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etaModels\"/>
    </mc:Choice>
  </mc:AlternateContent>
  <xr:revisionPtr revIDLastSave="0" documentId="13_ncr:1_{878AC7F4-ACA5-49F8-BEE4-7D991578ECDE}" xr6:coauthVersionLast="47" xr6:coauthVersionMax="47" xr10:uidLastSave="{00000000-0000-0000-0000-000000000000}"/>
  <bookViews>
    <workbookView xWindow="-120" yWindow="-120" windowWidth="38640" windowHeight="21060" xr2:uid="{977F83EF-20CF-4F44-923C-EDE938EAC16A}"/>
  </bookViews>
  <sheets>
    <sheet name="Main" sheetId="1" r:id="rId1"/>
    <sheet name="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D9" i="2"/>
  <c r="D8" i="2"/>
  <c r="D6" i="2"/>
  <c r="Q35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J714" i="2" s="1"/>
  <c r="J715" i="2" s="1"/>
  <c r="J716" i="2" s="1"/>
  <c r="J717" i="2" s="1"/>
  <c r="J718" i="2" s="1"/>
  <c r="J719" i="2" s="1"/>
  <c r="J720" i="2" s="1"/>
  <c r="J721" i="2" s="1"/>
  <c r="J722" i="2" s="1"/>
  <c r="J723" i="2" s="1"/>
  <c r="J724" i="2" s="1"/>
  <c r="J725" i="2" s="1"/>
  <c r="J726" i="2" s="1"/>
  <c r="J727" i="2" s="1"/>
  <c r="J728" i="2" s="1"/>
  <c r="J729" i="2" s="1"/>
  <c r="J730" i="2" s="1"/>
  <c r="J731" i="2" s="1"/>
  <c r="J732" i="2" s="1"/>
  <c r="J733" i="2" s="1"/>
  <c r="J734" i="2" s="1"/>
  <c r="J735" i="2" s="1"/>
  <c r="J736" i="2" s="1"/>
  <c r="J737" i="2" s="1"/>
  <c r="J738" i="2" s="1"/>
  <c r="J739" i="2" s="1"/>
  <c r="J740" i="2" s="1"/>
  <c r="J741" i="2" s="1"/>
  <c r="J742" i="2" s="1"/>
  <c r="J743" i="2" s="1"/>
  <c r="J744" i="2" s="1"/>
  <c r="J745" i="2" s="1"/>
  <c r="J746" i="2" s="1"/>
  <c r="J747" i="2" s="1"/>
  <c r="J748" i="2" s="1"/>
  <c r="J749" i="2" s="1"/>
  <c r="J750" i="2" s="1"/>
  <c r="J751" i="2" s="1"/>
  <c r="J752" i="2" s="1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 s="1"/>
  <c r="J797" i="2" s="1"/>
  <c r="J798" i="2" s="1"/>
  <c r="J799" i="2" s="1"/>
  <c r="J800" i="2" s="1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Q38" i="2"/>
  <c r="Q37" i="2"/>
  <c r="Q57" i="2"/>
  <c r="D5" i="2"/>
  <c r="AE23" i="2"/>
  <c r="AE22" i="2"/>
  <c r="AB23" i="2"/>
  <c r="AB22" i="2"/>
  <c r="Q58" i="2" l="1"/>
  <c r="Q19" i="2"/>
  <c r="Q56" i="2"/>
  <c r="Q36" i="2"/>
  <c r="D10" i="2"/>
  <c r="Q62" i="2"/>
  <c r="Q40" i="2"/>
  <c r="Q65" i="2"/>
  <c r="Q66" i="2"/>
  <c r="Q17" i="2"/>
  <c r="R17" i="2" s="1"/>
  <c r="Q45" i="2"/>
  <c r="Q20" i="2"/>
  <c r="Q21" i="2"/>
  <c r="Q22" i="2"/>
  <c r="Q23" i="2"/>
  <c r="Q24" i="2"/>
  <c r="Q52" i="2"/>
  <c r="Q53" i="2"/>
  <c r="Q54" i="2"/>
  <c r="Q29" i="2"/>
  <c r="Q30" i="2"/>
  <c r="Q39" i="2"/>
  <c r="Q41" i="2"/>
  <c r="Q31" i="2"/>
  <c r="Q63" i="2"/>
  <c r="Q64" i="2"/>
  <c r="Q42" i="2"/>
  <c r="Q43" i="2"/>
  <c r="Q44" i="2"/>
  <c r="Q18" i="2"/>
  <c r="Q46" i="2"/>
  <c r="Q47" i="2"/>
  <c r="Q48" i="2"/>
  <c r="Q49" i="2"/>
  <c r="Q50" i="2"/>
  <c r="Q51" i="2"/>
  <c r="Q25" i="2"/>
  <c r="Q26" i="2"/>
  <c r="Q27" i="2"/>
  <c r="Q28" i="2"/>
  <c r="Q55" i="2"/>
  <c r="Q32" i="2"/>
  <c r="Q59" i="2"/>
  <c r="Q33" i="2"/>
  <c r="Q60" i="2"/>
  <c r="Q34" i="2"/>
  <c r="Q61" i="2"/>
  <c r="P15" i="2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AE17" i="2"/>
  <c r="AE16" i="2"/>
  <c r="AE15" i="2"/>
  <c r="AE14" i="2"/>
  <c r="AB17" i="2"/>
  <c r="AB16" i="2"/>
  <c r="AB15" i="2"/>
  <c r="AB14" i="2"/>
  <c r="J21" i="1"/>
  <c r="F21" i="1"/>
  <c r="L21" i="1" s="1"/>
  <c r="J20" i="1"/>
  <c r="F20" i="1"/>
  <c r="I17" i="1"/>
  <c r="J16" i="1"/>
  <c r="F16" i="1"/>
  <c r="K16" i="1" s="1"/>
  <c r="J15" i="1"/>
  <c r="F15" i="1"/>
  <c r="L15" i="1" s="1"/>
  <c r="J10" i="1"/>
  <c r="J9" i="1"/>
  <c r="J8" i="1"/>
  <c r="J7" i="1"/>
  <c r="J6" i="1"/>
  <c r="J5" i="1"/>
  <c r="I11" i="1"/>
  <c r="F10" i="1"/>
  <c r="F9" i="1"/>
  <c r="F8" i="1"/>
  <c r="K8" i="1" s="1"/>
  <c r="F7" i="1"/>
  <c r="K7" i="1" s="1"/>
  <c r="F6" i="1"/>
  <c r="K6" i="1" s="1"/>
  <c r="F5" i="1"/>
  <c r="K5" i="1" s="1"/>
  <c r="R18" i="2" l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H10" i="2"/>
  <c r="H8" i="2"/>
  <c r="H9" i="2"/>
  <c r="S15" i="2"/>
  <c r="S17" i="2"/>
  <c r="S16" i="2"/>
  <c r="AB21" i="2"/>
  <c r="AB20" i="2"/>
  <c r="AB19" i="2"/>
  <c r="AB18" i="2"/>
  <c r="AE21" i="2"/>
  <c r="AE19" i="2"/>
  <c r="AE20" i="2"/>
  <c r="AE18" i="2"/>
  <c r="L16" i="1"/>
  <c r="L17" i="1" s="1"/>
  <c r="F17" i="1"/>
  <c r="G15" i="1" s="1"/>
  <c r="G16" i="1"/>
  <c r="K20" i="1"/>
  <c r="L20" i="1"/>
  <c r="L22" i="1" s="1"/>
  <c r="F22" i="1"/>
  <c r="G20" i="1" s="1"/>
  <c r="G21" i="1"/>
  <c r="L8" i="1"/>
  <c r="K21" i="1"/>
  <c r="K15" i="1"/>
  <c r="K17" i="1" s="1"/>
  <c r="G8" i="1"/>
  <c r="L10" i="1"/>
  <c r="K10" i="1"/>
  <c r="K9" i="1"/>
  <c r="L9" i="1"/>
  <c r="L7" i="1"/>
  <c r="L6" i="1"/>
  <c r="G5" i="1"/>
  <c r="G9" i="1"/>
  <c r="L5" i="1"/>
  <c r="L11" i="1" s="1"/>
  <c r="G6" i="1"/>
  <c r="G7" i="1"/>
  <c r="F11" i="1"/>
  <c r="G10" i="1"/>
  <c r="K11" i="1"/>
  <c r="J11" i="1"/>
  <c r="G22" i="1" l="1"/>
  <c r="J22" i="1"/>
  <c r="F24" i="1"/>
  <c r="L24" i="1"/>
  <c r="S18" i="2"/>
  <c r="S19" i="2"/>
  <c r="K22" i="1"/>
  <c r="G17" i="1"/>
  <c r="J17" i="1"/>
  <c r="G11" i="1"/>
  <c r="S20" i="2" l="1"/>
  <c r="S21" i="2" l="1"/>
  <c r="S22" i="2" l="1"/>
  <c r="S23" i="2" l="1"/>
  <c r="S24" i="2" l="1"/>
  <c r="S25" i="2" l="1"/>
  <c r="S26" i="2" l="1"/>
  <c r="S27" i="2"/>
  <c r="S28" i="2" l="1"/>
  <c r="S29" i="2" l="1"/>
  <c r="S30" i="2" l="1"/>
  <c r="S31" i="2" l="1"/>
  <c r="S32" i="2" l="1"/>
  <c r="S33" i="2" l="1"/>
  <c r="S34" i="2" l="1"/>
  <c r="S35" i="2" l="1"/>
  <c r="S36" i="2" l="1"/>
  <c r="S37" i="2"/>
  <c r="S38" i="2" l="1"/>
  <c r="S39" i="2"/>
  <c r="S40" i="2" l="1"/>
  <c r="S41" i="2" l="1"/>
  <c r="S42" i="2" l="1"/>
  <c r="S43" i="2"/>
  <c r="S44" i="2" l="1"/>
  <c r="S45" i="2" l="1"/>
  <c r="S46" i="2" l="1"/>
  <c r="S47" i="2" l="1"/>
  <c r="S48" i="2" l="1"/>
  <c r="S49" i="2" l="1"/>
  <c r="S50" i="2" l="1"/>
  <c r="S51" i="2" l="1"/>
  <c r="S52" i="2" l="1"/>
  <c r="S53" i="2" l="1"/>
  <c r="S54" i="2" l="1"/>
  <c r="S55" i="2" l="1"/>
  <c r="S56" i="2" l="1"/>
  <c r="S57" i="2" l="1"/>
  <c r="S58" i="2" l="1"/>
  <c r="S59" i="2" l="1"/>
  <c r="S60" i="2" l="1"/>
  <c r="S61" i="2" l="1"/>
  <c r="S62" i="2" l="1"/>
  <c r="S63" i="2" l="1"/>
  <c r="S64" i="2" l="1"/>
  <c r="S65" i="2" l="1"/>
  <c r="H16" i="2" l="1"/>
  <c r="K14" i="2" s="1"/>
  <c r="S66" i="2"/>
  <c r="H17" i="2" s="1"/>
  <c r="L14" i="2" s="1"/>
  <c r="H14" i="2"/>
  <c r="M14" i="2" s="1"/>
  <c r="H22" i="2" l="1"/>
  <c r="H23" i="2"/>
  <c r="H19" i="2"/>
  <c r="H18" i="2"/>
  <c r="H15" i="2"/>
  <c r="N14" i="2" s="1"/>
  <c r="H26" i="2" l="1"/>
  <c r="H27" i="2"/>
  <c r="H24" i="2"/>
  <c r="H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tc={73C3114E-4D8D-4C2D-8981-FF87FC98E2C7}</author>
    <author>tc={20BE8C5F-07AA-44F6-AF7D-92837FAE1396}</author>
  </authors>
  <commentList>
    <comment ref="B10" authorId="0" shapeId="0" xr:uid="{73C3114E-4D8D-4C2D-8981-FF87FC98E2C7}">
      <text>
        <t>[Threaded comment]
Your version of Excel allows you to read this threaded comment; however, any edits to it will get removed if the file is opened in a newer version of Excel. Learn more: https://go.microsoft.com/fwlink/?linkid=870924
Comment:
    (1+Nominal Rate) / (1+Real Rate) - 1</t>
      </text>
    </comment>
    <comment ref="R16" authorId="1" shapeId="0" xr:uid="{20BE8C5F-07AA-44F6-AF7D-92837FAE139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 16-06-25</t>
      </text>
    </comment>
  </commentList>
</comments>
</file>

<file path=xl/sharedStrings.xml><?xml version="1.0" encoding="utf-8"?>
<sst xmlns="http://schemas.openxmlformats.org/spreadsheetml/2006/main" count="184" uniqueCount="101">
  <si>
    <t>Stock-Portfolio</t>
  </si>
  <si>
    <t>Name</t>
  </si>
  <si>
    <t>Price</t>
  </si>
  <si>
    <t>Position</t>
  </si>
  <si>
    <t>Ticker</t>
  </si>
  <si>
    <t>Britisch American Tobacco</t>
  </si>
  <si>
    <t>Crocs Inc</t>
  </si>
  <si>
    <t>Shares</t>
  </si>
  <si>
    <t>Kering</t>
  </si>
  <si>
    <t>PayPal</t>
  </si>
  <si>
    <t>Porsche Holding</t>
  </si>
  <si>
    <t>Frosta AG</t>
  </si>
  <si>
    <t>Buy-In</t>
  </si>
  <si>
    <t>Dividends</t>
  </si>
  <si>
    <t>Change</t>
  </si>
  <si>
    <t>Return</t>
  </si>
  <si>
    <t>P&amp;L</t>
  </si>
  <si>
    <t xml:space="preserve">Total </t>
  </si>
  <si>
    <t>PAH3.F</t>
  </si>
  <si>
    <t>BMT.DE</t>
  </si>
  <si>
    <t>C7N.F</t>
  </si>
  <si>
    <t>NLM.F</t>
  </si>
  <si>
    <t>PPX.DE</t>
  </si>
  <si>
    <t>2PP.DE</t>
  </si>
  <si>
    <t>Weight</t>
  </si>
  <si>
    <t>Crypto</t>
  </si>
  <si>
    <t>BTC</t>
  </si>
  <si>
    <t>ETH</t>
  </si>
  <si>
    <t>Bitcoin</t>
  </si>
  <si>
    <t>Ethereum</t>
  </si>
  <si>
    <t>Total</t>
  </si>
  <si>
    <t>ETFS</t>
  </si>
  <si>
    <t>MCSI World</t>
  </si>
  <si>
    <t>MSCI Emergin Markets</t>
  </si>
  <si>
    <t>numbers in EUR</t>
  </si>
  <si>
    <t>Total Portfolio</t>
  </si>
  <si>
    <t>Main</t>
  </si>
  <si>
    <t>Year</t>
  </si>
  <si>
    <t xml:space="preserve">Return </t>
  </si>
  <si>
    <t>S&amp;P 500 Returns</t>
  </si>
  <si>
    <t>MSCI ACWI Returns</t>
  </si>
  <si>
    <t>n.a.</t>
  </si>
  <si>
    <t>S&amp;P</t>
  </si>
  <si>
    <t>Median</t>
  </si>
  <si>
    <t>STDEV.p</t>
  </si>
  <si>
    <t>STDEV.s</t>
  </si>
  <si>
    <t>MSCI ACWI</t>
  </si>
  <si>
    <t>Average</t>
  </si>
  <si>
    <t>Value</t>
  </si>
  <si>
    <t>-1Sigma</t>
  </si>
  <si>
    <t>+1Sigma</t>
  </si>
  <si>
    <t>-3Sigma</t>
  </si>
  <si>
    <t>+3Sigma</t>
  </si>
  <si>
    <t>Min</t>
  </si>
  <si>
    <t>Max</t>
  </si>
  <si>
    <t>Assumptions</t>
  </si>
  <si>
    <t>Yearly Investments</t>
  </si>
  <si>
    <t>Monthly Investments</t>
  </si>
  <si>
    <t>Expected Inflation</t>
  </si>
  <si>
    <t>Nominal Rate</t>
  </si>
  <si>
    <t>Real Rate</t>
  </si>
  <si>
    <t>Adjs Value</t>
  </si>
  <si>
    <t>Statistics</t>
  </si>
  <si>
    <t>Max Drawdown</t>
  </si>
  <si>
    <t>Sharpe Ratio</t>
  </si>
  <si>
    <t>Nominal End Value</t>
  </si>
  <si>
    <t>Real End Value</t>
  </si>
  <si>
    <t xml:space="preserve">Nominal Return </t>
  </si>
  <si>
    <t xml:space="preserve">Real Return </t>
  </si>
  <si>
    <t>Standart Dev</t>
  </si>
  <si>
    <t>Sortino Ratio</t>
  </si>
  <si>
    <t>Base Case</t>
  </si>
  <si>
    <t>Case Manager</t>
  </si>
  <si>
    <t>#</t>
  </si>
  <si>
    <t>N-Return</t>
  </si>
  <si>
    <t>R-Return</t>
  </si>
  <si>
    <t>N-Value</t>
  </si>
  <si>
    <t>R-Value</t>
  </si>
  <si>
    <t>Selected Scenario</t>
  </si>
  <si>
    <t>Market Crash</t>
  </si>
  <si>
    <t>High Inflation</t>
  </si>
  <si>
    <t>Rising Interest Rates</t>
  </si>
  <si>
    <t>Bull Case</t>
  </si>
  <si>
    <t>St-Dev</t>
  </si>
  <si>
    <t>NI</t>
  </si>
  <si>
    <t>RI</t>
  </si>
  <si>
    <t>Select a Scenario</t>
  </si>
  <si>
    <t>Description</t>
  </si>
  <si>
    <t>Historical Average</t>
  </si>
  <si>
    <t>2008 Crash Style</t>
  </si>
  <si>
    <t xml:space="preserve">1970s Inflation </t>
  </si>
  <si>
    <t>Fed tightening cycle</t>
  </si>
  <si>
    <t>Strong Growth</t>
  </si>
  <si>
    <t xml:space="preserve">Results Monte Carlo Sim </t>
  </si>
  <si>
    <t>Results Current Run</t>
  </si>
  <si>
    <t>Average Nominal Value</t>
  </si>
  <si>
    <t>Median Nominal Value</t>
  </si>
  <si>
    <t>Average Real Value</t>
  </si>
  <si>
    <t>Median Real Value</t>
  </si>
  <si>
    <t>Min Real Value</t>
  </si>
  <si>
    <t>Max Real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</si>
</sst>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9" fontId="1" fillId="0" borderId="0" xfId="1" applyFont="1"/>
    <xf numFmtId="164" fontId="1" fillId="0" borderId="0" xfId="1" applyNumberFormat="1" applyFont="1"/>
    <xf numFmtId="9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18" fillId="0" borderId="0" xfId="43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quotePrefix="1"/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4" fillId="33" borderId="0" xfId="0" applyFont="1" applyFill="1" applyAlignment="1">
      <alignment horizontal="right"/>
    </xf>
    <xf numFmtId="0" fontId="14" fillId="33" borderId="0" xfId="0" applyFont="1" applyFill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34" borderId="16" xfId="1" applyNumberFormat="1" applyFont="1" applyFill="1" applyBorder="1" applyAlignment="1">
      <alignment horizontal="right"/>
    </xf>
    <xf numFmtId="164" fontId="0" fillId="34" borderId="17" xfId="1" applyNumberFormat="1" applyFont="1" applyFill="1" applyBorder="1" applyAlignment="1">
      <alignment horizontal="right"/>
    </xf>
    <xf numFmtId="0" fontId="0" fillId="34" borderId="17" xfId="0" applyFill="1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0" fontId="14" fillId="33" borderId="0" xfId="0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3" fontId="0" fillId="34" borderId="17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S&amp;P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Sim!$U$14:$U$111</c:f>
              <c:numCache>
                <c:formatCode>General</c:formatCode>
                <c:ptCount val="98"/>
                <c:pt idx="0">
                  <c:v>1928</c:v>
                </c:pt>
                <c:pt idx="1">
                  <c:v>1929</c:v>
                </c:pt>
                <c:pt idx="2">
                  <c:v>1930</c:v>
                </c:pt>
                <c:pt idx="3">
                  <c:v>1931</c:v>
                </c:pt>
                <c:pt idx="4">
                  <c:v>1932</c:v>
                </c:pt>
                <c:pt idx="5">
                  <c:v>1933</c:v>
                </c:pt>
                <c:pt idx="6">
                  <c:v>1934</c:v>
                </c:pt>
                <c:pt idx="7">
                  <c:v>1935</c:v>
                </c:pt>
                <c:pt idx="8">
                  <c:v>1936</c:v>
                </c:pt>
                <c:pt idx="9">
                  <c:v>1937</c:v>
                </c:pt>
                <c:pt idx="10">
                  <c:v>1938</c:v>
                </c:pt>
                <c:pt idx="11">
                  <c:v>1939</c:v>
                </c:pt>
                <c:pt idx="12">
                  <c:v>1940</c:v>
                </c:pt>
                <c:pt idx="13">
                  <c:v>1941</c:v>
                </c:pt>
                <c:pt idx="14">
                  <c:v>1942</c:v>
                </c:pt>
                <c:pt idx="15">
                  <c:v>1943</c:v>
                </c:pt>
                <c:pt idx="16">
                  <c:v>1944</c:v>
                </c:pt>
                <c:pt idx="17">
                  <c:v>1945</c:v>
                </c:pt>
                <c:pt idx="18">
                  <c:v>1946</c:v>
                </c:pt>
                <c:pt idx="19">
                  <c:v>1947</c:v>
                </c:pt>
                <c:pt idx="20">
                  <c:v>1948</c:v>
                </c:pt>
                <c:pt idx="21">
                  <c:v>1949</c:v>
                </c:pt>
                <c:pt idx="22">
                  <c:v>1950</c:v>
                </c:pt>
                <c:pt idx="23">
                  <c:v>1951</c:v>
                </c:pt>
                <c:pt idx="24">
                  <c:v>1952</c:v>
                </c:pt>
                <c:pt idx="25">
                  <c:v>1953</c:v>
                </c:pt>
                <c:pt idx="26">
                  <c:v>1954</c:v>
                </c:pt>
                <c:pt idx="27">
                  <c:v>1955</c:v>
                </c:pt>
                <c:pt idx="28">
                  <c:v>1956</c:v>
                </c:pt>
                <c:pt idx="29">
                  <c:v>1957</c:v>
                </c:pt>
                <c:pt idx="30">
                  <c:v>1958</c:v>
                </c:pt>
                <c:pt idx="31">
                  <c:v>1959</c:v>
                </c:pt>
                <c:pt idx="32">
                  <c:v>1960</c:v>
                </c:pt>
                <c:pt idx="33">
                  <c:v>1961</c:v>
                </c:pt>
                <c:pt idx="34">
                  <c:v>1962</c:v>
                </c:pt>
                <c:pt idx="35">
                  <c:v>1963</c:v>
                </c:pt>
                <c:pt idx="36">
                  <c:v>1964</c:v>
                </c:pt>
                <c:pt idx="37">
                  <c:v>1965</c:v>
                </c:pt>
                <c:pt idx="38">
                  <c:v>1966</c:v>
                </c:pt>
                <c:pt idx="39">
                  <c:v>1967</c:v>
                </c:pt>
                <c:pt idx="40">
                  <c:v>1968</c:v>
                </c:pt>
                <c:pt idx="41">
                  <c:v>1969</c:v>
                </c:pt>
                <c:pt idx="42">
                  <c:v>1970</c:v>
                </c:pt>
                <c:pt idx="43">
                  <c:v>1971</c:v>
                </c:pt>
                <c:pt idx="44">
                  <c:v>1972</c:v>
                </c:pt>
                <c:pt idx="45">
                  <c:v>1973</c:v>
                </c:pt>
                <c:pt idx="46">
                  <c:v>1974</c:v>
                </c:pt>
                <c:pt idx="47">
                  <c:v>1975</c:v>
                </c:pt>
                <c:pt idx="48">
                  <c:v>1976</c:v>
                </c:pt>
                <c:pt idx="49">
                  <c:v>1977</c:v>
                </c:pt>
                <c:pt idx="50">
                  <c:v>1978</c:v>
                </c:pt>
                <c:pt idx="51">
                  <c:v>1979</c:v>
                </c:pt>
                <c:pt idx="52">
                  <c:v>1980</c:v>
                </c:pt>
                <c:pt idx="53">
                  <c:v>1981</c:v>
                </c:pt>
                <c:pt idx="54">
                  <c:v>1982</c:v>
                </c:pt>
                <c:pt idx="55">
                  <c:v>1983</c:v>
                </c:pt>
                <c:pt idx="56">
                  <c:v>1984</c:v>
                </c:pt>
                <c:pt idx="57">
                  <c:v>1985</c:v>
                </c:pt>
                <c:pt idx="58">
                  <c:v>1986</c:v>
                </c:pt>
                <c:pt idx="59">
                  <c:v>1987</c:v>
                </c:pt>
                <c:pt idx="60">
                  <c:v>1988</c:v>
                </c:pt>
                <c:pt idx="61">
                  <c:v>1989</c:v>
                </c:pt>
                <c:pt idx="62">
                  <c:v>1990</c:v>
                </c:pt>
                <c:pt idx="63">
                  <c:v>1991</c:v>
                </c:pt>
                <c:pt idx="64">
                  <c:v>1992</c:v>
                </c:pt>
                <c:pt idx="65">
                  <c:v>1993</c:v>
                </c:pt>
                <c:pt idx="66">
                  <c:v>1994</c:v>
                </c:pt>
                <c:pt idx="67">
                  <c:v>1995</c:v>
                </c:pt>
                <c:pt idx="68">
                  <c:v>1996</c:v>
                </c:pt>
                <c:pt idx="69">
                  <c:v>1997</c:v>
                </c:pt>
                <c:pt idx="70">
                  <c:v>1998</c:v>
                </c:pt>
                <c:pt idx="71">
                  <c:v>1999</c:v>
                </c:pt>
                <c:pt idx="72">
                  <c:v>2000</c:v>
                </c:pt>
                <c:pt idx="73">
                  <c:v>2001</c:v>
                </c:pt>
                <c:pt idx="74">
                  <c:v>2002</c:v>
                </c:pt>
                <c:pt idx="75">
                  <c:v>2003</c:v>
                </c:pt>
                <c:pt idx="76">
                  <c:v>2004</c:v>
                </c:pt>
                <c:pt idx="77">
                  <c:v>2005</c:v>
                </c:pt>
                <c:pt idx="78">
                  <c:v>2006</c:v>
                </c:pt>
                <c:pt idx="79">
                  <c:v>2007</c:v>
                </c:pt>
                <c:pt idx="80">
                  <c:v>2008</c:v>
                </c:pt>
                <c:pt idx="81">
                  <c:v>2009</c:v>
                </c:pt>
                <c:pt idx="82">
                  <c:v>2010</c:v>
                </c:pt>
                <c:pt idx="83">
                  <c:v>2011</c:v>
                </c:pt>
                <c:pt idx="84">
                  <c:v>2012</c:v>
                </c:pt>
                <c:pt idx="85">
                  <c:v>2013</c:v>
                </c:pt>
                <c:pt idx="86">
                  <c:v>2014</c:v>
                </c:pt>
                <c:pt idx="87">
                  <c:v>2015</c:v>
                </c:pt>
                <c:pt idx="88">
                  <c:v>2016</c:v>
                </c:pt>
                <c:pt idx="89">
                  <c:v>2017</c:v>
                </c:pt>
                <c:pt idx="90">
                  <c:v>2018</c:v>
                </c:pt>
                <c:pt idx="91">
                  <c:v>2019</c:v>
                </c:pt>
                <c:pt idx="92">
                  <c:v>2020</c:v>
                </c:pt>
                <c:pt idx="93">
                  <c:v>2021</c:v>
                </c:pt>
                <c:pt idx="94">
                  <c:v>2022</c:v>
                </c:pt>
                <c:pt idx="95">
                  <c:v>2023</c:v>
                </c:pt>
                <c:pt idx="96">
                  <c:v>2024</c:v>
                </c:pt>
                <c:pt idx="97">
                  <c:v>2025</c:v>
                </c:pt>
              </c:numCache>
            </c:numRef>
          </c:cat>
          <c:val>
            <c:numRef>
              <c:f>Sim!$V$14:$V$111</c:f>
              <c:numCache>
                <c:formatCode>0.0%</c:formatCode>
                <c:ptCount val="98"/>
                <c:pt idx="0">
                  <c:v>0.37880000000000003</c:v>
                </c:pt>
                <c:pt idx="1">
                  <c:v>-0.1191</c:v>
                </c:pt>
                <c:pt idx="2">
                  <c:v>-0.2848</c:v>
                </c:pt>
                <c:pt idx="3">
                  <c:v>-0.47070000000000001</c:v>
                </c:pt>
                <c:pt idx="4">
                  <c:v>-0.1515</c:v>
                </c:pt>
                <c:pt idx="5">
                  <c:v>0.46590000000000004</c:v>
                </c:pt>
                <c:pt idx="6">
                  <c:v>-5.9400000000000001E-2</c:v>
                </c:pt>
                <c:pt idx="7">
                  <c:v>0.41369999999999996</c:v>
                </c:pt>
                <c:pt idx="8">
                  <c:v>0.2792</c:v>
                </c:pt>
                <c:pt idx="9">
                  <c:v>-0.38590000000000002</c:v>
                </c:pt>
                <c:pt idx="10">
                  <c:v>0.25209999999999999</c:v>
                </c:pt>
                <c:pt idx="11">
                  <c:v>-5.45E-2</c:v>
                </c:pt>
                <c:pt idx="12">
                  <c:v>-0.15289999999999998</c:v>
                </c:pt>
                <c:pt idx="13">
                  <c:v>-0.17859999999999998</c:v>
                </c:pt>
                <c:pt idx="14">
                  <c:v>0.12429999999999999</c:v>
                </c:pt>
                <c:pt idx="15">
                  <c:v>0.19450000000000001</c:v>
                </c:pt>
                <c:pt idx="16">
                  <c:v>0.13800000000000001</c:v>
                </c:pt>
                <c:pt idx="17">
                  <c:v>0.30719999999999997</c:v>
                </c:pt>
                <c:pt idx="18">
                  <c:v>0.11869999999999999</c:v>
                </c:pt>
                <c:pt idx="19">
                  <c:v>-0.31</c:v>
                </c:pt>
                <c:pt idx="20">
                  <c:v>-6.5000000000000006E-3</c:v>
                </c:pt>
                <c:pt idx="21">
                  <c:v>0.1026</c:v>
                </c:pt>
                <c:pt idx="22">
                  <c:v>0.21780000000000002</c:v>
                </c:pt>
                <c:pt idx="23">
                  <c:v>0.1646</c:v>
                </c:pt>
                <c:pt idx="24">
                  <c:v>0.11779999999999999</c:v>
                </c:pt>
                <c:pt idx="25">
                  <c:v>-6.6199999999999995E-2</c:v>
                </c:pt>
                <c:pt idx="26">
                  <c:v>0.45020000000000004</c:v>
                </c:pt>
                <c:pt idx="27">
                  <c:v>0.26400000000000001</c:v>
                </c:pt>
                <c:pt idx="28">
                  <c:v>2.6200000000000001E-2</c:v>
                </c:pt>
                <c:pt idx="29">
                  <c:v>0.1431</c:v>
                </c:pt>
                <c:pt idx="30">
                  <c:v>0.38060000000000005</c:v>
                </c:pt>
                <c:pt idx="31">
                  <c:v>8.48E-2</c:v>
                </c:pt>
                <c:pt idx="32">
                  <c:v>-2.9700000000000001E-2</c:v>
                </c:pt>
                <c:pt idx="33">
                  <c:v>0.23129999999999998</c:v>
                </c:pt>
                <c:pt idx="34">
                  <c:v>0.11810000000000001</c:v>
                </c:pt>
                <c:pt idx="35">
                  <c:v>0.18890000000000001</c:v>
                </c:pt>
                <c:pt idx="36">
                  <c:v>0.12970000000000001</c:v>
                </c:pt>
                <c:pt idx="37">
                  <c:v>9.06E-2</c:v>
                </c:pt>
                <c:pt idx="38">
                  <c:v>0.13089999999999999</c:v>
                </c:pt>
                <c:pt idx="39">
                  <c:v>0.2009</c:v>
                </c:pt>
                <c:pt idx="40">
                  <c:v>7.6600000000000001E-2</c:v>
                </c:pt>
                <c:pt idx="41">
                  <c:v>0.11359999999999999</c:v>
                </c:pt>
                <c:pt idx="42">
                  <c:v>1E-3</c:v>
                </c:pt>
                <c:pt idx="43">
                  <c:v>0.1079</c:v>
                </c:pt>
                <c:pt idx="44">
                  <c:v>0.15629999999999999</c:v>
                </c:pt>
                <c:pt idx="45">
                  <c:v>0.17370000000000002</c:v>
                </c:pt>
                <c:pt idx="46">
                  <c:v>0.29719999999999996</c:v>
                </c:pt>
                <c:pt idx="47">
                  <c:v>0.3155</c:v>
                </c:pt>
                <c:pt idx="48">
                  <c:v>0.19149999999999998</c:v>
                </c:pt>
                <c:pt idx="49">
                  <c:v>-0.115</c:v>
                </c:pt>
                <c:pt idx="50">
                  <c:v>1.06E-2</c:v>
                </c:pt>
                <c:pt idx="51">
                  <c:v>0.1231</c:v>
                </c:pt>
                <c:pt idx="52">
                  <c:v>0.25769999999999998</c:v>
                </c:pt>
                <c:pt idx="53">
                  <c:v>-9.7299999999999998E-2</c:v>
                </c:pt>
                <c:pt idx="54">
                  <c:v>0.14760000000000001</c:v>
                </c:pt>
                <c:pt idx="55">
                  <c:v>0.17269999999999999</c:v>
                </c:pt>
                <c:pt idx="56">
                  <c:v>1.3999999999999999E-2</c:v>
                </c:pt>
                <c:pt idx="57">
                  <c:v>0.26329999999999998</c:v>
                </c:pt>
                <c:pt idx="58">
                  <c:v>0.1462</c:v>
                </c:pt>
                <c:pt idx="59">
                  <c:v>2.0299999999999999E-2</c:v>
                </c:pt>
                <c:pt idx="60">
                  <c:v>0.124</c:v>
                </c:pt>
                <c:pt idx="61">
                  <c:v>0.27250000000000002</c:v>
                </c:pt>
                <c:pt idx="62">
                  <c:v>-6.5599999999999992E-2</c:v>
                </c:pt>
                <c:pt idx="63">
                  <c:v>0.2631</c:v>
                </c:pt>
                <c:pt idx="64">
                  <c:v>4.4600000000000001E-2</c:v>
                </c:pt>
                <c:pt idx="65">
                  <c:v>7.0599999999999996E-2</c:v>
                </c:pt>
                <c:pt idx="66">
                  <c:v>-1.54E-2</c:v>
                </c:pt>
                <c:pt idx="67">
                  <c:v>0.34110000000000001</c:v>
                </c:pt>
                <c:pt idx="68">
                  <c:v>0.2026</c:v>
                </c:pt>
                <c:pt idx="69">
                  <c:v>0.31010000000000004</c:v>
                </c:pt>
                <c:pt idx="70">
                  <c:v>0.26669999999999999</c:v>
                </c:pt>
                <c:pt idx="71">
                  <c:v>0.1953</c:v>
                </c:pt>
                <c:pt idx="72">
                  <c:v>0.1014</c:v>
                </c:pt>
                <c:pt idx="73">
                  <c:v>0.13039999999999999</c:v>
                </c:pt>
                <c:pt idx="74">
                  <c:v>0.23370000000000002</c:v>
                </c:pt>
                <c:pt idx="75">
                  <c:v>0.26379999999999998</c:v>
                </c:pt>
                <c:pt idx="76">
                  <c:v>8.9900000000000008E-2</c:v>
                </c:pt>
                <c:pt idx="77">
                  <c:v>-0.30299999999999999</c:v>
                </c:pt>
                <c:pt idx="78">
                  <c:v>0.13619999999999999</c:v>
                </c:pt>
                <c:pt idx="79">
                  <c:v>3.5299999999999998E-2</c:v>
                </c:pt>
                <c:pt idx="80">
                  <c:v>0.38490000000000002</c:v>
                </c:pt>
                <c:pt idx="81">
                  <c:v>0.23449999999999999</c:v>
                </c:pt>
                <c:pt idx="82">
                  <c:v>0.1278</c:v>
                </c:pt>
                <c:pt idx="83">
                  <c:v>-0.3</c:v>
                </c:pt>
                <c:pt idx="84">
                  <c:v>0.1341</c:v>
                </c:pt>
                <c:pt idx="85">
                  <c:v>0.29600000000000004</c:v>
                </c:pt>
                <c:pt idx="86">
                  <c:v>0.1139</c:v>
                </c:pt>
                <c:pt idx="87">
                  <c:v>-7.3000000000000001E-3</c:v>
                </c:pt>
                <c:pt idx="88">
                  <c:v>9.5399999999999985E-2</c:v>
                </c:pt>
                <c:pt idx="89">
                  <c:v>0.19420000000000001</c:v>
                </c:pt>
                <c:pt idx="90">
                  <c:v>-6.2400000000000004E-2</c:v>
                </c:pt>
                <c:pt idx="91">
                  <c:v>0.2888</c:v>
                </c:pt>
                <c:pt idx="92">
                  <c:v>0.16260000000000002</c:v>
                </c:pt>
                <c:pt idx="93">
                  <c:v>0.26890000000000003</c:v>
                </c:pt>
                <c:pt idx="94">
                  <c:v>0.19440000000000002</c:v>
                </c:pt>
                <c:pt idx="95">
                  <c:v>0.24230000000000002</c:v>
                </c:pt>
                <c:pt idx="96">
                  <c:v>0.23309999999999997</c:v>
                </c:pt>
                <c:pt idx="97">
                  <c:v>-9.300000000000001E-3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E-4FA8-9087-81BF1BE66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963759"/>
        <c:axId val="1580964239"/>
      </c:lineChart>
      <c:catAx>
        <c:axId val="158096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0964239"/>
        <c:crosses val="autoZero"/>
        <c:auto val="1"/>
        <c:lblAlgn val="ctr"/>
        <c:lblOffset val="100"/>
        <c:noMultiLvlLbl val="0"/>
      </c:catAx>
      <c:valAx>
        <c:axId val="15809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096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Nominal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Sim!$P$14:$P$66</c:f>
              <c:numCache>
                <c:formatCode>General</c:formatCode>
                <c:ptCount val="5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</c:numCache>
            </c:numRef>
          </c:cat>
          <c:val>
            <c:numRef>
              <c:f>Sim!$R$14:$R$66</c:f>
              <c:numCache>
                <c:formatCode>#,##0</c:formatCode>
                <c:ptCount val="53"/>
                <c:pt idx="0">
                  <c:v>0</c:v>
                </c:pt>
                <c:pt idx="1">
                  <c:v>2400</c:v>
                </c:pt>
                <c:pt idx="2">
                  <c:v>4802.3999999999996</c:v>
                </c:pt>
                <c:pt idx="3">
                  <c:v>6654.2480723386434</c:v>
                </c:pt>
                <c:pt idx="4">
                  <c:v>13885.456792454244</c:v>
                </c:pt>
                <c:pt idx="5">
                  <c:v>20775.691011548137</c:v>
                </c:pt>
                <c:pt idx="6">
                  <c:v>24116.493909430952</c:v>
                </c:pt>
                <c:pt idx="7">
                  <c:v>25918.177687164243</c:v>
                </c:pt>
                <c:pt idx="8">
                  <c:v>33815.577373781314</c:v>
                </c:pt>
                <c:pt idx="9">
                  <c:v>47462.687631566318</c:v>
                </c:pt>
                <c:pt idx="10">
                  <c:v>69459.926749949926</c:v>
                </c:pt>
                <c:pt idx="11">
                  <c:v>88040.105960775167</c:v>
                </c:pt>
                <c:pt idx="12">
                  <c:v>103245.90602880834</c:v>
                </c:pt>
                <c:pt idx="13">
                  <c:v>91510.837737098947</c:v>
                </c:pt>
                <c:pt idx="14">
                  <c:v>129251.53254232222</c:v>
                </c:pt>
                <c:pt idx="15">
                  <c:v>155698.2702686649</c:v>
                </c:pt>
                <c:pt idx="16">
                  <c:v>180974.12716340521</c:v>
                </c:pt>
                <c:pt idx="17">
                  <c:v>186624.75483454726</c:v>
                </c:pt>
                <c:pt idx="18">
                  <c:v>197515.3604098174</c:v>
                </c:pt>
                <c:pt idx="19">
                  <c:v>187886.19627847563</c:v>
                </c:pt>
                <c:pt idx="20">
                  <c:v>242777.55220490089</c:v>
                </c:pt>
                <c:pt idx="21">
                  <c:v>313028.64729146194</c:v>
                </c:pt>
                <c:pt idx="22">
                  <c:v>361918.06612718065</c:v>
                </c:pt>
                <c:pt idx="23">
                  <c:v>521463.94116012426</c:v>
                </c:pt>
                <c:pt idx="24">
                  <c:v>659587.0995128823</c:v>
                </c:pt>
                <c:pt idx="25">
                  <c:v>714202.25902552647</c:v>
                </c:pt>
                <c:pt idx="26">
                  <c:v>670029.24691504298</c:v>
                </c:pt>
                <c:pt idx="27">
                  <c:v>644914.40936161112</c:v>
                </c:pt>
                <c:pt idx="28">
                  <c:v>724541.37301196333</c:v>
                </c:pt>
                <c:pt idx="29">
                  <c:v>1147247.3688265947</c:v>
                </c:pt>
                <c:pt idx="30">
                  <c:v>1117160.1578954931</c:v>
                </c:pt>
                <c:pt idx="31">
                  <c:v>1333990.220029213</c:v>
                </c:pt>
                <c:pt idx="32">
                  <c:v>1464408.6199955826</c:v>
                </c:pt>
                <c:pt idx="33">
                  <c:v>1492821.1152957366</c:v>
                </c:pt>
                <c:pt idx="34">
                  <c:v>1839055.7348708876</c:v>
                </c:pt>
                <c:pt idx="35">
                  <c:v>1882128.1649599073</c:v>
                </c:pt>
                <c:pt idx="36">
                  <c:v>1293288.4276301987</c:v>
                </c:pt>
                <c:pt idx="37">
                  <c:v>1059986.1286185142</c:v>
                </c:pt>
                <c:pt idx="38">
                  <c:v>1184699.6966465514</c:v>
                </c:pt>
                <c:pt idx="39">
                  <c:v>1235327.575573266</c:v>
                </c:pt>
                <c:pt idx="40">
                  <c:v>1300772.6279769335</c:v>
                </c:pt>
                <c:pt idx="41">
                  <c:v>1527350.1668653914</c:v>
                </c:pt>
                <c:pt idx="42">
                  <c:v>2210311.5202747458</c:v>
                </c:pt>
                <c:pt idx="43">
                  <c:v>2582670.8139188509</c:v>
                </c:pt>
                <c:pt idx="44">
                  <c:v>2861442.6722017671</c:v>
                </c:pt>
                <c:pt idx="45">
                  <c:v>2848116.3891411205</c:v>
                </c:pt>
                <c:pt idx="46">
                  <c:v>2755259.6126350719</c:v>
                </c:pt>
                <c:pt idx="47">
                  <c:v>3434673.7145841522</c:v>
                </c:pt>
                <c:pt idx="48">
                  <c:v>4841698.7310149148</c:v>
                </c:pt>
                <c:pt idx="49">
                  <c:v>5330411.3328712666</c:v>
                </c:pt>
                <c:pt idx="50">
                  <c:v>6944092.0599560766</c:v>
                </c:pt>
                <c:pt idx="51">
                  <c:v>8782434.0411138851</c:v>
                </c:pt>
                <c:pt idx="52">
                  <c:v>10464285.462962737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9-4FE4-8CAA-F78DF11DEDFC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Sim!$S$14:$S$66</c:f>
              <c:numCache>
                <c:formatCode>#,##0</c:formatCode>
                <c:ptCount val="53"/>
                <c:pt idx="0">
                  <c:v>3894.21</c:v>
                </c:pt>
                <c:pt idx="1">
                  <c:v>2347.1264367816093</c:v>
                </c:pt>
                <c:pt idx="2">
                  <c:v>4593.1308429118762</c:v>
                </c:pt>
                <c:pt idx="3">
                  <c:v>6224.0735735763747</c:v>
                </c:pt>
                <c:pt idx="4">
                  <c:v>12701.679354675247</c:v>
                </c:pt>
                <c:pt idx="5">
                  <c:v>18585.818626628134</c:v>
                </c:pt>
                <c:pt idx="6">
                  <c:v>21099.182577318043</c:v>
                </c:pt>
                <c:pt idx="7">
                  <c:v>22175.895524241638</c:v>
                </c:pt>
                <c:pt idx="8">
                  <c:v>28295.590029065399</c:v>
                </c:pt>
                <c:pt idx="9">
                  <c:v>38840.026523260458</c:v>
                </c:pt>
                <c:pt idx="10">
                  <c:v>55588.730394839098</c:v>
                </c:pt>
                <c:pt idx="11">
                  <c:v>68906.189505290778</c:v>
                </c:pt>
                <c:pt idx="12">
                  <c:v>79027.048241191063</c:v>
                </c:pt>
                <c:pt idx="13">
                  <c:v>68501.596863244937</c:v>
                </c:pt>
                <c:pt idx="14">
                  <c:v>94621.343274640429</c:v>
                </c:pt>
                <c:pt idx="15">
                  <c:v>111471.13909794766</c:v>
                </c:pt>
                <c:pt idx="16">
                  <c:v>126712.77015698639</c:v>
                </c:pt>
                <c:pt idx="17">
                  <c:v>127790.44673336676</c:v>
                </c:pt>
                <c:pt idx="18">
                  <c:v>132268.14327335043</c:v>
                </c:pt>
                <c:pt idx="19">
                  <c:v>123047.98303957166</c:v>
                </c:pt>
                <c:pt idx="20">
                  <c:v>155493.91445277294</c:v>
                </c:pt>
                <c:pt idx="21">
                  <c:v>196071.37584394534</c:v>
                </c:pt>
                <c:pt idx="22">
                  <c:v>221699.96160290309</c:v>
                </c:pt>
                <c:pt idx="23">
                  <c:v>312395.58057873137</c:v>
                </c:pt>
                <c:pt idx="24">
                  <c:v>386436.37100879895</c:v>
                </c:pt>
                <c:pt idx="25">
                  <c:v>409215.71650563157</c:v>
                </c:pt>
                <c:pt idx="26">
                  <c:v>375448.25407615094</c:v>
                </c:pt>
                <c:pt idx="27">
                  <c:v>353413.92138471565</c:v>
                </c:pt>
                <c:pt idx="28">
                  <c:v>388302.33804579783</c:v>
                </c:pt>
                <c:pt idx="29">
                  <c:v>601297.12802122592</c:v>
                </c:pt>
                <c:pt idx="30">
                  <c:v>572628.21267970745</c:v>
                </c:pt>
                <c:pt idx="31">
                  <c:v>668705.95644560212</c:v>
                </c:pt>
                <c:pt idx="32">
                  <c:v>717910.10459958413</c:v>
                </c:pt>
                <c:pt idx="33">
                  <c:v>715716.12550087587</c:v>
                </c:pt>
                <c:pt idx="34">
                  <c:v>862289.63857882947</c:v>
                </c:pt>
                <c:pt idx="35">
                  <c:v>863043.55448231881</c:v>
                </c:pt>
                <c:pt idx="36">
                  <c:v>579968.16403368081</c:v>
                </c:pt>
                <c:pt idx="37">
                  <c:v>464872.85613315232</c:v>
                </c:pt>
                <c:pt idx="38">
                  <c:v>508121.44823817868</c:v>
                </c:pt>
                <c:pt idx="39">
                  <c:v>518163.27558830351</c:v>
                </c:pt>
                <c:pt idx="40">
                  <c:v>533594.23202906339</c:v>
                </c:pt>
                <c:pt idx="41">
                  <c:v>612736.28190647962</c:v>
                </c:pt>
                <c:pt idx="42">
                  <c:v>867188.90131617733</c:v>
                </c:pt>
                <c:pt idx="43">
                  <c:v>990956.34283259045</c:v>
                </c:pt>
                <c:pt idx="44">
                  <c:v>1073731.6625943091</c:v>
                </c:pt>
                <c:pt idx="45">
                  <c:v>1045186.2478900277</c:v>
                </c:pt>
                <c:pt idx="46">
                  <c:v>988834.75784159859</c:v>
                </c:pt>
                <c:pt idx="47">
                  <c:v>1205513.0809335506</c:v>
                </c:pt>
                <c:pt idx="48">
                  <c:v>1661917.4452907632</c:v>
                </c:pt>
                <c:pt idx="49">
                  <c:v>1789359.6970770434</c:v>
                </c:pt>
                <c:pt idx="50">
                  <c:v>2279699.6933682594</c:v>
                </c:pt>
                <c:pt idx="51">
                  <c:v>2819696.1493651047</c:v>
                </c:pt>
                <c:pt idx="52">
                  <c:v>3285657.0934232199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9-4FE4-8CAA-F78DF11D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462048"/>
        <c:axId val="869468288"/>
      </c:lineChart>
      <c:catAx>
        <c:axId val="8694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68288"/>
        <c:crosses val="autoZero"/>
        <c:auto val="1"/>
        <c:lblAlgn val="ctr"/>
        <c:lblOffset val="100"/>
        <c:noMultiLvlLbl val="0"/>
      </c:catAx>
      <c:valAx>
        <c:axId val="8694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Real-Portfolio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Sim!$N$13</c:f>
              <c:strCache>
                <c:ptCount val="1"/>
                <c:pt idx="0">
                  <c:v>R-Value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Sim!$N$14:$N$1013</c:f>
              <c:numCache>
                <c:formatCode>#,##0</c:formatCode>
                <c:ptCount val="1000"/>
                <c:pt idx="0">
                  <c:v>3285657.0934232199</c:v>
                </c:pt>
                <c:pt idx="1">
                  <c:v>190434.28672943372</c:v>
                </c:pt>
                <c:pt idx="2">
                  <c:v>201742.96078962271</c:v>
                </c:pt>
                <c:pt idx="3">
                  <c:v>2497935.1029879558</c:v>
                </c:pt>
                <c:pt idx="4">
                  <c:v>106354.85702026087</c:v>
                </c:pt>
                <c:pt idx="5">
                  <c:v>701174.877034751</c:v>
                </c:pt>
                <c:pt idx="6">
                  <c:v>26997.93640905416</c:v>
                </c:pt>
                <c:pt idx="7">
                  <c:v>581240.45374609879</c:v>
                </c:pt>
                <c:pt idx="8">
                  <c:v>416053.64810957079</c:v>
                </c:pt>
                <c:pt idx="9">
                  <c:v>89990.616147642984</c:v>
                </c:pt>
                <c:pt idx="10">
                  <c:v>118201.18208089414</c:v>
                </c:pt>
                <c:pt idx="11">
                  <c:v>892274.74532249221</c:v>
                </c:pt>
                <c:pt idx="12">
                  <c:v>242252.59951022841</c:v>
                </c:pt>
                <c:pt idx="13">
                  <c:v>532980.97730471904</c:v>
                </c:pt>
                <c:pt idx="14">
                  <c:v>78962.075277965589</c:v>
                </c:pt>
                <c:pt idx="15">
                  <c:v>393376.42557369306</c:v>
                </c:pt>
                <c:pt idx="16">
                  <c:v>441335.99629430706</c:v>
                </c:pt>
                <c:pt idx="17">
                  <c:v>1302117.177475936</c:v>
                </c:pt>
                <c:pt idx="18">
                  <c:v>240280.90858084918</c:v>
                </c:pt>
                <c:pt idx="19">
                  <c:v>644453.52969014528</c:v>
                </c:pt>
                <c:pt idx="20">
                  <c:v>1035613.3265561061</c:v>
                </c:pt>
                <c:pt idx="21">
                  <c:v>316418.97995499166</c:v>
                </c:pt>
                <c:pt idx="22">
                  <c:v>162900.19036246391</c:v>
                </c:pt>
                <c:pt idx="23">
                  <c:v>232034.38432497668</c:v>
                </c:pt>
                <c:pt idx="24">
                  <c:v>93680.979074516072</c:v>
                </c:pt>
                <c:pt idx="25">
                  <c:v>460157.35983215139</c:v>
                </c:pt>
                <c:pt idx="26">
                  <c:v>542604.67497516749</c:v>
                </c:pt>
                <c:pt idx="27">
                  <c:v>422226.22195389471</c:v>
                </c:pt>
                <c:pt idx="28">
                  <c:v>151400.93212239988</c:v>
                </c:pt>
                <c:pt idx="29">
                  <c:v>126560.60266701336</c:v>
                </c:pt>
                <c:pt idx="30">
                  <c:v>404299.60288013739</c:v>
                </c:pt>
                <c:pt idx="31">
                  <c:v>198401.00351887906</c:v>
                </c:pt>
                <c:pt idx="32">
                  <c:v>228160.47994431434</c:v>
                </c:pt>
                <c:pt idx="33">
                  <c:v>147879.36234742819</c:v>
                </c:pt>
                <c:pt idx="34">
                  <c:v>314618.02997766185</c:v>
                </c:pt>
                <c:pt idx="35">
                  <c:v>1320956.6409768604</c:v>
                </c:pt>
                <c:pt idx="36">
                  <c:v>1927889.0042025514</c:v>
                </c:pt>
                <c:pt idx="37">
                  <c:v>195100.72154154978</c:v>
                </c:pt>
                <c:pt idx="38">
                  <c:v>184392.59817994735</c:v>
                </c:pt>
                <c:pt idx="39">
                  <c:v>465831.64149568445</c:v>
                </c:pt>
                <c:pt idx="40">
                  <c:v>682801.50861874328</c:v>
                </c:pt>
                <c:pt idx="41">
                  <c:v>168031.69328161795</c:v>
                </c:pt>
                <c:pt idx="42">
                  <c:v>49657.943058696415</c:v>
                </c:pt>
                <c:pt idx="43">
                  <c:v>1038986.8173013305</c:v>
                </c:pt>
                <c:pt idx="44">
                  <c:v>590190.15138909617</c:v>
                </c:pt>
                <c:pt idx="45">
                  <c:v>1478404.0478216428</c:v>
                </c:pt>
                <c:pt idx="46">
                  <c:v>1317564.825417489</c:v>
                </c:pt>
                <c:pt idx="47">
                  <c:v>98995.196965622235</c:v>
                </c:pt>
                <c:pt idx="48">
                  <c:v>118865.02161936168</c:v>
                </c:pt>
                <c:pt idx="49">
                  <c:v>470997.62486907031</c:v>
                </c:pt>
                <c:pt idx="50">
                  <c:v>86646.999979108921</c:v>
                </c:pt>
                <c:pt idx="51">
                  <c:v>3838807.0471636956</c:v>
                </c:pt>
                <c:pt idx="52">
                  <c:v>178117.12313866933</c:v>
                </c:pt>
                <c:pt idx="53">
                  <c:v>339210.38876968477</c:v>
                </c:pt>
                <c:pt idx="54">
                  <c:v>64629.097903855385</c:v>
                </c:pt>
                <c:pt idx="55">
                  <c:v>195433.03434257372</c:v>
                </c:pt>
                <c:pt idx="56">
                  <c:v>133966.90985133074</c:v>
                </c:pt>
                <c:pt idx="57">
                  <c:v>475436.26256329176</c:v>
                </c:pt>
                <c:pt idx="58">
                  <c:v>961782.64045477461</c:v>
                </c:pt>
                <c:pt idx="59">
                  <c:v>216684.97459021714</c:v>
                </c:pt>
                <c:pt idx="60">
                  <c:v>77815.414768083749</c:v>
                </c:pt>
                <c:pt idx="61">
                  <c:v>53047.810404946249</c:v>
                </c:pt>
                <c:pt idx="62">
                  <c:v>374271.50861850468</c:v>
                </c:pt>
                <c:pt idx="63">
                  <c:v>1116251.779409393</c:v>
                </c:pt>
                <c:pt idx="64">
                  <c:v>47254.963244001432</c:v>
                </c:pt>
                <c:pt idx="65">
                  <c:v>306018.34309810464</c:v>
                </c:pt>
                <c:pt idx="66">
                  <c:v>104884.45707603256</c:v>
                </c:pt>
                <c:pt idx="67">
                  <c:v>69950.45784306158</c:v>
                </c:pt>
                <c:pt idx="68">
                  <c:v>550102.3158229409</c:v>
                </c:pt>
                <c:pt idx="69">
                  <c:v>245908.69581161428</c:v>
                </c:pt>
                <c:pt idx="70">
                  <c:v>57728.719212045435</c:v>
                </c:pt>
                <c:pt idx="71">
                  <c:v>56393.913677680081</c:v>
                </c:pt>
                <c:pt idx="72">
                  <c:v>589412.54074020241</c:v>
                </c:pt>
                <c:pt idx="73">
                  <c:v>309533.51126685622</c:v>
                </c:pt>
                <c:pt idx="74">
                  <c:v>349946.0876619622</c:v>
                </c:pt>
                <c:pt idx="75">
                  <c:v>778884.04243970325</c:v>
                </c:pt>
                <c:pt idx="76">
                  <c:v>189441.52808838597</c:v>
                </c:pt>
                <c:pt idx="77">
                  <c:v>427516.8232954354</c:v>
                </c:pt>
                <c:pt idx="78">
                  <c:v>515489.06322688347</c:v>
                </c:pt>
                <c:pt idx="79">
                  <c:v>320838.85759614425</c:v>
                </c:pt>
                <c:pt idx="80">
                  <c:v>1914868.0008260631</c:v>
                </c:pt>
                <c:pt idx="81">
                  <c:v>166709.26666310782</c:v>
                </c:pt>
                <c:pt idx="82">
                  <c:v>123551.35304724773</c:v>
                </c:pt>
                <c:pt idx="83">
                  <c:v>470844.71459576912</c:v>
                </c:pt>
                <c:pt idx="84">
                  <c:v>232217.36952025653</c:v>
                </c:pt>
                <c:pt idx="85">
                  <c:v>308131.47694917198</c:v>
                </c:pt>
                <c:pt idx="86">
                  <c:v>131776.82186916791</c:v>
                </c:pt>
                <c:pt idx="87">
                  <c:v>505992.2793447143</c:v>
                </c:pt>
                <c:pt idx="88">
                  <c:v>397185.06532378157</c:v>
                </c:pt>
                <c:pt idx="89">
                  <c:v>116734.43066646245</c:v>
                </c:pt>
                <c:pt idx="90">
                  <c:v>53986.008160808095</c:v>
                </c:pt>
                <c:pt idx="91">
                  <c:v>430078.55964919436</c:v>
                </c:pt>
                <c:pt idx="92">
                  <c:v>443917.18505521596</c:v>
                </c:pt>
                <c:pt idx="93">
                  <c:v>795360.65245512174</c:v>
                </c:pt>
                <c:pt idx="94">
                  <c:v>2667530.9798002848</c:v>
                </c:pt>
                <c:pt idx="95">
                  <c:v>184202.66298829878</c:v>
                </c:pt>
                <c:pt idx="96">
                  <c:v>465923.6565554188</c:v>
                </c:pt>
                <c:pt idx="97">
                  <c:v>256552.11040140258</c:v>
                </c:pt>
                <c:pt idx="98">
                  <c:v>304622.51127082994</c:v>
                </c:pt>
                <c:pt idx="99">
                  <c:v>211150.55078043928</c:v>
                </c:pt>
                <c:pt idx="100">
                  <c:v>925408.88515881437</c:v>
                </c:pt>
                <c:pt idx="101">
                  <c:v>2197803.4828586755</c:v>
                </c:pt>
                <c:pt idx="102">
                  <c:v>151715.90622018758</c:v>
                </c:pt>
                <c:pt idx="103">
                  <c:v>427441.88084443065</c:v>
                </c:pt>
                <c:pt idx="104">
                  <c:v>83518.654639231827</c:v>
                </c:pt>
                <c:pt idx="105">
                  <c:v>45551.56007046657</c:v>
                </c:pt>
                <c:pt idx="106">
                  <c:v>97346.584812468849</c:v>
                </c:pt>
                <c:pt idx="107">
                  <c:v>81010.73806829036</c:v>
                </c:pt>
                <c:pt idx="108">
                  <c:v>296206.01029180264</c:v>
                </c:pt>
                <c:pt idx="109">
                  <c:v>221950.70821379832</c:v>
                </c:pt>
                <c:pt idx="110">
                  <c:v>242845.12531184993</c:v>
                </c:pt>
                <c:pt idx="111">
                  <c:v>337298.72389140935</c:v>
                </c:pt>
                <c:pt idx="112">
                  <c:v>618044.5470361521</c:v>
                </c:pt>
                <c:pt idx="113">
                  <c:v>1343827.0798768322</c:v>
                </c:pt>
                <c:pt idx="114">
                  <c:v>636100.72842194897</c:v>
                </c:pt>
                <c:pt idx="115">
                  <c:v>409633.45828306902</c:v>
                </c:pt>
                <c:pt idx="116">
                  <c:v>165787.72738280916</c:v>
                </c:pt>
                <c:pt idx="117">
                  <c:v>172910.99755184117</c:v>
                </c:pt>
                <c:pt idx="118">
                  <c:v>81976.945081234357</c:v>
                </c:pt>
                <c:pt idx="119">
                  <c:v>522458.23860777641</c:v>
                </c:pt>
                <c:pt idx="120">
                  <c:v>158581.40680133717</c:v>
                </c:pt>
                <c:pt idx="121">
                  <c:v>198130.94126281436</c:v>
                </c:pt>
                <c:pt idx="122">
                  <c:v>567630.58870882296</c:v>
                </c:pt>
                <c:pt idx="123">
                  <c:v>459897.1066469723</c:v>
                </c:pt>
                <c:pt idx="124">
                  <c:v>709557.82164510293</c:v>
                </c:pt>
                <c:pt idx="125">
                  <c:v>383528.62995056366</c:v>
                </c:pt>
                <c:pt idx="126">
                  <c:v>963351.63626502489</c:v>
                </c:pt>
                <c:pt idx="127">
                  <c:v>226864.27265655121</c:v>
                </c:pt>
                <c:pt idx="128">
                  <c:v>263561.63493990176</c:v>
                </c:pt>
                <c:pt idx="129">
                  <c:v>195405.48855212622</c:v>
                </c:pt>
                <c:pt idx="130">
                  <c:v>274049.28649371548</c:v>
                </c:pt>
                <c:pt idx="131">
                  <c:v>820614.32260304026</c:v>
                </c:pt>
                <c:pt idx="132">
                  <c:v>110655.84888464525</c:v>
                </c:pt>
                <c:pt idx="133">
                  <c:v>327601.82309966919</c:v>
                </c:pt>
                <c:pt idx="134">
                  <c:v>529816.64905025938</c:v>
                </c:pt>
                <c:pt idx="135">
                  <c:v>434999.60409440455</c:v>
                </c:pt>
                <c:pt idx="136">
                  <c:v>201303.23587586737</c:v>
                </c:pt>
                <c:pt idx="137">
                  <c:v>278243.82223055052</c:v>
                </c:pt>
                <c:pt idx="138">
                  <c:v>111994.71386584012</c:v>
                </c:pt>
                <c:pt idx="139">
                  <c:v>212828.62806399161</c:v>
                </c:pt>
                <c:pt idx="140">
                  <c:v>674239.50914883229</c:v>
                </c:pt>
                <c:pt idx="141">
                  <c:v>61251.353110588527</c:v>
                </c:pt>
                <c:pt idx="142">
                  <c:v>644827.7583081905</c:v>
                </c:pt>
                <c:pt idx="143">
                  <c:v>441516.49626228848</c:v>
                </c:pt>
                <c:pt idx="144">
                  <c:v>176746.70399123733</c:v>
                </c:pt>
                <c:pt idx="145">
                  <c:v>3626342.7361413664</c:v>
                </c:pt>
                <c:pt idx="146">
                  <c:v>684307.17769671849</c:v>
                </c:pt>
                <c:pt idx="147">
                  <c:v>430513.27991194936</c:v>
                </c:pt>
                <c:pt idx="148">
                  <c:v>177062.55127493042</c:v>
                </c:pt>
                <c:pt idx="149">
                  <c:v>267113.93017400737</c:v>
                </c:pt>
                <c:pt idx="150">
                  <c:v>1104237.0495675756</c:v>
                </c:pt>
                <c:pt idx="151">
                  <c:v>3810476.4110612581</c:v>
                </c:pt>
                <c:pt idx="152">
                  <c:v>122200.21257301493</c:v>
                </c:pt>
                <c:pt idx="153">
                  <c:v>283709.5074800119</c:v>
                </c:pt>
                <c:pt idx="154">
                  <c:v>323631.64020404394</c:v>
                </c:pt>
                <c:pt idx="155">
                  <c:v>577819.45736428781</c:v>
                </c:pt>
                <c:pt idx="156">
                  <c:v>322704.38197121356</c:v>
                </c:pt>
                <c:pt idx="157">
                  <c:v>418074.89895527327</c:v>
                </c:pt>
                <c:pt idx="158">
                  <c:v>394503.16571246478</c:v>
                </c:pt>
                <c:pt idx="159">
                  <c:v>731361.8488543334</c:v>
                </c:pt>
                <c:pt idx="160">
                  <c:v>623217.00724387635</c:v>
                </c:pt>
                <c:pt idx="161">
                  <c:v>867493.09276291926</c:v>
                </c:pt>
                <c:pt idx="162">
                  <c:v>77949.931998832224</c:v>
                </c:pt>
                <c:pt idx="163">
                  <c:v>176963.2496231586</c:v>
                </c:pt>
                <c:pt idx="164">
                  <c:v>489436.33829985966</c:v>
                </c:pt>
                <c:pt idx="165">
                  <c:v>286719.25948898459</c:v>
                </c:pt>
                <c:pt idx="166">
                  <c:v>333285.12969171756</c:v>
                </c:pt>
                <c:pt idx="167">
                  <c:v>3739392.8835054762</c:v>
                </c:pt>
                <c:pt idx="168">
                  <c:v>73997.323650585589</c:v>
                </c:pt>
                <c:pt idx="169">
                  <c:v>98202.05236408452</c:v>
                </c:pt>
                <c:pt idx="170">
                  <c:v>126546.18122462377</c:v>
                </c:pt>
                <c:pt idx="171">
                  <c:v>232008.8249099126</c:v>
                </c:pt>
                <c:pt idx="172">
                  <c:v>335336.04915397771</c:v>
                </c:pt>
                <c:pt idx="173">
                  <c:v>117149.48990714195</c:v>
                </c:pt>
                <c:pt idx="174">
                  <c:v>96276.760993123535</c:v>
                </c:pt>
                <c:pt idx="175">
                  <c:v>209824.06453438196</c:v>
                </c:pt>
                <c:pt idx="176">
                  <c:v>177954.98154600285</c:v>
                </c:pt>
                <c:pt idx="177">
                  <c:v>287948.73991004715</c:v>
                </c:pt>
                <c:pt idx="178">
                  <c:v>219576.10784274698</c:v>
                </c:pt>
                <c:pt idx="179">
                  <c:v>26091.444138522445</c:v>
                </c:pt>
                <c:pt idx="180">
                  <c:v>824400.38075527479</c:v>
                </c:pt>
                <c:pt idx="181">
                  <c:v>400569.44798793114</c:v>
                </c:pt>
                <c:pt idx="182">
                  <c:v>207189.5013560064</c:v>
                </c:pt>
                <c:pt idx="183">
                  <c:v>530707.19970290025</c:v>
                </c:pt>
                <c:pt idx="184">
                  <c:v>271920.93784836895</c:v>
                </c:pt>
                <c:pt idx="185">
                  <c:v>1730739.3561425728</c:v>
                </c:pt>
                <c:pt idx="186">
                  <c:v>620135.44395965827</c:v>
                </c:pt>
                <c:pt idx="187">
                  <c:v>152636.79671701035</c:v>
                </c:pt>
                <c:pt idx="188">
                  <c:v>162856.66507842427</c:v>
                </c:pt>
                <c:pt idx="189">
                  <c:v>428423.30309563689</c:v>
                </c:pt>
                <c:pt idx="190">
                  <c:v>550063.45149470132</c:v>
                </c:pt>
                <c:pt idx="191">
                  <c:v>781536.52090399573</c:v>
                </c:pt>
                <c:pt idx="192">
                  <c:v>373103.80338303023</c:v>
                </c:pt>
                <c:pt idx="193">
                  <c:v>178032.35894474192</c:v>
                </c:pt>
                <c:pt idx="194">
                  <c:v>341989.82940433448</c:v>
                </c:pt>
                <c:pt idx="195">
                  <c:v>197235.69094234676</c:v>
                </c:pt>
                <c:pt idx="196">
                  <c:v>615677.58011010441</c:v>
                </c:pt>
                <c:pt idx="197">
                  <c:v>298599.80561853596</c:v>
                </c:pt>
                <c:pt idx="198">
                  <c:v>1146843.9995163251</c:v>
                </c:pt>
                <c:pt idx="199">
                  <c:v>379854.10602342518</c:v>
                </c:pt>
                <c:pt idx="200">
                  <c:v>350396.73252470739</c:v>
                </c:pt>
                <c:pt idx="201">
                  <c:v>1582250.8248143541</c:v>
                </c:pt>
                <c:pt idx="202">
                  <c:v>2687332.3242394971</c:v>
                </c:pt>
                <c:pt idx="203">
                  <c:v>276470.98504687281</c:v>
                </c:pt>
                <c:pt idx="204">
                  <c:v>980930.02120924427</c:v>
                </c:pt>
                <c:pt idx="205">
                  <c:v>992791.8293731598</c:v>
                </c:pt>
                <c:pt idx="206">
                  <c:v>1444878.061556706</c:v>
                </c:pt>
                <c:pt idx="207">
                  <c:v>2059046.3562899297</c:v>
                </c:pt>
                <c:pt idx="208">
                  <c:v>53806.39994209123</c:v>
                </c:pt>
                <c:pt idx="209">
                  <c:v>263433.99552645028</c:v>
                </c:pt>
                <c:pt idx="210">
                  <c:v>259576.65477973077</c:v>
                </c:pt>
                <c:pt idx="211">
                  <c:v>281728.56839806668</c:v>
                </c:pt>
                <c:pt idx="212">
                  <c:v>207044.96353319363</c:v>
                </c:pt>
                <c:pt idx="213">
                  <c:v>184544.47140857106</c:v>
                </c:pt>
                <c:pt idx="214">
                  <c:v>297638.66960877558</c:v>
                </c:pt>
                <c:pt idx="215">
                  <c:v>100740.79326942252</c:v>
                </c:pt>
                <c:pt idx="216">
                  <c:v>177593.43381117802</c:v>
                </c:pt>
                <c:pt idx="217">
                  <c:v>711431.66844781896</c:v>
                </c:pt>
                <c:pt idx="218">
                  <c:v>148361.08426069224</c:v>
                </c:pt>
                <c:pt idx="219">
                  <c:v>834950.86400696426</c:v>
                </c:pt>
                <c:pt idx="220">
                  <c:v>176462.40060819601</c:v>
                </c:pt>
                <c:pt idx="221">
                  <c:v>113582.63566846096</c:v>
                </c:pt>
                <c:pt idx="222">
                  <c:v>856262.53362745128</c:v>
                </c:pt>
                <c:pt idx="223">
                  <c:v>176019.32655954789</c:v>
                </c:pt>
                <c:pt idx="224">
                  <c:v>355080.32555343176</c:v>
                </c:pt>
                <c:pt idx="225">
                  <c:v>474865.97871372604</c:v>
                </c:pt>
                <c:pt idx="226">
                  <c:v>793870.6471907224</c:v>
                </c:pt>
                <c:pt idx="227">
                  <c:v>1261589.1882836833</c:v>
                </c:pt>
                <c:pt idx="228">
                  <c:v>602652.036167335</c:v>
                </c:pt>
                <c:pt idx="229">
                  <c:v>718763.36431256298</c:v>
                </c:pt>
                <c:pt idx="230">
                  <c:v>990040.77999850654</c:v>
                </c:pt>
                <c:pt idx="231">
                  <c:v>191004.54397141674</c:v>
                </c:pt>
                <c:pt idx="232">
                  <c:v>141610.62015703798</c:v>
                </c:pt>
                <c:pt idx="233">
                  <c:v>231968.38733185583</c:v>
                </c:pt>
                <c:pt idx="234">
                  <c:v>1034772.6286979389</c:v>
                </c:pt>
                <c:pt idx="235">
                  <c:v>67921.44096519801</c:v>
                </c:pt>
                <c:pt idx="236">
                  <c:v>803868.71052183514</c:v>
                </c:pt>
                <c:pt idx="237">
                  <c:v>2568300.9822855806</c:v>
                </c:pt>
                <c:pt idx="238">
                  <c:v>870547.13008433126</c:v>
                </c:pt>
                <c:pt idx="239">
                  <c:v>244238.48268258449</c:v>
                </c:pt>
                <c:pt idx="240">
                  <c:v>406659.98773365142</c:v>
                </c:pt>
                <c:pt idx="241">
                  <c:v>253563.28240259795</c:v>
                </c:pt>
                <c:pt idx="242">
                  <c:v>209403.76777254677</c:v>
                </c:pt>
                <c:pt idx="243">
                  <c:v>146732.45887259813</c:v>
                </c:pt>
                <c:pt idx="244">
                  <c:v>83797.376313400979</c:v>
                </c:pt>
                <c:pt idx="245">
                  <c:v>371107.9119064064</c:v>
                </c:pt>
                <c:pt idx="246">
                  <c:v>281865.72515626607</c:v>
                </c:pt>
                <c:pt idx="247">
                  <c:v>102771.87894097304</c:v>
                </c:pt>
                <c:pt idx="248">
                  <c:v>428199.35996039934</c:v>
                </c:pt>
                <c:pt idx="249">
                  <c:v>72936.54603358054</c:v>
                </c:pt>
                <c:pt idx="250">
                  <c:v>279358.8355716613</c:v>
                </c:pt>
                <c:pt idx="251">
                  <c:v>371957.59727873583</c:v>
                </c:pt>
                <c:pt idx="252">
                  <c:v>548140.65204571269</c:v>
                </c:pt>
                <c:pt idx="253">
                  <c:v>694532.97043008066</c:v>
                </c:pt>
                <c:pt idx="254">
                  <c:v>278686.00992873602</c:v>
                </c:pt>
                <c:pt idx="255">
                  <c:v>451058.42992453673</c:v>
                </c:pt>
                <c:pt idx="256">
                  <c:v>398082.6053638492</c:v>
                </c:pt>
                <c:pt idx="257">
                  <c:v>1055236.4021752828</c:v>
                </c:pt>
                <c:pt idx="258">
                  <c:v>572249.16193897254</c:v>
                </c:pt>
                <c:pt idx="259">
                  <c:v>196746.79174765613</c:v>
                </c:pt>
                <c:pt idx="260">
                  <c:v>667629.20697907731</c:v>
                </c:pt>
                <c:pt idx="261">
                  <c:v>1005144.6341786096</c:v>
                </c:pt>
                <c:pt idx="262">
                  <c:v>186941.87290496961</c:v>
                </c:pt>
                <c:pt idx="263">
                  <c:v>825076.72530513897</c:v>
                </c:pt>
                <c:pt idx="264">
                  <c:v>546087.0413058945</c:v>
                </c:pt>
                <c:pt idx="265">
                  <c:v>236010.70273022368</c:v>
                </c:pt>
                <c:pt idx="266">
                  <c:v>692683.96242760017</c:v>
                </c:pt>
                <c:pt idx="267">
                  <c:v>252755.83580296687</c:v>
                </c:pt>
                <c:pt idx="268">
                  <c:v>118901.29066538892</c:v>
                </c:pt>
                <c:pt idx="269">
                  <c:v>385344.12501393823</c:v>
                </c:pt>
                <c:pt idx="270">
                  <c:v>581997.27191197313</c:v>
                </c:pt>
                <c:pt idx="271">
                  <c:v>370344.70396194974</c:v>
                </c:pt>
                <c:pt idx="272">
                  <c:v>363929.070339486</c:v>
                </c:pt>
                <c:pt idx="273">
                  <c:v>400606.03077079332</c:v>
                </c:pt>
                <c:pt idx="274">
                  <c:v>2320386.3403610452</c:v>
                </c:pt>
                <c:pt idx="275">
                  <c:v>251752.15543992561</c:v>
                </c:pt>
                <c:pt idx="276">
                  <c:v>1442861.6080378967</c:v>
                </c:pt>
                <c:pt idx="277">
                  <c:v>237610.26814507096</c:v>
                </c:pt>
                <c:pt idx="278">
                  <c:v>399098.51421404298</c:v>
                </c:pt>
                <c:pt idx="279">
                  <c:v>274803.69936366391</c:v>
                </c:pt>
                <c:pt idx="280">
                  <c:v>261366.9096261808</c:v>
                </c:pt>
                <c:pt idx="281">
                  <c:v>135783.37289711364</c:v>
                </c:pt>
                <c:pt idx="282">
                  <c:v>199946.34906285623</c:v>
                </c:pt>
                <c:pt idx="283">
                  <c:v>202367.44974733223</c:v>
                </c:pt>
                <c:pt idx="284">
                  <c:v>1093330.6824176509</c:v>
                </c:pt>
                <c:pt idx="285">
                  <c:v>222662.019863597</c:v>
                </c:pt>
                <c:pt idx="286">
                  <c:v>46246.609240529047</c:v>
                </c:pt>
                <c:pt idx="287">
                  <c:v>174993.28424961466</c:v>
                </c:pt>
                <c:pt idx="288">
                  <c:v>94548.238766571201</c:v>
                </c:pt>
                <c:pt idx="289">
                  <c:v>667575.52762472001</c:v>
                </c:pt>
                <c:pt idx="290">
                  <c:v>4087920.1822120724</c:v>
                </c:pt>
                <c:pt idx="291">
                  <c:v>1299452.2176081198</c:v>
                </c:pt>
                <c:pt idx="292">
                  <c:v>450735.72647735657</c:v>
                </c:pt>
                <c:pt idx="293">
                  <c:v>294616.61229016911</c:v>
                </c:pt>
                <c:pt idx="294">
                  <c:v>183584.30064191995</c:v>
                </c:pt>
                <c:pt idx="295">
                  <c:v>329532.58700982243</c:v>
                </c:pt>
                <c:pt idx="296">
                  <c:v>127505.63780062222</c:v>
                </c:pt>
                <c:pt idx="297">
                  <c:v>493131.97325960675</c:v>
                </c:pt>
                <c:pt idx="298">
                  <c:v>220396.62294290942</c:v>
                </c:pt>
                <c:pt idx="299">
                  <c:v>249871.5835664261</c:v>
                </c:pt>
                <c:pt idx="300">
                  <c:v>1984157.8351454348</c:v>
                </c:pt>
                <c:pt idx="301">
                  <c:v>213882.28724633393</c:v>
                </c:pt>
                <c:pt idx="302">
                  <c:v>440982.83606304647</c:v>
                </c:pt>
                <c:pt idx="303">
                  <c:v>131314.76677099982</c:v>
                </c:pt>
                <c:pt idx="304">
                  <c:v>547983.42538385373</c:v>
                </c:pt>
                <c:pt idx="305">
                  <c:v>190488.49000354813</c:v>
                </c:pt>
                <c:pt idx="306">
                  <c:v>345692.06309996481</c:v>
                </c:pt>
                <c:pt idx="307">
                  <c:v>105749.42142837476</c:v>
                </c:pt>
                <c:pt idx="308">
                  <c:v>498419.99678457098</c:v>
                </c:pt>
                <c:pt idx="309">
                  <c:v>1072589.6020867079</c:v>
                </c:pt>
                <c:pt idx="310">
                  <c:v>874914.85358548712</c:v>
                </c:pt>
                <c:pt idx="311">
                  <c:v>99568.01672937398</c:v>
                </c:pt>
                <c:pt idx="312">
                  <c:v>210853.17874925319</c:v>
                </c:pt>
                <c:pt idx="313">
                  <c:v>180771.22490569035</c:v>
                </c:pt>
                <c:pt idx="314">
                  <c:v>247707.53193739717</c:v>
                </c:pt>
                <c:pt idx="315">
                  <c:v>115659.08654711809</c:v>
                </c:pt>
                <c:pt idx="316">
                  <c:v>47905.938621242931</c:v>
                </c:pt>
                <c:pt idx="317">
                  <c:v>332317.60711075866</c:v>
                </c:pt>
                <c:pt idx="318">
                  <c:v>184267.68968033738</c:v>
                </c:pt>
                <c:pt idx="319">
                  <c:v>170747.50691427846</c:v>
                </c:pt>
                <c:pt idx="320">
                  <c:v>1607238.5982858734</c:v>
                </c:pt>
                <c:pt idx="321">
                  <c:v>96729.568483881434</c:v>
                </c:pt>
                <c:pt idx="322">
                  <c:v>47146.166462897592</c:v>
                </c:pt>
                <c:pt idx="323">
                  <c:v>474412.78383905475</c:v>
                </c:pt>
                <c:pt idx="324">
                  <c:v>367264.97551547957</c:v>
                </c:pt>
                <c:pt idx="325">
                  <c:v>641163.36174575076</c:v>
                </c:pt>
                <c:pt idx="326">
                  <c:v>224996.46292244765</c:v>
                </c:pt>
                <c:pt idx="327">
                  <c:v>483256.03832363983</c:v>
                </c:pt>
                <c:pt idx="328">
                  <c:v>807851.60452910548</c:v>
                </c:pt>
                <c:pt idx="329">
                  <c:v>240120.7276931167</c:v>
                </c:pt>
                <c:pt idx="330">
                  <c:v>172672.53855939078</c:v>
                </c:pt>
                <c:pt idx="331">
                  <c:v>265702.57820239634</c:v>
                </c:pt>
                <c:pt idx="332">
                  <c:v>210689.37882810505</c:v>
                </c:pt>
                <c:pt idx="333">
                  <c:v>714645.57594576036</c:v>
                </c:pt>
                <c:pt idx="334">
                  <c:v>337375.81561126857</c:v>
                </c:pt>
                <c:pt idx="335">
                  <c:v>513190.89902747318</c:v>
                </c:pt>
                <c:pt idx="336">
                  <c:v>859369.87760740344</c:v>
                </c:pt>
                <c:pt idx="337">
                  <c:v>761802.20563881751</c:v>
                </c:pt>
                <c:pt idx="338">
                  <c:v>374524.96526667959</c:v>
                </c:pt>
                <c:pt idx="339">
                  <c:v>319242.56708192354</c:v>
                </c:pt>
                <c:pt idx="340">
                  <c:v>145765.58370599154</c:v>
                </c:pt>
                <c:pt idx="341">
                  <c:v>515912.83793095086</c:v>
                </c:pt>
                <c:pt idx="342">
                  <c:v>2982290.1183599806</c:v>
                </c:pt>
                <c:pt idx="343">
                  <c:v>275182.07159458502</c:v>
                </c:pt>
                <c:pt idx="344">
                  <c:v>253741.16460201985</c:v>
                </c:pt>
                <c:pt idx="345">
                  <c:v>175049.17125458427</c:v>
                </c:pt>
                <c:pt idx="346">
                  <c:v>139596.23667787193</c:v>
                </c:pt>
                <c:pt idx="347">
                  <c:v>1473951.3822837323</c:v>
                </c:pt>
                <c:pt idx="348">
                  <c:v>163903.78021467742</c:v>
                </c:pt>
                <c:pt idx="349">
                  <c:v>186439.00712645464</c:v>
                </c:pt>
                <c:pt idx="350">
                  <c:v>134779.16394264463</c:v>
                </c:pt>
                <c:pt idx="351">
                  <c:v>323240.92592177592</c:v>
                </c:pt>
                <c:pt idx="352">
                  <c:v>711042.93462546926</c:v>
                </c:pt>
                <c:pt idx="353">
                  <c:v>215375.69038967625</c:v>
                </c:pt>
                <c:pt idx="354">
                  <c:v>192316.53844610872</c:v>
                </c:pt>
                <c:pt idx="355">
                  <c:v>131815.06966534533</c:v>
                </c:pt>
                <c:pt idx="356">
                  <c:v>342574.98994346737</c:v>
                </c:pt>
                <c:pt idx="357">
                  <c:v>71946.532252667326</c:v>
                </c:pt>
                <c:pt idx="358">
                  <c:v>2165400.1752346535</c:v>
                </c:pt>
                <c:pt idx="359">
                  <c:v>366158.40040511638</c:v>
                </c:pt>
                <c:pt idx="360">
                  <c:v>1697132.257971352</c:v>
                </c:pt>
                <c:pt idx="361">
                  <c:v>312647.17974411132</c:v>
                </c:pt>
                <c:pt idx="362">
                  <c:v>693421.17917574488</c:v>
                </c:pt>
                <c:pt idx="363">
                  <c:v>1211907.4464005732</c:v>
                </c:pt>
                <c:pt idx="364">
                  <c:v>116653.30952634996</c:v>
                </c:pt>
                <c:pt idx="365">
                  <c:v>62949.545983100979</c:v>
                </c:pt>
                <c:pt idx="366">
                  <c:v>108401.25817560308</c:v>
                </c:pt>
                <c:pt idx="367">
                  <c:v>301453.59976995632</c:v>
                </c:pt>
                <c:pt idx="368">
                  <c:v>337025.35982102354</c:v>
                </c:pt>
                <c:pt idx="369">
                  <c:v>138733.56638395874</c:v>
                </c:pt>
                <c:pt idx="370">
                  <c:v>83489.429787744535</c:v>
                </c:pt>
                <c:pt idx="371">
                  <c:v>1784687.45204285</c:v>
                </c:pt>
                <c:pt idx="372">
                  <c:v>503497.68898202578</c:v>
                </c:pt>
                <c:pt idx="373">
                  <c:v>1035192.4287290883</c:v>
                </c:pt>
                <c:pt idx="374">
                  <c:v>755460.46659096912</c:v>
                </c:pt>
                <c:pt idx="375">
                  <c:v>1619015.638410273</c:v>
                </c:pt>
                <c:pt idx="376">
                  <c:v>1015169.204895467</c:v>
                </c:pt>
                <c:pt idx="377">
                  <c:v>197770.51860853852</c:v>
                </c:pt>
                <c:pt idx="378">
                  <c:v>1130576.7077892886</c:v>
                </c:pt>
                <c:pt idx="379">
                  <c:v>112698.72704077887</c:v>
                </c:pt>
                <c:pt idx="380">
                  <c:v>22047.793312649352</c:v>
                </c:pt>
                <c:pt idx="381">
                  <c:v>439160.25599995168</c:v>
                </c:pt>
                <c:pt idx="382">
                  <c:v>82547.048355036459</c:v>
                </c:pt>
                <c:pt idx="383">
                  <c:v>313996.54138854804</c:v>
                </c:pt>
                <c:pt idx="384">
                  <c:v>2786222.2994683366</c:v>
                </c:pt>
                <c:pt idx="385">
                  <c:v>552441.56191545643</c:v>
                </c:pt>
                <c:pt idx="386">
                  <c:v>279448.76780255779</c:v>
                </c:pt>
                <c:pt idx="387">
                  <c:v>566160.33278985415</c:v>
                </c:pt>
                <c:pt idx="388">
                  <c:v>641213.50972802751</c:v>
                </c:pt>
                <c:pt idx="389">
                  <c:v>72397.396344983281</c:v>
                </c:pt>
                <c:pt idx="390">
                  <c:v>127254.08381268436</c:v>
                </c:pt>
                <c:pt idx="391">
                  <c:v>979075.03022259101</c:v>
                </c:pt>
                <c:pt idx="392">
                  <c:v>1447601.5262561082</c:v>
                </c:pt>
                <c:pt idx="393">
                  <c:v>213182.14361122248</c:v>
                </c:pt>
                <c:pt idx="394">
                  <c:v>1584252.2621072913</c:v>
                </c:pt>
                <c:pt idx="395">
                  <c:v>1419374.8172466869</c:v>
                </c:pt>
                <c:pt idx="396">
                  <c:v>1223714.0906422006</c:v>
                </c:pt>
                <c:pt idx="397">
                  <c:v>193476.76534628696</c:v>
                </c:pt>
                <c:pt idx="398">
                  <c:v>256474.84336634463</c:v>
                </c:pt>
                <c:pt idx="399">
                  <c:v>261559.25740918377</c:v>
                </c:pt>
                <c:pt idx="400">
                  <c:v>309521.43453733996</c:v>
                </c:pt>
                <c:pt idx="401">
                  <c:v>3291775.0182237611</c:v>
                </c:pt>
                <c:pt idx="402">
                  <c:v>524086.33270979044</c:v>
                </c:pt>
                <c:pt idx="403">
                  <c:v>183508.89523272988</c:v>
                </c:pt>
                <c:pt idx="404">
                  <c:v>595283.764721705</c:v>
                </c:pt>
                <c:pt idx="405">
                  <c:v>75335.70884794106</c:v>
                </c:pt>
                <c:pt idx="406">
                  <c:v>147204.61282979109</c:v>
                </c:pt>
                <c:pt idx="407">
                  <c:v>1262521.3505607983</c:v>
                </c:pt>
                <c:pt idx="408">
                  <c:v>50384.959284113575</c:v>
                </c:pt>
                <c:pt idx="409">
                  <c:v>153479.42612565894</c:v>
                </c:pt>
                <c:pt idx="410">
                  <c:v>960212.79791831877</c:v>
                </c:pt>
                <c:pt idx="411">
                  <c:v>74084.265503140079</c:v>
                </c:pt>
                <c:pt idx="412">
                  <c:v>1944130.0810020277</c:v>
                </c:pt>
                <c:pt idx="413">
                  <c:v>543128.61810684064</c:v>
                </c:pt>
                <c:pt idx="414">
                  <c:v>141102.64990238973</c:v>
                </c:pt>
                <c:pt idx="415">
                  <c:v>705362.00732501491</c:v>
                </c:pt>
                <c:pt idx="416">
                  <c:v>172683.53057166305</c:v>
                </c:pt>
                <c:pt idx="417">
                  <c:v>768408.31400478492</c:v>
                </c:pt>
                <c:pt idx="418">
                  <c:v>371201.43963671487</c:v>
                </c:pt>
                <c:pt idx="419">
                  <c:v>35994.913188260754</c:v>
                </c:pt>
                <c:pt idx="420">
                  <c:v>334641.78291542141</c:v>
                </c:pt>
                <c:pt idx="421">
                  <c:v>1028797.2796778803</c:v>
                </c:pt>
                <c:pt idx="422">
                  <c:v>259905.68530194083</c:v>
                </c:pt>
                <c:pt idx="423">
                  <c:v>372453.95387164463</c:v>
                </c:pt>
                <c:pt idx="424">
                  <c:v>54510.809287782082</c:v>
                </c:pt>
                <c:pt idx="425">
                  <c:v>363018.85718077462</c:v>
                </c:pt>
                <c:pt idx="426">
                  <c:v>425612.11087624892</c:v>
                </c:pt>
                <c:pt idx="427">
                  <c:v>180972.33254973372</c:v>
                </c:pt>
                <c:pt idx="428">
                  <c:v>748712.43199570337</c:v>
                </c:pt>
                <c:pt idx="429">
                  <c:v>265239.11227811611</c:v>
                </c:pt>
                <c:pt idx="430">
                  <c:v>160565.86071697657</c:v>
                </c:pt>
                <c:pt idx="431">
                  <c:v>687214.01963007264</c:v>
                </c:pt>
                <c:pt idx="432">
                  <c:v>67789.326422645696</c:v>
                </c:pt>
                <c:pt idx="433">
                  <c:v>205095.75311137427</c:v>
                </c:pt>
                <c:pt idx="434">
                  <c:v>169513.7929198065</c:v>
                </c:pt>
                <c:pt idx="435">
                  <c:v>439665.25644810149</c:v>
                </c:pt>
                <c:pt idx="436">
                  <c:v>350348.47210338718</c:v>
                </c:pt>
                <c:pt idx="437">
                  <c:v>830624.16623766522</c:v>
                </c:pt>
                <c:pt idx="438">
                  <c:v>235606.44143129783</c:v>
                </c:pt>
                <c:pt idx="439">
                  <c:v>350640.715394695</c:v>
                </c:pt>
                <c:pt idx="440">
                  <c:v>130050.68620225145</c:v>
                </c:pt>
                <c:pt idx="441">
                  <c:v>80460.755926799276</c:v>
                </c:pt>
                <c:pt idx="442">
                  <c:v>289394.0200190465</c:v>
                </c:pt>
                <c:pt idx="443">
                  <c:v>850096.2214349322</c:v>
                </c:pt>
                <c:pt idx="444">
                  <c:v>610506.66553690948</c:v>
                </c:pt>
                <c:pt idx="445">
                  <c:v>98797.296113779346</c:v>
                </c:pt>
                <c:pt idx="446">
                  <c:v>103680.64411392016</c:v>
                </c:pt>
                <c:pt idx="447">
                  <c:v>246116.31950576615</c:v>
                </c:pt>
                <c:pt idx="448">
                  <c:v>152262.00119438913</c:v>
                </c:pt>
                <c:pt idx="449">
                  <c:v>120242.73881694012</c:v>
                </c:pt>
                <c:pt idx="450">
                  <c:v>547190.50964439823</c:v>
                </c:pt>
                <c:pt idx="451">
                  <c:v>265088.5497435375</c:v>
                </c:pt>
                <c:pt idx="452">
                  <c:v>318886.56876575423</c:v>
                </c:pt>
                <c:pt idx="453">
                  <c:v>268248.11570086342</c:v>
                </c:pt>
                <c:pt idx="454">
                  <c:v>386247.56067110115</c:v>
                </c:pt>
                <c:pt idx="455">
                  <c:v>445269.29736526788</c:v>
                </c:pt>
                <c:pt idx="456">
                  <c:v>329707.80762550049</c:v>
                </c:pt>
                <c:pt idx="457">
                  <c:v>597785.45249911095</c:v>
                </c:pt>
                <c:pt idx="458">
                  <c:v>125809.87454177575</c:v>
                </c:pt>
                <c:pt idx="459">
                  <c:v>465172.03299462044</c:v>
                </c:pt>
                <c:pt idx="460">
                  <c:v>519269.96416208497</c:v>
                </c:pt>
                <c:pt idx="461">
                  <c:v>577849.8160674707</c:v>
                </c:pt>
                <c:pt idx="462">
                  <c:v>346665.05829765683</c:v>
                </c:pt>
                <c:pt idx="463">
                  <c:v>1241864.4906384712</c:v>
                </c:pt>
                <c:pt idx="464">
                  <c:v>464772.0759782432</c:v>
                </c:pt>
                <c:pt idx="465">
                  <c:v>189093.77851433333</c:v>
                </c:pt>
                <c:pt idx="466">
                  <c:v>261034.66573962351</c:v>
                </c:pt>
                <c:pt idx="467">
                  <c:v>210364.90563516153</c:v>
                </c:pt>
                <c:pt idx="468">
                  <c:v>183667.85601669084</c:v>
                </c:pt>
                <c:pt idx="469">
                  <c:v>360488.83827428985</c:v>
                </c:pt>
                <c:pt idx="470">
                  <c:v>299488.08699373354</c:v>
                </c:pt>
                <c:pt idx="471">
                  <c:v>264372.38841106562</c:v>
                </c:pt>
                <c:pt idx="472">
                  <c:v>271056.61054772895</c:v>
                </c:pt>
                <c:pt idx="473">
                  <c:v>621980.5482637845</c:v>
                </c:pt>
                <c:pt idx="474">
                  <c:v>378286.96799420059</c:v>
                </c:pt>
                <c:pt idx="475">
                  <c:v>49158.117528123017</c:v>
                </c:pt>
                <c:pt idx="476">
                  <c:v>305339.05464237527</c:v>
                </c:pt>
                <c:pt idx="477">
                  <c:v>475672.79421854432</c:v>
                </c:pt>
                <c:pt idx="478">
                  <c:v>388347.16172190406</c:v>
                </c:pt>
                <c:pt idx="479">
                  <c:v>861985.60618165741</c:v>
                </c:pt>
                <c:pt idx="480">
                  <c:v>183273.29421283564</c:v>
                </c:pt>
                <c:pt idx="481">
                  <c:v>197908.5526960647</c:v>
                </c:pt>
                <c:pt idx="482">
                  <c:v>142674.30388496388</c:v>
                </c:pt>
                <c:pt idx="483">
                  <c:v>1720405.6100203081</c:v>
                </c:pt>
                <c:pt idx="484">
                  <c:v>1269714.8809282482</c:v>
                </c:pt>
                <c:pt idx="485">
                  <c:v>673020.25605538592</c:v>
                </c:pt>
                <c:pt idx="486">
                  <c:v>123371.21871490183</c:v>
                </c:pt>
                <c:pt idx="487">
                  <c:v>562347.4486447199</c:v>
                </c:pt>
                <c:pt idx="488">
                  <c:v>99265.694570216656</c:v>
                </c:pt>
                <c:pt idx="489">
                  <c:v>132813.85534863436</c:v>
                </c:pt>
                <c:pt idx="490">
                  <c:v>407337.53997038625</c:v>
                </c:pt>
                <c:pt idx="491">
                  <c:v>595561.13433272589</c:v>
                </c:pt>
                <c:pt idx="492">
                  <c:v>157017.81695508794</c:v>
                </c:pt>
                <c:pt idx="493">
                  <c:v>135663.36357917314</c:v>
                </c:pt>
                <c:pt idx="494">
                  <c:v>479213.82057608519</c:v>
                </c:pt>
                <c:pt idx="495">
                  <c:v>154574.07811834282</c:v>
                </c:pt>
                <c:pt idx="496">
                  <c:v>212112.97409982458</c:v>
                </c:pt>
                <c:pt idx="497">
                  <c:v>297339.61661569902</c:v>
                </c:pt>
                <c:pt idx="498">
                  <c:v>91499.338131901706</c:v>
                </c:pt>
                <c:pt idx="499">
                  <c:v>111582.63549638451</c:v>
                </c:pt>
                <c:pt idx="500">
                  <c:v>253562.60089247159</c:v>
                </c:pt>
                <c:pt idx="501">
                  <c:v>203066.79537720967</c:v>
                </c:pt>
                <c:pt idx="502">
                  <c:v>100635.24039292346</c:v>
                </c:pt>
                <c:pt idx="503">
                  <c:v>979229.68618951342</c:v>
                </c:pt>
                <c:pt idx="504">
                  <c:v>80280.767462919306</c:v>
                </c:pt>
                <c:pt idx="505">
                  <c:v>2193662.9231291129</c:v>
                </c:pt>
                <c:pt idx="506">
                  <c:v>54397.012141488332</c:v>
                </c:pt>
                <c:pt idx="507">
                  <c:v>901389.35225749668</c:v>
                </c:pt>
                <c:pt idx="508">
                  <c:v>365733.11046776595</c:v>
                </c:pt>
                <c:pt idx="509">
                  <c:v>176691.04643209986</c:v>
                </c:pt>
                <c:pt idx="510">
                  <c:v>99052.660650392718</c:v>
                </c:pt>
                <c:pt idx="511">
                  <c:v>115046.1787468713</c:v>
                </c:pt>
                <c:pt idx="512">
                  <c:v>609362.29979340325</c:v>
                </c:pt>
                <c:pt idx="513">
                  <c:v>500515.90177075571</c:v>
                </c:pt>
                <c:pt idx="514">
                  <c:v>282973.18560171488</c:v>
                </c:pt>
                <c:pt idx="515">
                  <c:v>648034.15557944903</c:v>
                </c:pt>
                <c:pt idx="516">
                  <c:v>63854.434191647219</c:v>
                </c:pt>
                <c:pt idx="517">
                  <c:v>822800.65666590584</c:v>
                </c:pt>
                <c:pt idx="518">
                  <c:v>261627.90918873798</c:v>
                </c:pt>
                <c:pt idx="519">
                  <c:v>220316.93445684653</c:v>
                </c:pt>
                <c:pt idx="520">
                  <c:v>177870.37884412889</c:v>
                </c:pt>
                <c:pt idx="521">
                  <c:v>1146549.646535632</c:v>
                </c:pt>
                <c:pt idx="522">
                  <c:v>333505.18213758327</c:v>
                </c:pt>
                <c:pt idx="523">
                  <c:v>648539.29914180923</c:v>
                </c:pt>
                <c:pt idx="524">
                  <c:v>58666.580995333643</c:v>
                </c:pt>
                <c:pt idx="525">
                  <c:v>367115.28756779421</c:v>
                </c:pt>
                <c:pt idx="526">
                  <c:v>279466.70542105963</c:v>
                </c:pt>
                <c:pt idx="527">
                  <c:v>451299.87661094236</c:v>
                </c:pt>
                <c:pt idx="528">
                  <c:v>320875.68104386918</c:v>
                </c:pt>
                <c:pt idx="529">
                  <c:v>683060.56096933247</c:v>
                </c:pt>
                <c:pt idx="530">
                  <c:v>289416.42686447321</c:v>
                </c:pt>
                <c:pt idx="531">
                  <c:v>272831.82405499712</c:v>
                </c:pt>
                <c:pt idx="532">
                  <c:v>650351.36426508555</c:v>
                </c:pt>
                <c:pt idx="533">
                  <c:v>256365.54109420994</c:v>
                </c:pt>
                <c:pt idx="534">
                  <c:v>247276.14866442667</c:v>
                </c:pt>
                <c:pt idx="535">
                  <c:v>696313.24945948122</c:v>
                </c:pt>
                <c:pt idx="536">
                  <c:v>270350.76634935435</c:v>
                </c:pt>
                <c:pt idx="537">
                  <c:v>103920.12306953552</c:v>
                </c:pt>
                <c:pt idx="538">
                  <c:v>211451.43566111883</c:v>
                </c:pt>
                <c:pt idx="539">
                  <c:v>1528586.3883164097</c:v>
                </c:pt>
                <c:pt idx="540">
                  <c:v>690385.98728299944</c:v>
                </c:pt>
                <c:pt idx="541">
                  <c:v>276298.27048178279</c:v>
                </c:pt>
                <c:pt idx="542">
                  <c:v>895685.15355363872</c:v>
                </c:pt>
                <c:pt idx="543">
                  <c:v>88895.77971425408</c:v>
                </c:pt>
                <c:pt idx="544">
                  <c:v>891742.28096668329</c:v>
                </c:pt>
                <c:pt idx="545">
                  <c:v>120806.77938472234</c:v>
                </c:pt>
                <c:pt idx="546">
                  <c:v>101188.40549606706</c:v>
                </c:pt>
                <c:pt idx="547">
                  <c:v>1936272.9941528465</c:v>
                </c:pt>
                <c:pt idx="548">
                  <c:v>928253.46350208938</c:v>
                </c:pt>
                <c:pt idx="549">
                  <c:v>535307.48533585004</c:v>
                </c:pt>
                <c:pt idx="550">
                  <c:v>329355.50543849851</c:v>
                </c:pt>
                <c:pt idx="551">
                  <c:v>84309.420598139593</c:v>
                </c:pt>
                <c:pt idx="552">
                  <c:v>317328.60643994698</c:v>
                </c:pt>
                <c:pt idx="553">
                  <c:v>86130.088542688041</c:v>
                </c:pt>
                <c:pt idx="554">
                  <c:v>240556.55775852452</c:v>
                </c:pt>
                <c:pt idx="555">
                  <c:v>1664615.3513262372</c:v>
                </c:pt>
                <c:pt idx="556">
                  <c:v>166859.22181966208</c:v>
                </c:pt>
                <c:pt idx="557">
                  <c:v>982832.22365349531</c:v>
                </c:pt>
                <c:pt idx="558">
                  <c:v>218584.85168470308</c:v>
                </c:pt>
                <c:pt idx="559">
                  <c:v>595998.38297711161</c:v>
                </c:pt>
                <c:pt idx="560">
                  <c:v>139809.37812617098</c:v>
                </c:pt>
                <c:pt idx="561">
                  <c:v>945718.44091636001</c:v>
                </c:pt>
                <c:pt idx="562">
                  <c:v>407887.24904045969</c:v>
                </c:pt>
                <c:pt idx="563">
                  <c:v>108089.28720810355</c:v>
                </c:pt>
                <c:pt idx="564">
                  <c:v>594686.17362937017</c:v>
                </c:pt>
                <c:pt idx="565">
                  <c:v>83184.903877574136</c:v>
                </c:pt>
                <c:pt idx="566">
                  <c:v>228547.74575206576</c:v>
                </c:pt>
                <c:pt idx="567">
                  <c:v>262233.12292474497</c:v>
                </c:pt>
                <c:pt idx="568">
                  <c:v>1823280.7534177587</c:v>
                </c:pt>
                <c:pt idx="569">
                  <c:v>499876.81307790946</c:v>
                </c:pt>
                <c:pt idx="570">
                  <c:v>1531380.2734631158</c:v>
                </c:pt>
                <c:pt idx="571">
                  <c:v>372331.08673934184</c:v>
                </c:pt>
                <c:pt idx="572">
                  <c:v>319171.66065694176</c:v>
                </c:pt>
                <c:pt idx="573">
                  <c:v>309717.427708156</c:v>
                </c:pt>
                <c:pt idx="574">
                  <c:v>2091165.4650041652</c:v>
                </c:pt>
                <c:pt idx="575">
                  <c:v>835278.51669663086</c:v>
                </c:pt>
                <c:pt idx="576">
                  <c:v>160714.45761232657</c:v>
                </c:pt>
                <c:pt idx="577">
                  <c:v>76092.390627920118</c:v>
                </c:pt>
                <c:pt idx="578">
                  <c:v>1524605.7447298763</c:v>
                </c:pt>
                <c:pt idx="579">
                  <c:v>653068.66892384551</c:v>
                </c:pt>
                <c:pt idx="580">
                  <c:v>307026.99945601012</c:v>
                </c:pt>
                <c:pt idx="581">
                  <c:v>775135.67548463843</c:v>
                </c:pt>
                <c:pt idx="582">
                  <c:v>77311.690695944591</c:v>
                </c:pt>
                <c:pt idx="583">
                  <c:v>454538.11185097828</c:v>
                </c:pt>
                <c:pt idx="584">
                  <c:v>2253671.6710086162</c:v>
                </c:pt>
                <c:pt idx="585">
                  <c:v>1731364.4552631087</c:v>
                </c:pt>
                <c:pt idx="586">
                  <c:v>47423.931650767387</c:v>
                </c:pt>
                <c:pt idx="587">
                  <c:v>46051.824107350782</c:v>
                </c:pt>
                <c:pt idx="588">
                  <c:v>803910.52475670015</c:v>
                </c:pt>
                <c:pt idx="589">
                  <c:v>391322.00508233521</c:v>
                </c:pt>
                <c:pt idx="590">
                  <c:v>280980.88765315985</c:v>
                </c:pt>
                <c:pt idx="591">
                  <c:v>143132.45590689304</c:v>
                </c:pt>
                <c:pt idx="592">
                  <c:v>557666.35898636526</c:v>
                </c:pt>
                <c:pt idx="593">
                  <c:v>232751.64300454484</c:v>
                </c:pt>
                <c:pt idx="594">
                  <c:v>86202.153626540443</c:v>
                </c:pt>
                <c:pt idx="595">
                  <c:v>101745.36307566123</c:v>
                </c:pt>
                <c:pt idx="596">
                  <c:v>200338.32567242676</c:v>
                </c:pt>
                <c:pt idx="597">
                  <c:v>178112.57487307017</c:v>
                </c:pt>
                <c:pt idx="598">
                  <c:v>231036.17615215332</c:v>
                </c:pt>
                <c:pt idx="599">
                  <c:v>484437.95077284367</c:v>
                </c:pt>
                <c:pt idx="600">
                  <c:v>99199.067292694264</c:v>
                </c:pt>
                <c:pt idx="601">
                  <c:v>765299.50179969077</c:v>
                </c:pt>
                <c:pt idx="602">
                  <c:v>377353.11246875423</c:v>
                </c:pt>
                <c:pt idx="603">
                  <c:v>1417749.010468862</c:v>
                </c:pt>
                <c:pt idx="604">
                  <c:v>229019.11029731558</c:v>
                </c:pt>
                <c:pt idx="605">
                  <c:v>2192557.7605676511</c:v>
                </c:pt>
                <c:pt idx="606">
                  <c:v>273416.89787340938</c:v>
                </c:pt>
                <c:pt idx="607">
                  <c:v>177546.14658025341</c:v>
                </c:pt>
                <c:pt idx="608">
                  <c:v>74481.30235675443</c:v>
                </c:pt>
                <c:pt idx="609">
                  <c:v>356635.16835222958</c:v>
                </c:pt>
                <c:pt idx="610">
                  <c:v>47075.158578720308</c:v>
                </c:pt>
                <c:pt idx="611">
                  <c:v>321581.57610165264</c:v>
                </c:pt>
                <c:pt idx="612">
                  <c:v>198732.77906736074</c:v>
                </c:pt>
                <c:pt idx="613">
                  <c:v>234174.41815203632</c:v>
                </c:pt>
                <c:pt idx="614">
                  <c:v>349305.26863638149</c:v>
                </c:pt>
                <c:pt idx="615">
                  <c:v>808081.2463295646</c:v>
                </c:pt>
                <c:pt idx="616">
                  <c:v>277011.27257414558</c:v>
                </c:pt>
                <c:pt idx="617">
                  <c:v>35181.688868770463</c:v>
                </c:pt>
                <c:pt idx="618">
                  <c:v>55343.822477067399</c:v>
                </c:pt>
                <c:pt idx="619">
                  <c:v>697637.61534681823</c:v>
                </c:pt>
                <c:pt idx="620">
                  <c:v>268441.50024117244</c:v>
                </c:pt>
                <c:pt idx="621">
                  <c:v>280047.05898404215</c:v>
                </c:pt>
                <c:pt idx="622">
                  <c:v>169605.30916131393</c:v>
                </c:pt>
                <c:pt idx="623">
                  <c:v>445365.7299215637</c:v>
                </c:pt>
                <c:pt idx="624">
                  <c:v>741425.83443410613</c:v>
                </c:pt>
                <c:pt idx="625">
                  <c:v>94807.639768330875</c:v>
                </c:pt>
                <c:pt idx="626">
                  <c:v>253709.4061064086</c:v>
                </c:pt>
                <c:pt idx="627">
                  <c:v>171961.33630169166</c:v>
                </c:pt>
                <c:pt idx="628">
                  <c:v>679690.30645352276</c:v>
                </c:pt>
                <c:pt idx="629">
                  <c:v>1240265.5041822549</c:v>
                </c:pt>
                <c:pt idx="630">
                  <c:v>82439.266420062137</c:v>
                </c:pt>
                <c:pt idx="631">
                  <c:v>146937.45689582636</c:v>
                </c:pt>
                <c:pt idx="632">
                  <c:v>82545.671759744655</c:v>
                </c:pt>
                <c:pt idx="633">
                  <c:v>327015.22303355933</c:v>
                </c:pt>
                <c:pt idx="634">
                  <c:v>57657.720064390778</c:v>
                </c:pt>
                <c:pt idx="635">
                  <c:v>296177.51093465369</c:v>
                </c:pt>
                <c:pt idx="636">
                  <c:v>1147447.091885498</c:v>
                </c:pt>
                <c:pt idx="637">
                  <c:v>69407.749872787346</c:v>
                </c:pt>
                <c:pt idx="638">
                  <c:v>214399.30606483979</c:v>
                </c:pt>
                <c:pt idx="639">
                  <c:v>49161.788076626101</c:v>
                </c:pt>
                <c:pt idx="640">
                  <c:v>183364.617850651</c:v>
                </c:pt>
                <c:pt idx="641">
                  <c:v>211319.9887730669</c:v>
                </c:pt>
                <c:pt idx="642">
                  <c:v>412712.22479401896</c:v>
                </c:pt>
                <c:pt idx="643">
                  <c:v>275467.78060886922</c:v>
                </c:pt>
                <c:pt idx="644">
                  <c:v>796196.74690389051</c:v>
                </c:pt>
                <c:pt idx="645">
                  <c:v>235810.16977556123</c:v>
                </c:pt>
                <c:pt idx="646">
                  <c:v>167898.93847483434</c:v>
                </c:pt>
                <c:pt idx="647">
                  <c:v>84045.190690607124</c:v>
                </c:pt>
                <c:pt idx="648">
                  <c:v>2047026.810454621</c:v>
                </c:pt>
                <c:pt idx="649">
                  <c:v>212782.52276541886</c:v>
                </c:pt>
                <c:pt idx="650">
                  <c:v>97974.864101370636</c:v>
                </c:pt>
                <c:pt idx="651">
                  <c:v>302618.19685926894</c:v>
                </c:pt>
                <c:pt idx="652">
                  <c:v>345163.16921956791</c:v>
                </c:pt>
                <c:pt idx="653">
                  <c:v>1013107.9083857805</c:v>
                </c:pt>
                <c:pt idx="654">
                  <c:v>1473064.4684301023</c:v>
                </c:pt>
                <c:pt idx="655">
                  <c:v>110303.81268658013</c:v>
                </c:pt>
                <c:pt idx="656">
                  <c:v>238660.75229251772</c:v>
                </c:pt>
                <c:pt idx="657">
                  <c:v>293556.52367313294</c:v>
                </c:pt>
                <c:pt idx="658">
                  <c:v>274785.09918378817</c:v>
                </c:pt>
                <c:pt idx="659">
                  <c:v>300232.11226472049</c:v>
                </c:pt>
                <c:pt idx="660">
                  <c:v>207321.81885231187</c:v>
                </c:pt>
                <c:pt idx="661">
                  <c:v>1003877.9871968039</c:v>
                </c:pt>
                <c:pt idx="662">
                  <c:v>205195.58315375636</c:v>
                </c:pt>
                <c:pt idx="663">
                  <c:v>184847.11635804138</c:v>
                </c:pt>
                <c:pt idx="664">
                  <c:v>1013093.9726295446</c:v>
                </c:pt>
                <c:pt idx="665">
                  <c:v>586583.77305934811</c:v>
                </c:pt>
                <c:pt idx="666">
                  <c:v>594420.44344434224</c:v>
                </c:pt>
                <c:pt idx="667">
                  <c:v>153487.49799638495</c:v>
                </c:pt>
                <c:pt idx="668">
                  <c:v>195972.59785730016</c:v>
                </c:pt>
                <c:pt idx="669">
                  <c:v>381383.31848690775</c:v>
                </c:pt>
                <c:pt idx="670">
                  <c:v>51374.701207656188</c:v>
                </c:pt>
                <c:pt idx="671">
                  <c:v>918275.78608798154</c:v>
                </c:pt>
                <c:pt idx="672">
                  <c:v>120689.29801375917</c:v>
                </c:pt>
                <c:pt idx="673">
                  <c:v>699379.74719648028</c:v>
                </c:pt>
                <c:pt idx="674">
                  <c:v>94561.311779544805</c:v>
                </c:pt>
                <c:pt idx="675">
                  <c:v>123575.94968433322</c:v>
                </c:pt>
                <c:pt idx="676">
                  <c:v>118861.74275364794</c:v>
                </c:pt>
                <c:pt idx="677">
                  <c:v>747593.22962674266</c:v>
                </c:pt>
                <c:pt idx="678">
                  <c:v>361900.55121024995</c:v>
                </c:pt>
                <c:pt idx="679">
                  <c:v>1610610.1387018787</c:v>
                </c:pt>
                <c:pt idx="680">
                  <c:v>409924.18563322618</c:v>
                </c:pt>
                <c:pt idx="681">
                  <c:v>638703.30967058614</c:v>
                </c:pt>
                <c:pt idx="682">
                  <c:v>529178.73253959545</c:v>
                </c:pt>
                <c:pt idx="683">
                  <c:v>67645.141697803789</c:v>
                </c:pt>
                <c:pt idx="684">
                  <c:v>255653.52637801471</c:v>
                </c:pt>
                <c:pt idx="685">
                  <c:v>428506.7075415416</c:v>
                </c:pt>
                <c:pt idx="686">
                  <c:v>795217.8724131746</c:v>
                </c:pt>
                <c:pt idx="687">
                  <c:v>237723.58483872356</c:v>
                </c:pt>
                <c:pt idx="688">
                  <c:v>181255.49720165879</c:v>
                </c:pt>
                <c:pt idx="689">
                  <c:v>211625.87564313569</c:v>
                </c:pt>
                <c:pt idx="690">
                  <c:v>66814.648907427152</c:v>
                </c:pt>
                <c:pt idx="691">
                  <c:v>55707.119043084233</c:v>
                </c:pt>
                <c:pt idx="692">
                  <c:v>260798.78214348826</c:v>
                </c:pt>
                <c:pt idx="693">
                  <c:v>156337.16191319376</c:v>
                </c:pt>
                <c:pt idx="694">
                  <c:v>133128.52250514095</c:v>
                </c:pt>
                <c:pt idx="695">
                  <c:v>367380.71228301758</c:v>
                </c:pt>
                <c:pt idx="696">
                  <c:v>164514.0931150114</c:v>
                </c:pt>
                <c:pt idx="697">
                  <c:v>104506.51864382499</c:v>
                </c:pt>
                <c:pt idx="698">
                  <c:v>290302.47258088313</c:v>
                </c:pt>
                <c:pt idx="699">
                  <c:v>255044.05626482607</c:v>
                </c:pt>
                <c:pt idx="700">
                  <c:v>197630.38392143347</c:v>
                </c:pt>
                <c:pt idx="701">
                  <c:v>45098.316060199759</c:v>
                </c:pt>
                <c:pt idx="702">
                  <c:v>118816.34944383024</c:v>
                </c:pt>
                <c:pt idx="703">
                  <c:v>915853.49861064821</c:v>
                </c:pt>
                <c:pt idx="704">
                  <c:v>181302.45104550925</c:v>
                </c:pt>
                <c:pt idx="705">
                  <c:v>604063.16371309943</c:v>
                </c:pt>
                <c:pt idx="706">
                  <c:v>177555.58499179326</c:v>
                </c:pt>
                <c:pt idx="707">
                  <c:v>269808.85479197523</c:v>
                </c:pt>
                <c:pt idx="708">
                  <c:v>833425.33066220838</c:v>
                </c:pt>
                <c:pt idx="709">
                  <c:v>275730.37917479966</c:v>
                </c:pt>
                <c:pt idx="710">
                  <c:v>2267976.7134427782</c:v>
                </c:pt>
                <c:pt idx="711">
                  <c:v>174557.13561525542</c:v>
                </c:pt>
                <c:pt idx="712">
                  <c:v>184232.51175161518</c:v>
                </c:pt>
                <c:pt idx="713">
                  <c:v>197105.38962212726</c:v>
                </c:pt>
                <c:pt idx="714">
                  <c:v>106513.47224841092</c:v>
                </c:pt>
                <c:pt idx="715">
                  <c:v>1080413.6740550445</c:v>
                </c:pt>
                <c:pt idx="716">
                  <c:v>658901.9686679506</c:v>
                </c:pt>
                <c:pt idx="717">
                  <c:v>500675.8699818342</c:v>
                </c:pt>
                <c:pt idx="718">
                  <c:v>68735.050874966284</c:v>
                </c:pt>
                <c:pt idx="719">
                  <c:v>399668.19541740796</c:v>
                </c:pt>
                <c:pt idx="720">
                  <c:v>139409.3046863513</c:v>
                </c:pt>
                <c:pt idx="721">
                  <c:v>497136.92280627665</c:v>
                </c:pt>
                <c:pt idx="722">
                  <c:v>47158.000859754968</c:v>
                </c:pt>
                <c:pt idx="723">
                  <c:v>474288.26418001379</c:v>
                </c:pt>
                <c:pt idx="724">
                  <c:v>304592.67708468682</c:v>
                </c:pt>
                <c:pt idx="725">
                  <c:v>138408.24478203815</c:v>
                </c:pt>
                <c:pt idx="726">
                  <c:v>270064.03712520486</c:v>
                </c:pt>
                <c:pt idx="727">
                  <c:v>130571.12013511836</c:v>
                </c:pt>
                <c:pt idx="728">
                  <c:v>222358.35117241851</c:v>
                </c:pt>
                <c:pt idx="729">
                  <c:v>1030859.4525719285</c:v>
                </c:pt>
                <c:pt idx="730">
                  <c:v>716104.00344559841</c:v>
                </c:pt>
                <c:pt idx="731">
                  <c:v>555372.25243390049</c:v>
                </c:pt>
                <c:pt idx="732">
                  <c:v>526535.54751926172</c:v>
                </c:pt>
                <c:pt idx="733">
                  <c:v>80732.97916945802</c:v>
                </c:pt>
                <c:pt idx="734">
                  <c:v>117588.77902895684</c:v>
                </c:pt>
                <c:pt idx="735">
                  <c:v>147600.04255994273</c:v>
                </c:pt>
                <c:pt idx="736">
                  <c:v>49983.73517676317</c:v>
                </c:pt>
                <c:pt idx="737">
                  <c:v>432350.79731626215</c:v>
                </c:pt>
                <c:pt idx="738">
                  <c:v>715924.01559685834</c:v>
                </c:pt>
                <c:pt idx="739">
                  <c:v>117682.19897417093</c:v>
                </c:pt>
                <c:pt idx="740">
                  <c:v>346802.68602279871</c:v>
                </c:pt>
                <c:pt idx="741">
                  <c:v>673845.82245379733</c:v>
                </c:pt>
                <c:pt idx="742">
                  <c:v>117801.9420000875</c:v>
                </c:pt>
                <c:pt idx="743">
                  <c:v>126061.27956545445</c:v>
                </c:pt>
                <c:pt idx="744">
                  <c:v>611740.67919223767</c:v>
                </c:pt>
                <c:pt idx="745">
                  <c:v>445810.28308378765</c:v>
                </c:pt>
                <c:pt idx="746">
                  <c:v>363533.63461965922</c:v>
                </c:pt>
                <c:pt idx="747">
                  <c:v>253128.24815965517</c:v>
                </c:pt>
                <c:pt idx="748">
                  <c:v>490113.96143872204</c:v>
                </c:pt>
                <c:pt idx="749">
                  <c:v>98481.223122889613</c:v>
                </c:pt>
                <c:pt idx="750">
                  <c:v>307674.64033505484</c:v>
                </c:pt>
                <c:pt idx="751">
                  <c:v>436856.58924961608</c:v>
                </c:pt>
                <c:pt idx="752">
                  <c:v>261255.05767007251</c:v>
                </c:pt>
                <c:pt idx="753">
                  <c:v>254930.46274436841</c:v>
                </c:pt>
                <c:pt idx="754">
                  <c:v>218414.06528595561</c:v>
                </c:pt>
                <c:pt idx="755">
                  <c:v>395532.17526287935</c:v>
                </c:pt>
                <c:pt idx="756">
                  <c:v>331231.99429025897</c:v>
                </c:pt>
                <c:pt idx="757">
                  <c:v>114597.47489561864</c:v>
                </c:pt>
                <c:pt idx="758">
                  <c:v>74627.365761217457</c:v>
                </c:pt>
                <c:pt idx="759">
                  <c:v>313366.64167481934</c:v>
                </c:pt>
                <c:pt idx="760">
                  <c:v>92884.886078191455</c:v>
                </c:pt>
                <c:pt idx="761">
                  <c:v>1040681.848352191</c:v>
                </c:pt>
                <c:pt idx="762">
                  <c:v>183673.39381474833</c:v>
                </c:pt>
                <c:pt idx="763">
                  <c:v>176285.87214751705</c:v>
                </c:pt>
                <c:pt idx="764">
                  <c:v>640329.95864560676</c:v>
                </c:pt>
                <c:pt idx="765">
                  <c:v>473562.91832799022</c:v>
                </c:pt>
                <c:pt idx="766">
                  <c:v>444304.43213670899</c:v>
                </c:pt>
                <c:pt idx="767">
                  <c:v>296886.36533739686</c:v>
                </c:pt>
                <c:pt idx="768">
                  <c:v>60810.096618080184</c:v>
                </c:pt>
                <c:pt idx="769">
                  <c:v>1772456.8137544843</c:v>
                </c:pt>
                <c:pt idx="770">
                  <c:v>64636.671991164607</c:v>
                </c:pt>
                <c:pt idx="771">
                  <c:v>470488.46178842342</c:v>
                </c:pt>
                <c:pt idx="772">
                  <c:v>226007.88169882103</c:v>
                </c:pt>
                <c:pt idx="773">
                  <c:v>235252.28768596463</c:v>
                </c:pt>
                <c:pt idx="774">
                  <c:v>89786.568177035821</c:v>
                </c:pt>
                <c:pt idx="775">
                  <c:v>1544412.5238652737</c:v>
                </c:pt>
                <c:pt idx="776">
                  <c:v>218136.14615191735</c:v>
                </c:pt>
                <c:pt idx="777">
                  <c:v>433319.09652752755</c:v>
                </c:pt>
                <c:pt idx="778">
                  <c:v>1513581.1280467256</c:v>
                </c:pt>
                <c:pt idx="779">
                  <c:v>277834.22189956176</c:v>
                </c:pt>
                <c:pt idx="780">
                  <c:v>408379.57951826166</c:v>
                </c:pt>
                <c:pt idx="781">
                  <c:v>868939.53985667811</c:v>
                </c:pt>
                <c:pt idx="782">
                  <c:v>199047.98324282878</c:v>
                </c:pt>
                <c:pt idx="783">
                  <c:v>523420.67219942447</c:v>
                </c:pt>
                <c:pt idx="784">
                  <c:v>79082.023413125338</c:v>
                </c:pt>
                <c:pt idx="785">
                  <c:v>122446.85401282011</c:v>
                </c:pt>
                <c:pt idx="786">
                  <c:v>1036155.3031413502</c:v>
                </c:pt>
                <c:pt idx="787">
                  <c:v>457955.60913188249</c:v>
                </c:pt>
                <c:pt idx="788">
                  <c:v>91731.640700937933</c:v>
                </c:pt>
                <c:pt idx="789">
                  <c:v>1735138.3523797207</c:v>
                </c:pt>
                <c:pt idx="790">
                  <c:v>601320.48132202076</c:v>
                </c:pt>
                <c:pt idx="791">
                  <c:v>853396.80145441939</c:v>
                </c:pt>
                <c:pt idx="792">
                  <c:v>121308.16293326412</c:v>
                </c:pt>
                <c:pt idx="793">
                  <c:v>401487.56041528791</c:v>
                </c:pt>
                <c:pt idx="794">
                  <c:v>265551.83363908349</c:v>
                </c:pt>
                <c:pt idx="795">
                  <c:v>720364.94768717163</c:v>
                </c:pt>
                <c:pt idx="796">
                  <c:v>296134.7379424675</c:v>
                </c:pt>
                <c:pt idx="797">
                  <c:v>4744925.1222618585</c:v>
                </c:pt>
                <c:pt idx="798">
                  <c:v>133972.04018588917</c:v>
                </c:pt>
                <c:pt idx="799">
                  <c:v>66515.725587873632</c:v>
                </c:pt>
                <c:pt idx="800">
                  <c:v>29835.800085098861</c:v>
                </c:pt>
                <c:pt idx="801">
                  <c:v>391119.29991159809</c:v>
                </c:pt>
                <c:pt idx="802">
                  <c:v>354403.29923550022</c:v>
                </c:pt>
                <c:pt idx="803">
                  <c:v>122550.76908406161</c:v>
                </c:pt>
                <c:pt idx="804">
                  <c:v>503385.09854088462</c:v>
                </c:pt>
                <c:pt idx="805">
                  <c:v>213485.29345249204</c:v>
                </c:pt>
                <c:pt idx="806">
                  <c:v>73609.521783054253</c:v>
                </c:pt>
                <c:pt idx="807">
                  <c:v>868819.59663850639</c:v>
                </c:pt>
                <c:pt idx="808">
                  <c:v>1186564.3293496538</c:v>
                </c:pt>
                <c:pt idx="809">
                  <c:v>182111.5660478705</c:v>
                </c:pt>
                <c:pt idx="810">
                  <c:v>403684.87195725285</c:v>
                </c:pt>
                <c:pt idx="811">
                  <c:v>456406.92430241982</c:v>
                </c:pt>
                <c:pt idx="812">
                  <c:v>136154.80385119352</c:v>
                </c:pt>
                <c:pt idx="813">
                  <c:v>735795.42323198856</c:v>
                </c:pt>
                <c:pt idx="814">
                  <c:v>229019.06807183128</c:v>
                </c:pt>
                <c:pt idx="815">
                  <c:v>131430.11165054387</c:v>
                </c:pt>
                <c:pt idx="816">
                  <c:v>291891.80499797652</c:v>
                </c:pt>
                <c:pt idx="817">
                  <c:v>365007.29569572152</c:v>
                </c:pt>
                <c:pt idx="818">
                  <c:v>137237.42613882502</c:v>
                </c:pt>
                <c:pt idx="819">
                  <c:v>331844.56614777877</c:v>
                </c:pt>
                <c:pt idx="820">
                  <c:v>951789.82977267751</c:v>
                </c:pt>
                <c:pt idx="821">
                  <c:v>230188.55922686582</c:v>
                </c:pt>
                <c:pt idx="822">
                  <c:v>445703.41337246558</c:v>
                </c:pt>
                <c:pt idx="823">
                  <c:v>108614.70128863717</c:v>
                </c:pt>
                <c:pt idx="824">
                  <c:v>399091.11712409201</c:v>
                </c:pt>
                <c:pt idx="825">
                  <c:v>364429.58852654987</c:v>
                </c:pt>
                <c:pt idx="826">
                  <c:v>154837.01268316965</c:v>
                </c:pt>
                <c:pt idx="827">
                  <c:v>248561.60332624344</c:v>
                </c:pt>
                <c:pt idx="828">
                  <c:v>336148.86513869872</c:v>
                </c:pt>
                <c:pt idx="829">
                  <c:v>495291.6511889571</c:v>
                </c:pt>
                <c:pt idx="830">
                  <c:v>197541.56811190557</c:v>
                </c:pt>
                <c:pt idx="831">
                  <c:v>56282.235083816224</c:v>
                </c:pt>
                <c:pt idx="832">
                  <c:v>284943.24724560487</c:v>
                </c:pt>
                <c:pt idx="833">
                  <c:v>231874.86415178209</c:v>
                </c:pt>
                <c:pt idx="834">
                  <c:v>900656.20796381542</c:v>
                </c:pt>
                <c:pt idx="835">
                  <c:v>161266.13103539232</c:v>
                </c:pt>
                <c:pt idx="836">
                  <c:v>426577.31024670147</c:v>
                </c:pt>
                <c:pt idx="837">
                  <c:v>364081.06385363702</c:v>
                </c:pt>
                <c:pt idx="838">
                  <c:v>932255.38134248287</c:v>
                </c:pt>
                <c:pt idx="839">
                  <c:v>125805.41439345035</c:v>
                </c:pt>
                <c:pt idx="840">
                  <c:v>242375.22679829493</c:v>
                </c:pt>
                <c:pt idx="841">
                  <c:v>263885.58540695097</c:v>
                </c:pt>
                <c:pt idx="842">
                  <c:v>130741.0743230295</c:v>
                </c:pt>
                <c:pt idx="843">
                  <c:v>396734.51585971744</c:v>
                </c:pt>
                <c:pt idx="844">
                  <c:v>682191.94340784126</c:v>
                </c:pt>
                <c:pt idx="845">
                  <c:v>77006.426299394865</c:v>
                </c:pt>
                <c:pt idx="846">
                  <c:v>221375.28406354075</c:v>
                </c:pt>
                <c:pt idx="847">
                  <c:v>246964.46434469445</c:v>
                </c:pt>
                <c:pt idx="848">
                  <c:v>215209.12957047491</c:v>
                </c:pt>
                <c:pt idx="849">
                  <c:v>273894.46869161748</c:v>
                </c:pt>
                <c:pt idx="850">
                  <c:v>348297.44123160944</c:v>
                </c:pt>
                <c:pt idx="851">
                  <c:v>541985.34849675966</c:v>
                </c:pt>
                <c:pt idx="852">
                  <c:v>217880.50549983521</c:v>
                </c:pt>
                <c:pt idx="853">
                  <c:v>493674.71666084323</c:v>
                </c:pt>
                <c:pt idx="854">
                  <c:v>379752.3305447516</c:v>
                </c:pt>
                <c:pt idx="855">
                  <c:v>465728.17373972118</c:v>
                </c:pt>
                <c:pt idx="856">
                  <c:v>393205.03524488531</c:v>
                </c:pt>
                <c:pt idx="857">
                  <c:v>1360058.4207953399</c:v>
                </c:pt>
                <c:pt idx="858">
                  <c:v>236131.56832706244</c:v>
                </c:pt>
                <c:pt idx="859">
                  <c:v>645878.8171290867</c:v>
                </c:pt>
                <c:pt idx="860">
                  <c:v>114732.57767611784</c:v>
                </c:pt>
                <c:pt idx="861">
                  <c:v>1079300.2525474406</c:v>
                </c:pt>
                <c:pt idx="862">
                  <c:v>586979.12110483064</c:v>
                </c:pt>
                <c:pt idx="863">
                  <c:v>100287.62316724898</c:v>
                </c:pt>
                <c:pt idx="864">
                  <c:v>957186.73447290272</c:v>
                </c:pt>
                <c:pt idx="865">
                  <c:v>649103.03833351459</c:v>
                </c:pt>
                <c:pt idx="866">
                  <c:v>1220924.6999832741</c:v>
                </c:pt>
                <c:pt idx="867">
                  <c:v>310159.14482469572</c:v>
                </c:pt>
                <c:pt idx="868">
                  <c:v>1273639.2274133479</c:v>
                </c:pt>
                <c:pt idx="869">
                  <c:v>89741.611812619114</c:v>
                </c:pt>
                <c:pt idx="870">
                  <c:v>226014.87938035346</c:v>
                </c:pt>
                <c:pt idx="871">
                  <c:v>602559.36443415727</c:v>
                </c:pt>
                <c:pt idx="872">
                  <c:v>227558.95803359698</c:v>
                </c:pt>
                <c:pt idx="873">
                  <c:v>1163852.9954273177</c:v>
                </c:pt>
                <c:pt idx="874">
                  <c:v>204396.00949699414</c:v>
                </c:pt>
                <c:pt idx="875">
                  <c:v>110891.0414045517</c:v>
                </c:pt>
                <c:pt idx="876">
                  <c:v>230044.11868001471</c:v>
                </c:pt>
                <c:pt idx="877">
                  <c:v>175991.31846847021</c:v>
                </c:pt>
                <c:pt idx="878">
                  <c:v>373519.14635371097</c:v>
                </c:pt>
                <c:pt idx="879">
                  <c:v>427948.70789195091</c:v>
                </c:pt>
                <c:pt idx="880">
                  <c:v>482912.16035136516</c:v>
                </c:pt>
                <c:pt idx="881">
                  <c:v>97028.344765005168</c:v>
                </c:pt>
                <c:pt idx="882">
                  <c:v>319106.64185697766</c:v>
                </c:pt>
                <c:pt idx="883">
                  <c:v>307229.89330433152</c:v>
                </c:pt>
                <c:pt idx="884">
                  <c:v>488197.41624729894</c:v>
                </c:pt>
                <c:pt idx="885">
                  <c:v>457830.85715048679</c:v>
                </c:pt>
                <c:pt idx="886">
                  <c:v>906754.2946582922</c:v>
                </c:pt>
                <c:pt idx="887">
                  <c:v>62682.990790090415</c:v>
                </c:pt>
                <c:pt idx="888">
                  <c:v>188427.52849130853</c:v>
                </c:pt>
                <c:pt idx="889">
                  <c:v>78180.336097947205</c:v>
                </c:pt>
                <c:pt idx="890">
                  <c:v>313951.81320109614</c:v>
                </c:pt>
                <c:pt idx="891">
                  <c:v>625900.19438874838</c:v>
                </c:pt>
                <c:pt idx="892">
                  <c:v>429791.05715146917</c:v>
                </c:pt>
                <c:pt idx="893">
                  <c:v>354734.13511403848</c:v>
                </c:pt>
                <c:pt idx="894">
                  <c:v>155337.64808502939</c:v>
                </c:pt>
                <c:pt idx="895">
                  <c:v>39551.28743281903</c:v>
                </c:pt>
                <c:pt idx="896">
                  <c:v>335197.5045927742</c:v>
                </c:pt>
                <c:pt idx="897">
                  <c:v>343554.73277341021</c:v>
                </c:pt>
                <c:pt idx="898">
                  <c:v>222871.90322833325</c:v>
                </c:pt>
                <c:pt idx="899">
                  <c:v>1382413.8813536877</c:v>
                </c:pt>
                <c:pt idx="900">
                  <c:v>415772.61527880124</c:v>
                </c:pt>
                <c:pt idx="901">
                  <c:v>561279.81175133714</c:v>
                </c:pt>
                <c:pt idx="902">
                  <c:v>292861.51467340585</c:v>
                </c:pt>
                <c:pt idx="903">
                  <c:v>92198.741737539312</c:v>
                </c:pt>
                <c:pt idx="904">
                  <c:v>313664.71396137663</c:v>
                </c:pt>
                <c:pt idx="905">
                  <c:v>1492078.0421073854</c:v>
                </c:pt>
                <c:pt idx="906">
                  <c:v>352290.38249715598</c:v>
                </c:pt>
                <c:pt idx="907">
                  <c:v>1534748.8094193148</c:v>
                </c:pt>
                <c:pt idx="908">
                  <c:v>82116.461738304046</c:v>
                </c:pt>
                <c:pt idx="909">
                  <c:v>635810.08059767855</c:v>
                </c:pt>
                <c:pt idx="910">
                  <c:v>344123.77437559527</c:v>
                </c:pt>
                <c:pt idx="911">
                  <c:v>708249.06759418501</c:v>
                </c:pt>
                <c:pt idx="912">
                  <c:v>586705.98810720665</c:v>
                </c:pt>
                <c:pt idx="913">
                  <c:v>312318.11724636867</c:v>
                </c:pt>
                <c:pt idx="914">
                  <c:v>134371.72854319567</c:v>
                </c:pt>
                <c:pt idx="915">
                  <c:v>570815.73164150037</c:v>
                </c:pt>
                <c:pt idx="916">
                  <c:v>999069.83042404312</c:v>
                </c:pt>
                <c:pt idx="917">
                  <c:v>66390.60117376197</c:v>
                </c:pt>
                <c:pt idx="918">
                  <c:v>442021.70914600557</c:v>
                </c:pt>
                <c:pt idx="919">
                  <c:v>199201.55540068483</c:v>
                </c:pt>
                <c:pt idx="920">
                  <c:v>323087.95161372464</c:v>
                </c:pt>
                <c:pt idx="921">
                  <c:v>1280468.2957948963</c:v>
                </c:pt>
                <c:pt idx="922">
                  <c:v>464611.69534616597</c:v>
                </c:pt>
                <c:pt idx="923">
                  <c:v>432119.55720810161</c:v>
                </c:pt>
                <c:pt idx="924">
                  <c:v>178315.86020245191</c:v>
                </c:pt>
                <c:pt idx="925">
                  <c:v>346138.09845965001</c:v>
                </c:pt>
                <c:pt idx="926">
                  <c:v>203698.55523247062</c:v>
                </c:pt>
                <c:pt idx="927">
                  <c:v>80476.52918463196</c:v>
                </c:pt>
                <c:pt idx="928">
                  <c:v>284449.65719040122</c:v>
                </c:pt>
                <c:pt idx="929">
                  <c:v>127144.06694692814</c:v>
                </c:pt>
                <c:pt idx="930">
                  <c:v>594004.72669878858</c:v>
                </c:pt>
                <c:pt idx="931">
                  <c:v>318490.77276207297</c:v>
                </c:pt>
                <c:pt idx="932">
                  <c:v>104034.36805667554</c:v>
                </c:pt>
                <c:pt idx="933">
                  <c:v>256828.40287637056</c:v>
                </c:pt>
                <c:pt idx="934">
                  <c:v>348475.30078833672</c:v>
                </c:pt>
                <c:pt idx="935">
                  <c:v>3525802.6767392275</c:v>
                </c:pt>
                <c:pt idx="936">
                  <c:v>358350.24081682164</c:v>
                </c:pt>
                <c:pt idx="937">
                  <c:v>403767.64489855542</c:v>
                </c:pt>
                <c:pt idx="938">
                  <c:v>137968.59302807561</c:v>
                </c:pt>
                <c:pt idx="939">
                  <c:v>87937.303475673281</c:v>
                </c:pt>
                <c:pt idx="940">
                  <c:v>236020.81155920067</c:v>
                </c:pt>
                <c:pt idx="941">
                  <c:v>39265.822921614825</c:v>
                </c:pt>
                <c:pt idx="942">
                  <c:v>451713.54956408474</c:v>
                </c:pt>
                <c:pt idx="943">
                  <c:v>22448.167861288566</c:v>
                </c:pt>
                <c:pt idx="944">
                  <c:v>443429.09390208969</c:v>
                </c:pt>
                <c:pt idx="945">
                  <c:v>105555.22234454825</c:v>
                </c:pt>
                <c:pt idx="946">
                  <c:v>380875.57475353568</c:v>
                </c:pt>
                <c:pt idx="947">
                  <c:v>1229418.7632578388</c:v>
                </c:pt>
                <c:pt idx="948">
                  <c:v>868970.73134533211</c:v>
                </c:pt>
                <c:pt idx="949">
                  <c:v>341444.88223658188</c:v>
                </c:pt>
                <c:pt idx="950">
                  <c:v>152244.13182077376</c:v>
                </c:pt>
                <c:pt idx="951">
                  <c:v>160427.45272567176</c:v>
                </c:pt>
                <c:pt idx="952">
                  <c:v>79236.819664712224</c:v>
                </c:pt>
                <c:pt idx="953">
                  <c:v>283101.06154686108</c:v>
                </c:pt>
                <c:pt idx="954">
                  <c:v>211844.225603689</c:v>
                </c:pt>
                <c:pt idx="955">
                  <c:v>743267.08012597414</c:v>
                </c:pt>
                <c:pt idx="956">
                  <c:v>203922.1317751387</c:v>
                </c:pt>
                <c:pt idx="957">
                  <c:v>857154.96079684503</c:v>
                </c:pt>
                <c:pt idx="958">
                  <c:v>1116704.1031615371</c:v>
                </c:pt>
                <c:pt idx="959">
                  <c:v>98876.356141149008</c:v>
                </c:pt>
                <c:pt idx="960">
                  <c:v>137249.32981162579</c:v>
                </c:pt>
                <c:pt idx="961">
                  <c:v>261501.68214062281</c:v>
                </c:pt>
                <c:pt idx="962">
                  <c:v>415314.02766080451</c:v>
                </c:pt>
                <c:pt idx="963">
                  <c:v>928002.92890480987</c:v>
                </c:pt>
                <c:pt idx="964">
                  <c:v>82795.503723956441</c:v>
                </c:pt>
                <c:pt idx="965">
                  <c:v>1441533.0902174579</c:v>
                </c:pt>
                <c:pt idx="966">
                  <c:v>602951.77310950228</c:v>
                </c:pt>
                <c:pt idx="967">
                  <c:v>104292.00403036014</c:v>
                </c:pt>
                <c:pt idx="968">
                  <c:v>249000.26121685305</c:v>
                </c:pt>
                <c:pt idx="969">
                  <c:v>922506.32224948891</c:v>
                </c:pt>
                <c:pt idx="970">
                  <c:v>274109.91817117314</c:v>
                </c:pt>
                <c:pt idx="971">
                  <c:v>1839807.0112096155</c:v>
                </c:pt>
                <c:pt idx="972">
                  <c:v>870453.99913394707</c:v>
                </c:pt>
                <c:pt idx="973">
                  <c:v>362944.00406071625</c:v>
                </c:pt>
                <c:pt idx="974">
                  <c:v>1225996.4741587793</c:v>
                </c:pt>
                <c:pt idx="975">
                  <c:v>429589.83818857698</c:v>
                </c:pt>
                <c:pt idx="976">
                  <c:v>366032.04944890382</c:v>
                </c:pt>
                <c:pt idx="977">
                  <c:v>22092.651793990557</c:v>
                </c:pt>
                <c:pt idx="978">
                  <c:v>686126.09716723976</c:v>
                </c:pt>
                <c:pt idx="979">
                  <c:v>656389.57118804206</c:v>
                </c:pt>
                <c:pt idx="980">
                  <c:v>272420.05881173728</c:v>
                </c:pt>
                <c:pt idx="981">
                  <c:v>188052.59851849717</c:v>
                </c:pt>
                <c:pt idx="982">
                  <c:v>253093.9765278585</c:v>
                </c:pt>
                <c:pt idx="983">
                  <c:v>728338.30545338895</c:v>
                </c:pt>
                <c:pt idx="984">
                  <c:v>144749.9239986242</c:v>
                </c:pt>
                <c:pt idx="985">
                  <c:v>720762.83536685165</c:v>
                </c:pt>
                <c:pt idx="986">
                  <c:v>1726012.5095487563</c:v>
                </c:pt>
                <c:pt idx="987">
                  <c:v>127043.08166636001</c:v>
                </c:pt>
                <c:pt idx="988">
                  <c:v>190053.30348791374</c:v>
                </c:pt>
                <c:pt idx="989">
                  <c:v>218424.09951223765</c:v>
                </c:pt>
                <c:pt idx="990">
                  <c:v>102448.90182110974</c:v>
                </c:pt>
                <c:pt idx="991">
                  <c:v>557185.87270393886</c:v>
                </c:pt>
                <c:pt idx="992">
                  <c:v>1384386.1888519833</c:v>
                </c:pt>
                <c:pt idx="993">
                  <c:v>951401.32718925364</c:v>
                </c:pt>
                <c:pt idx="994">
                  <c:v>103914.32397738559</c:v>
                </c:pt>
                <c:pt idx="995">
                  <c:v>281658.70974818547</c:v>
                </c:pt>
                <c:pt idx="996">
                  <c:v>202017.75075193378</c:v>
                </c:pt>
                <c:pt idx="997">
                  <c:v>390585.84187034605</c:v>
                </c:pt>
                <c:pt idx="998">
                  <c:v>537760.11390708142</c:v>
                </c:pt>
                <c:pt idx="999">
                  <c:v>137144.21611216397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7-499C-B060-AB89AF3C9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710159"/>
        <c:axId val="1924710639"/>
      </c:scatterChart>
      <c:valAx>
        <c:axId val="192471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4710639"/>
        <c:crosses val="autoZero"/>
        <c:crossBetween val="midCat"/>
      </c:valAx>
      <c:valAx>
        <c:axId val="19247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471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MSCI ACWI</a:t>
            </a:r>
            <a:r>
              <a:rPr lang="de-DE" baseline="0"/>
              <a:t> Returns</a:t>
            </a:r>
          </a:p>
        </c:rich>
      </c:tx>
      <c:layout>
        <c:manualLayout>
          <c:xMode val="edge"/>
          <c:yMode val="edge"/>
          <c:x val="0.40631233595800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Sim!$X$75:$X$112</c:f>
              <c:numCache>
                <c:formatCode>General</c:formatCode>
                <c:ptCount val="38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2025</c:v>
                </c:pt>
              </c:numCache>
            </c:numRef>
          </c:cat>
          <c:val>
            <c:numRef>
              <c:f>Sim!$Y$75:$Y$112</c:f>
              <c:numCache>
                <c:formatCode>0.0%</c:formatCode>
                <c:ptCount val="38"/>
                <c:pt idx="0">
                  <c:v>0.193997350209865</c:v>
                </c:pt>
                <c:pt idx="1">
                  <c:v>-0.28835177582586902</c:v>
                </c:pt>
                <c:pt idx="2">
                  <c:v>0.26273805727709498</c:v>
                </c:pt>
                <c:pt idx="3">
                  <c:v>6.766765132921581E-3</c:v>
                </c:pt>
                <c:pt idx="4">
                  <c:v>0.36886764649570997</c:v>
                </c:pt>
                <c:pt idx="5">
                  <c:v>2.2404616265173899E-2</c:v>
                </c:pt>
                <c:pt idx="6">
                  <c:v>0.13569214850543798</c:v>
                </c:pt>
                <c:pt idx="7">
                  <c:v>0.16206058312174298</c:v>
                </c:pt>
                <c:pt idx="8">
                  <c:v>0.28502083307107601</c:v>
                </c:pt>
                <c:pt idx="9">
                  <c:v>0.15357088566302099</c:v>
                </c:pt>
                <c:pt idx="10">
                  <c:v>0.48402619215093301</c:v>
                </c:pt>
                <c:pt idx="11">
                  <c:v>-7.0825269921344899E-2</c:v>
                </c:pt>
                <c:pt idx="12">
                  <c:v>0.112181614951815</c:v>
                </c:pt>
                <c:pt idx="13">
                  <c:v>-0.319113950643724</c:v>
                </c:pt>
                <c:pt idx="14">
                  <c:v>0.11790226911474401</c:v>
                </c:pt>
                <c:pt idx="15">
                  <c:v>7.3327642995185197E-2</c:v>
                </c:pt>
                <c:pt idx="16">
                  <c:v>0.28593692778858099</c:v>
                </c:pt>
                <c:pt idx="17">
                  <c:v>8.8590397589351499E-2</c:v>
                </c:pt>
                <c:pt idx="18">
                  <c:v>3.6496921983621201E-3</c:v>
                </c:pt>
                <c:pt idx="19">
                  <c:v>-0.384858035382035</c:v>
                </c:pt>
                <c:pt idx="20">
                  <c:v>0.308110949720176</c:v>
                </c:pt>
                <c:pt idx="21">
                  <c:v>0.22058464207148598</c:v>
                </c:pt>
                <c:pt idx="22">
                  <c:v>3.8182319340935099E-2</c:v>
                </c:pt>
                <c:pt idx="23">
                  <c:v>0.145438646205725</c:v>
                </c:pt>
                <c:pt idx="24">
                  <c:v>0.18096485696127101</c:v>
                </c:pt>
                <c:pt idx="25">
                  <c:v>0.18935255490191299</c:v>
                </c:pt>
                <c:pt idx="26">
                  <c:v>9.4661992770632503E-2</c:v>
                </c:pt>
                <c:pt idx="27">
                  <c:v>0.120458992409388</c:v>
                </c:pt>
                <c:pt idx="28">
                  <c:v>9.5359512805037794E-2</c:v>
                </c:pt>
                <c:pt idx="29">
                  <c:v>-4.6102734256704296E-2</c:v>
                </c:pt>
                <c:pt idx="30">
                  <c:v>0.297440123227592</c:v>
                </c:pt>
                <c:pt idx="31">
                  <c:v>6.9512991930454404E-2</c:v>
                </c:pt>
                <c:pt idx="32">
                  <c:v>0.28968494981578496</c:v>
                </c:pt>
                <c:pt idx="33">
                  <c:v>0.12884275856506</c:v>
                </c:pt>
                <c:pt idx="34">
                  <c:v>0.185395672711714</c:v>
                </c:pt>
                <c:pt idx="35">
                  <c:v>0.25641442908249001</c:v>
                </c:pt>
                <c:pt idx="36">
                  <c:v>-5.2999999999999999E-2</c:v>
                </c:pt>
                <c:pt idx="37">
                  <c:v>-5.2999999999999999E-2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A-429A-856A-0D02219CF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081055"/>
        <c:axId val="371071935"/>
      </c:lineChart>
      <c:catAx>
        <c:axId val="3710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071935"/>
        <c:crosses val="autoZero"/>
        <c:auto val="1"/>
        <c:lblAlgn val="ctr"/>
        <c:lblOffset val="100"/>
        <c:noMultiLvlLbl val="0"/>
      </c:catAx>
      <c:valAx>
        <c:axId val="3710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0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25</xdr:row>
      <xdr:rowOff>4763</xdr:rowOff>
    </xdr:from>
    <xdr:to>
      <xdr:col>33</xdr:col>
      <xdr:colOff>304800</xdr:colOff>
      <xdr:row>39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A5B10-A41D-C278-EB48-88F4B00D4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29</xdr:row>
      <xdr:rowOff>171449</xdr:rowOff>
    </xdr:from>
    <xdr:to>
      <xdr:col>8</xdr:col>
      <xdr:colOff>161925</xdr:colOff>
      <xdr:row>46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AA6FA5-FDED-4A46-82BE-4589B7957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288131</xdr:colOff>
      <xdr:row>47</xdr:row>
      <xdr:rowOff>14287</xdr:rowOff>
    </xdr:from>
    <xdr:to>
      <xdr:col>8</xdr:col>
      <xdr:colOff>138113</xdr:colOff>
      <xdr:row>61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EA6A29-90C3-DEF3-0EB8-FA379CF2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433388</xdr:colOff>
      <xdr:row>16</xdr:row>
      <xdr:rowOff>4763</xdr:rowOff>
    </xdr:from>
    <xdr:to>
      <xdr:col>19</xdr:col>
      <xdr:colOff>33338</xdr:colOff>
      <xdr:row>16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602BB70-A464-EBA5-5183-B447B9FAFF58}"/>
            </a:ext>
          </a:extLst>
        </xdr:cNvPr>
        <xdr:cNvCxnSpPr/>
      </xdr:nvCxnSpPr>
      <xdr:spPr>
        <a:xfrm flipV="1">
          <a:off x="8596313" y="3052763"/>
          <a:ext cx="2581275" cy="47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40</xdr:row>
      <xdr:rowOff>9526</xdr:rowOff>
    </xdr:from>
    <xdr:to>
      <xdr:col>33</xdr:col>
      <xdr:colOff>309563</xdr:colOff>
      <xdr:row>54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6CEC8-BA0D-479A-8254-80F43F3F7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42115146-AD02-4C55-8850-D95596E87FDD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5-06-23T12:52:27.81" personId="{42115146-AD02-4C55-8850-D95596E87FDD}" id="{73C3114E-4D8D-4C2D-8981-FF87FC98E2C7}">
    <text>(1+Nominal Rate) / (1+Real Rate) - 1</text>
  </threadedComment>
  <threadedComment ref="R16" dT="2025-06-17T12:15:10.96" personId="{42115146-AD02-4C55-8850-D95596E87FDD}" id="{20BE8C5F-07AA-44F6-AF7D-92837FAE1396}">
    <text>Stand 16-06-25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8A33750-3A14-47E0-A743-54D28D132437}">
  <we:reference id="wa200000019" version="25.0.2.0" store="en-GB" storeType="OMEX"/>
  <we:alternateReferences>
    <we:reference id="wa200000019" version="25.0.2.0" store="WA20000001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61842E5-9883-4F47-92F6-9571921C8D8F}">
  <we:reference id="wa200000018" version="25.0.2.0" store="en-GB" storeType="OMEX"/>
  <we:alternateReferences>
    <we:reference id="wa200000018" version="25.0.2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PSIMETALOG2</we:customFunctionIds>
        <we:customFunctionIds>PSIMETALOGSPT</we:customFunctionIds>
        <we:customFunctionIds>PSIMETALOGFIT</we:customFunctionIds>
        <we:customFunctionIds>PSIMETALOG2FIT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PSILEVYALT</we:customFunctionIds>
        <we:customFunctionIds>PSIHYPSECANTALT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8EA-E8F0-4A38-A3D3-72DA1BA47AE0}">
  <dimension ref="A1:M24"/>
  <sheetViews>
    <sheetView tabSelected="1" zoomScale="200" zoomScaleNormal="200" workbookViewId="0">
      <selection activeCell="D21" sqref="D21"/>
    </sheetView>
  </sheetViews>
  <sheetFormatPr defaultRowHeight="15" x14ac:dyDescent="0.25"/>
  <cols>
    <col min="1" max="1" width="4.42578125" customWidth="1"/>
    <col min="2" max="2" width="25" bestFit="1" customWidth="1"/>
  </cols>
  <sheetData>
    <row r="1" spans="1:13" x14ac:dyDescent="0.25">
      <c r="A1" s="1" t="s">
        <v>0</v>
      </c>
    </row>
    <row r="2" spans="1:13" x14ac:dyDescent="0.25">
      <c r="A2" t="s">
        <v>34</v>
      </c>
    </row>
    <row r="4" spans="1:13" x14ac:dyDescent="0.25">
      <c r="B4" s="8" t="s">
        <v>1</v>
      </c>
      <c r="C4" s="9" t="s">
        <v>4</v>
      </c>
      <c r="D4" s="10" t="s">
        <v>2</v>
      </c>
      <c r="E4" s="10" t="s">
        <v>7</v>
      </c>
      <c r="F4" s="10" t="s">
        <v>3</v>
      </c>
      <c r="G4" s="10" t="s">
        <v>24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1"/>
    </row>
    <row r="5" spans="1:13" x14ac:dyDescent="0.25">
      <c r="B5" s="12" t="s">
        <v>5</v>
      </c>
      <c r="C5" t="s">
        <v>19</v>
      </c>
      <c r="F5">
        <f>+D5*E5</f>
        <v>0</v>
      </c>
      <c r="G5" s="2" t="e">
        <f>+F5/SUM($F$5:$F$10)</f>
        <v>#DIV/0!</v>
      </c>
      <c r="J5" s="3" t="e">
        <f>+D5/H5-1</f>
        <v>#DIV/0!</v>
      </c>
      <c r="K5" s="3" t="e">
        <f>+(F5+I5)/(H5*E5)-1</f>
        <v>#DIV/0!</v>
      </c>
      <c r="L5">
        <f>+F5+I5-H5*E5</f>
        <v>0</v>
      </c>
    </row>
    <row r="6" spans="1:13" x14ac:dyDescent="0.25">
      <c r="B6" s="13" t="s">
        <v>6</v>
      </c>
      <c r="C6" t="s">
        <v>20</v>
      </c>
      <c r="F6">
        <f t="shared" ref="F6:F10" si="0">+D6*E6</f>
        <v>0</v>
      </c>
      <c r="G6" s="2" t="e">
        <f t="shared" ref="G6:G10" si="1">+F6/SUM($F$5:$F$10)</f>
        <v>#DIV/0!</v>
      </c>
      <c r="J6" s="3" t="e">
        <f t="shared" ref="J6:J10" si="2">+D6/H6-1</f>
        <v>#DIV/0!</v>
      </c>
      <c r="K6" s="3" t="e">
        <f t="shared" ref="K6:K10" si="3">+(F6+I6)/(H6*E6)-1</f>
        <v>#DIV/0!</v>
      </c>
      <c r="L6">
        <f t="shared" ref="L6:L10" si="4">+F6+I6-H6*E6</f>
        <v>0</v>
      </c>
    </row>
    <row r="7" spans="1:13" x14ac:dyDescent="0.25">
      <c r="B7" s="13" t="s">
        <v>11</v>
      </c>
      <c r="C7" t="s">
        <v>21</v>
      </c>
      <c r="F7">
        <f t="shared" si="0"/>
        <v>0</v>
      </c>
      <c r="G7" s="2" t="e">
        <f t="shared" si="1"/>
        <v>#DIV/0!</v>
      </c>
      <c r="J7" s="3" t="e">
        <f t="shared" si="2"/>
        <v>#DIV/0!</v>
      </c>
      <c r="K7" s="3" t="e">
        <f t="shared" si="3"/>
        <v>#DIV/0!</v>
      </c>
      <c r="L7">
        <f t="shared" si="4"/>
        <v>0</v>
      </c>
    </row>
    <row r="8" spans="1:13" x14ac:dyDescent="0.25">
      <c r="B8" s="13" t="s">
        <v>8</v>
      </c>
      <c r="C8" t="s">
        <v>22</v>
      </c>
      <c r="F8">
        <f t="shared" si="0"/>
        <v>0</v>
      </c>
      <c r="G8" s="2" t="e">
        <f t="shared" si="1"/>
        <v>#DIV/0!</v>
      </c>
      <c r="J8" s="3" t="e">
        <f t="shared" si="2"/>
        <v>#DIV/0!</v>
      </c>
      <c r="K8" s="3" t="e">
        <f t="shared" si="3"/>
        <v>#DIV/0!</v>
      </c>
      <c r="L8">
        <f t="shared" si="4"/>
        <v>0</v>
      </c>
    </row>
    <row r="9" spans="1:13" x14ac:dyDescent="0.25">
      <c r="B9" s="13" t="s">
        <v>9</v>
      </c>
      <c r="C9" t="s">
        <v>23</v>
      </c>
      <c r="F9">
        <f t="shared" si="0"/>
        <v>0</v>
      </c>
      <c r="G9" s="2" t="e">
        <f t="shared" si="1"/>
        <v>#DIV/0!</v>
      </c>
      <c r="J9" s="3" t="e">
        <f t="shared" si="2"/>
        <v>#DIV/0!</v>
      </c>
      <c r="K9" s="3" t="e">
        <f t="shared" si="3"/>
        <v>#DIV/0!</v>
      </c>
      <c r="L9">
        <f t="shared" si="4"/>
        <v>0</v>
      </c>
    </row>
    <row r="10" spans="1:13" x14ac:dyDescent="0.25">
      <c r="B10" s="13" t="s">
        <v>10</v>
      </c>
      <c r="C10" t="s">
        <v>18</v>
      </c>
      <c r="F10">
        <f t="shared" si="0"/>
        <v>0</v>
      </c>
      <c r="G10" s="2" t="e">
        <f t="shared" si="1"/>
        <v>#DIV/0!</v>
      </c>
      <c r="J10" s="3" t="e">
        <f t="shared" si="2"/>
        <v>#DIV/0!</v>
      </c>
      <c r="K10" s="3" t="e">
        <f t="shared" si="3"/>
        <v>#DIV/0!</v>
      </c>
      <c r="L10">
        <f t="shared" si="4"/>
        <v>0</v>
      </c>
    </row>
    <row r="11" spans="1:13" x14ac:dyDescent="0.25">
      <c r="B11" s="14" t="s">
        <v>17</v>
      </c>
      <c r="C11" s="1"/>
      <c r="D11" s="1"/>
      <c r="E11" s="1"/>
      <c r="F11" s="1">
        <f>+SUM(F5:F10)</f>
        <v>0</v>
      </c>
      <c r="G11" s="4" t="e">
        <f>+SUM(G5:G10)</f>
        <v>#DIV/0!</v>
      </c>
      <c r="H11" s="1"/>
      <c r="I11" s="1">
        <f>+SUM(I5:I10)</f>
        <v>0</v>
      </c>
      <c r="J11" s="5" t="e">
        <f>+SUM(F5:F10)/+SUMPRODUCT(H5:H10,E5:E10)-1</f>
        <v>#DIV/0!</v>
      </c>
      <c r="K11" s="5" t="e">
        <f>+(+SUM(F5:F10)+SUM(I5:I10))/(+SUMPRODUCT(H5:H10,E5:E10))-1</f>
        <v>#DIV/0!</v>
      </c>
      <c r="L11" s="1">
        <f>+SUM(L5:L10)</f>
        <v>0</v>
      </c>
    </row>
    <row r="12" spans="1:13" x14ac:dyDescent="0.25">
      <c r="B12" s="13"/>
    </row>
    <row r="13" spans="1:13" x14ac:dyDescent="0.25">
      <c r="B13" s="13" t="s">
        <v>25</v>
      </c>
    </row>
    <row r="14" spans="1:13" x14ac:dyDescent="0.25">
      <c r="B14" s="13" t="s">
        <v>1</v>
      </c>
    </row>
    <row r="15" spans="1:13" x14ac:dyDescent="0.25">
      <c r="B15" s="13" t="s">
        <v>28</v>
      </c>
      <c r="C15" t="s">
        <v>26</v>
      </c>
      <c r="F15">
        <f>+D15*E15</f>
        <v>0</v>
      </c>
      <c r="G15" s="2" t="e">
        <f>+F15/$F$17</f>
        <v>#DIV/0!</v>
      </c>
      <c r="J15" s="3" t="e">
        <f t="shared" ref="J15" si="5">+D15/H15-1</f>
        <v>#DIV/0!</v>
      </c>
      <c r="K15" s="3" t="e">
        <f t="shared" ref="K15" si="6">+(F15+I15)/(H15*E15)-1</f>
        <v>#DIV/0!</v>
      </c>
      <c r="L15">
        <f t="shared" ref="L15:L16" si="7">+F15+I15-H15*E15</f>
        <v>0</v>
      </c>
    </row>
    <row r="16" spans="1:13" x14ac:dyDescent="0.25">
      <c r="B16" s="13" t="s">
        <v>29</v>
      </c>
      <c r="C16" t="s">
        <v>27</v>
      </c>
      <c r="F16">
        <f>+D16*E16</f>
        <v>0</v>
      </c>
      <c r="G16" s="2" t="e">
        <f>+F16/$F$17</f>
        <v>#DIV/0!</v>
      </c>
      <c r="J16" s="3" t="e">
        <f t="shared" ref="J16" si="8">+D16/H16-1</f>
        <v>#DIV/0!</v>
      </c>
      <c r="K16" s="3" t="e">
        <f t="shared" ref="K16" si="9">+(F16+I16)/(H16*E16)-1</f>
        <v>#DIV/0!</v>
      </c>
      <c r="L16">
        <f t="shared" si="7"/>
        <v>0</v>
      </c>
    </row>
    <row r="17" spans="2:12" x14ac:dyDescent="0.25">
      <c r="B17" s="14" t="s">
        <v>30</v>
      </c>
      <c r="C17" s="1"/>
      <c r="D17" s="1"/>
      <c r="E17" s="1"/>
      <c r="F17" s="1">
        <f>+F15+F16</f>
        <v>0</v>
      </c>
      <c r="G17" s="6" t="e">
        <f>+G15+G16</f>
        <v>#DIV/0!</v>
      </c>
      <c r="H17" s="1"/>
      <c r="I17" s="1">
        <f>+I15+I16</f>
        <v>0</v>
      </c>
      <c r="J17" s="5" t="e">
        <f>+J15*G15+J16*G16</f>
        <v>#DIV/0!</v>
      </c>
      <c r="K17" s="5" t="e">
        <f>+K15*G15+G16*K16</f>
        <v>#DIV/0!</v>
      </c>
      <c r="L17" s="1">
        <f>+L15+L16</f>
        <v>0</v>
      </c>
    </row>
    <row r="18" spans="2:12" x14ac:dyDescent="0.25">
      <c r="B18" s="13"/>
    </row>
    <row r="19" spans="2:12" x14ac:dyDescent="0.25">
      <c r="B19" s="13" t="s">
        <v>31</v>
      </c>
    </row>
    <row r="20" spans="2:12" x14ac:dyDescent="0.25">
      <c r="B20" s="13" t="s">
        <v>32</v>
      </c>
      <c r="F20">
        <f>+D20*E20</f>
        <v>0</v>
      </c>
      <c r="G20" s="2" t="e">
        <f>+F20/$F$22</f>
        <v>#DIV/0!</v>
      </c>
      <c r="J20" s="3" t="e">
        <f t="shared" ref="J20" si="10">+D20/H20-1</f>
        <v>#DIV/0!</v>
      </c>
      <c r="K20" s="3" t="e">
        <f t="shared" ref="K20" si="11">+(F20+I20)/(H20*E20)-1</f>
        <v>#DIV/0!</v>
      </c>
      <c r="L20">
        <f t="shared" ref="L20" si="12">+F20+I20-H20*E20</f>
        <v>0</v>
      </c>
    </row>
    <row r="21" spans="2:12" x14ac:dyDescent="0.25">
      <c r="B21" s="13" t="s">
        <v>33</v>
      </c>
      <c r="F21">
        <f>+D21*E21</f>
        <v>0</v>
      </c>
      <c r="G21" s="2" t="e">
        <f>+F21/$F$22</f>
        <v>#DIV/0!</v>
      </c>
      <c r="J21" s="3" t="e">
        <f t="shared" ref="J21" si="13">+D21/H21-1</f>
        <v>#DIV/0!</v>
      </c>
      <c r="K21" s="3" t="e">
        <f t="shared" ref="K21" si="14">+(F21+I21)/(H21*E21)-1</f>
        <v>#DIV/0!</v>
      </c>
      <c r="L21">
        <f t="shared" ref="L21" si="15">+F21+I21-H21*E21</f>
        <v>0</v>
      </c>
    </row>
    <row r="22" spans="2:12" x14ac:dyDescent="0.25">
      <c r="B22" s="14" t="s">
        <v>30</v>
      </c>
      <c r="C22" s="1"/>
      <c r="D22" s="1"/>
      <c r="E22" s="1"/>
      <c r="F22" s="1">
        <f>+F20+F21</f>
        <v>0</v>
      </c>
      <c r="G22" s="6" t="e">
        <f>+G20+G21</f>
        <v>#DIV/0!</v>
      </c>
      <c r="H22" s="1"/>
      <c r="I22" s="1"/>
      <c r="J22" s="5" t="e">
        <f>+J20*G20</f>
        <v>#DIV/0!</v>
      </c>
      <c r="K22" s="5" t="e">
        <f>+K20*G20</f>
        <v>#DIV/0!</v>
      </c>
      <c r="L22" s="1">
        <f>+L20+L21</f>
        <v>0</v>
      </c>
    </row>
    <row r="23" spans="2:12" x14ac:dyDescent="0.25">
      <c r="B23" s="13"/>
    </row>
    <row r="24" spans="2:12" x14ac:dyDescent="0.25">
      <c r="B24" s="15" t="s">
        <v>35</v>
      </c>
      <c r="F24" s="7">
        <f>+SUM(F22,F17,F11)</f>
        <v>0</v>
      </c>
      <c r="G24" s="6">
        <v>1</v>
      </c>
      <c r="L24">
        <f>+SUM(L22,L17,L11)</f>
        <v>0</v>
      </c>
    </row>
  </sheetData>
  <conditionalFormatting sqref="J5:K11">
    <cfRule type="cellIs" dxfId="5" priority="13" operator="lessThan">
      <formula>0</formula>
    </cfRule>
    <cfRule type="cellIs" dxfId="4" priority="14" operator="greaterThan">
      <formula>0</formula>
    </cfRule>
  </conditionalFormatting>
  <conditionalFormatting sqref="J15:K1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20:K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FE7C-181C-47C7-9ECE-DEA7462E48F6}">
  <dimension ref="A1:AH1013"/>
  <sheetViews>
    <sheetView showGridLines="0" zoomScale="200" zoomScaleNormal="200" workbookViewId="0"/>
  </sheetViews>
  <sheetFormatPr defaultRowHeight="15" x14ac:dyDescent="0.25"/>
  <cols>
    <col min="1" max="1" width="5.42578125" bestFit="1" customWidth="1"/>
    <col min="2" max="2" width="10" customWidth="1"/>
    <col min="5" max="5" width="5.5703125" customWidth="1"/>
    <col min="8" max="8" width="13.85546875" bestFit="1" customWidth="1"/>
    <col min="9" max="9" width="4.28515625" customWidth="1"/>
    <col min="10" max="10" width="5.140625" customWidth="1"/>
    <col min="13" max="13" width="12.7109375" bestFit="1" customWidth="1"/>
    <col min="14" max="14" width="10.5703125" bestFit="1" customWidth="1"/>
    <col min="15" max="15" width="6.5703125" customWidth="1"/>
    <col min="18" max="18" width="9.5703125" bestFit="1" customWidth="1"/>
    <col min="19" max="19" width="10.28515625" bestFit="1" customWidth="1"/>
    <col min="20" max="20" width="4.42578125" customWidth="1"/>
    <col min="23" max="23" width="4.5703125" customWidth="1"/>
    <col min="26" max="26" width="4.42578125" customWidth="1"/>
    <col min="29" max="29" width="4.85546875" customWidth="1"/>
  </cols>
  <sheetData>
    <row r="1" spans="1:34" x14ac:dyDescent="0.25">
      <c r="A1" s="16" t="s">
        <v>36</v>
      </c>
    </row>
    <row r="2" spans="1:34" x14ac:dyDescent="0.25">
      <c r="F2" s="1"/>
    </row>
    <row r="3" spans="1:34" x14ac:dyDescent="0.25">
      <c r="B3" s="25" t="s">
        <v>55</v>
      </c>
      <c r="C3" s="24"/>
      <c r="D3" s="24"/>
      <c r="F3" s="25" t="s">
        <v>62</v>
      </c>
      <c r="G3" s="24"/>
      <c r="H3" s="24"/>
      <c r="J3" s="24" t="s">
        <v>73</v>
      </c>
      <c r="K3" s="25" t="s">
        <v>72</v>
      </c>
      <c r="L3" s="24"/>
      <c r="M3" s="24"/>
      <c r="N3" s="33"/>
      <c r="O3" s="33"/>
      <c r="P3" s="33" t="s">
        <v>15</v>
      </c>
      <c r="Q3" s="33" t="s">
        <v>83</v>
      </c>
      <c r="R3" s="33" t="s">
        <v>84</v>
      </c>
      <c r="S3" s="33" t="s">
        <v>85</v>
      </c>
      <c r="T3" s="25" t="s">
        <v>87</v>
      </c>
      <c r="U3" s="25"/>
      <c r="AA3" s="1"/>
    </row>
    <row r="4" spans="1:34" x14ac:dyDescent="0.25">
      <c r="B4" t="s">
        <v>57</v>
      </c>
      <c r="D4" s="30">
        <v>200</v>
      </c>
      <c r="F4" t="s">
        <v>49</v>
      </c>
      <c r="H4" s="3">
        <v>-5.9423578684512854E-2</v>
      </c>
      <c r="J4">
        <v>1</v>
      </c>
      <c r="K4" t="s">
        <v>71</v>
      </c>
      <c r="P4" s="34">
        <v>0.08</v>
      </c>
      <c r="Q4" s="3">
        <v>0.17888656620074289</v>
      </c>
      <c r="R4" s="35">
        <v>4.3999999999999997E-2</v>
      </c>
      <c r="S4" s="35">
        <v>2.1000000000000001E-2</v>
      </c>
      <c r="T4" s="37" t="s">
        <v>88</v>
      </c>
      <c r="U4" s="37"/>
    </row>
    <row r="5" spans="1:34" x14ac:dyDescent="0.25">
      <c r="B5" t="s">
        <v>56</v>
      </c>
      <c r="D5" s="26">
        <f>+D4*12</f>
        <v>2400</v>
      </c>
      <c r="F5" t="s">
        <v>50</v>
      </c>
      <c r="H5" s="3">
        <v>0.30075082312352158</v>
      </c>
      <c r="J5">
        <v>2</v>
      </c>
      <c r="K5" t="s">
        <v>79</v>
      </c>
      <c r="P5" s="34">
        <v>-0.2</v>
      </c>
      <c r="Q5" s="34">
        <v>0.3</v>
      </c>
      <c r="R5" s="35">
        <v>4.3999999999999997E-2</v>
      </c>
      <c r="S5" s="35">
        <v>2.8570999999999999E-2</v>
      </c>
      <c r="T5" s="37" t="s">
        <v>89</v>
      </c>
      <c r="U5" s="37"/>
    </row>
    <row r="6" spans="1:34" x14ac:dyDescent="0.25">
      <c r="B6" t="s">
        <v>47</v>
      </c>
      <c r="D6" s="28">
        <f>+CHOOSE(N10,P4,P5,P6,P7,P8)</f>
        <v>0.08</v>
      </c>
      <c r="E6" s="3"/>
      <c r="F6" t="s">
        <v>51</v>
      </c>
      <c r="H6" s="3">
        <v>-0.23831014488525576</v>
      </c>
      <c r="I6" s="3"/>
      <c r="J6">
        <v>3</v>
      </c>
      <c r="K6" t="s">
        <v>80</v>
      </c>
      <c r="P6" s="34">
        <v>0.05</v>
      </c>
      <c r="Q6" s="34">
        <v>0.2</v>
      </c>
      <c r="R6" s="35">
        <v>4.3999999999999997E-2</v>
      </c>
      <c r="S6" s="35">
        <v>-3.3333000000000002E-2</v>
      </c>
      <c r="T6" s="37" t="s">
        <v>90</v>
      </c>
      <c r="U6" s="37"/>
    </row>
    <row r="7" spans="1:34" x14ac:dyDescent="0.25">
      <c r="B7" t="s">
        <v>44</v>
      </c>
      <c r="D7" s="28">
        <v>0.17888656620074289</v>
      </c>
      <c r="E7" s="3"/>
      <c r="F7" t="s">
        <v>52</v>
      </c>
      <c r="H7" s="3">
        <v>0.47723611991771581</v>
      </c>
      <c r="I7" s="3"/>
      <c r="J7">
        <v>4</v>
      </c>
      <c r="K7" t="s">
        <v>81</v>
      </c>
      <c r="P7" s="34">
        <v>0.06</v>
      </c>
      <c r="Q7" s="34">
        <v>0.15</v>
      </c>
      <c r="R7" s="35">
        <v>4.3999999999999997E-2</v>
      </c>
      <c r="S7" s="35">
        <v>3.846E-3</v>
      </c>
      <c r="T7" s="37" t="s">
        <v>91</v>
      </c>
      <c r="U7" s="37"/>
    </row>
    <row r="8" spans="1:34" x14ac:dyDescent="0.25">
      <c r="B8" t="s">
        <v>59</v>
      </c>
      <c r="D8" s="28">
        <f>+CHOOSE(N10,R4,R5,R6,R7,R8)</f>
        <v>4.3999999999999997E-2</v>
      </c>
      <c r="E8" s="3"/>
      <c r="F8" s="3" t="s">
        <v>63</v>
      </c>
      <c r="G8" s="3"/>
      <c r="H8" s="3">
        <f ca="1">+MIN(Q14:Q66)</f>
        <v>-0.31393346540978162</v>
      </c>
      <c r="I8" s="3"/>
      <c r="J8">
        <v>5</v>
      </c>
      <c r="K8" t="s">
        <v>82</v>
      </c>
      <c r="P8" s="34">
        <v>0.12</v>
      </c>
      <c r="Q8" s="34">
        <v>0.2</v>
      </c>
      <c r="R8" s="35">
        <v>4.3999999999999997E-2</v>
      </c>
      <c r="S8" s="22">
        <v>2.3529000000000001E-2</v>
      </c>
      <c r="T8" s="37" t="s">
        <v>92</v>
      </c>
      <c r="U8" s="37"/>
    </row>
    <row r="9" spans="1:34" x14ac:dyDescent="0.25">
      <c r="B9" t="s">
        <v>60</v>
      </c>
      <c r="D9" s="29">
        <f>+CHOOSE(N10,S4,S5,S6,S7,S8)</f>
        <v>2.1000000000000001E-2</v>
      </c>
      <c r="E9" s="3"/>
      <c r="F9" t="s">
        <v>69</v>
      </c>
      <c r="H9" s="2">
        <f ca="1">+_xlfn.STDEV.P(Q14:Q66)</f>
        <v>0.18281255455630882</v>
      </c>
      <c r="I9" s="3"/>
    </row>
    <row r="10" spans="1:34" x14ac:dyDescent="0.25">
      <c r="B10" t="s">
        <v>58</v>
      </c>
      <c r="D10" s="27">
        <f>+(1+D8)/(1+D9)-1</f>
        <v>2.2526934378060748E-2</v>
      </c>
      <c r="E10" s="3"/>
      <c r="F10" t="s">
        <v>47</v>
      </c>
      <c r="H10" s="22">
        <f ca="1">+AVERAGE(Q14:Q66)</f>
        <v>0.1454056178456479</v>
      </c>
      <c r="I10" s="3"/>
      <c r="K10" t="s">
        <v>86</v>
      </c>
      <c r="N10" s="36">
        <v>1</v>
      </c>
    </row>
    <row r="11" spans="1:34" x14ac:dyDescent="0.25">
      <c r="E11" s="3"/>
      <c r="F11" s="3"/>
      <c r="G11" s="3"/>
      <c r="H11" s="3"/>
      <c r="I11" s="3"/>
      <c r="K11" t="s">
        <v>78</v>
      </c>
      <c r="N11" t="str">
        <f>+CHOOSE(N10,K4,K5,K6,K7,K8)</f>
        <v>Base Case</v>
      </c>
    </row>
    <row r="12" spans="1:34" x14ac:dyDescent="0.25">
      <c r="I12" s="3"/>
      <c r="J12" s="1"/>
      <c r="U12" s="38" t="s">
        <v>39</v>
      </c>
      <c r="V12" s="38"/>
      <c r="X12" t="s">
        <v>40</v>
      </c>
    </row>
    <row r="13" spans="1:34" x14ac:dyDescent="0.25">
      <c r="B13" s="25" t="s">
        <v>94</v>
      </c>
      <c r="C13" s="24"/>
      <c r="D13" s="24"/>
      <c r="E13" s="24"/>
      <c r="F13" s="24"/>
      <c r="G13" s="24"/>
      <c r="H13" s="24"/>
      <c r="I13" s="22"/>
      <c r="K13" s="24" t="s">
        <v>74</v>
      </c>
      <c r="L13" s="33" t="s">
        <v>75</v>
      </c>
      <c r="M13" s="24" t="s">
        <v>76</v>
      </c>
      <c r="N13" s="24" t="s">
        <v>77</v>
      </c>
      <c r="P13" s="24" t="s">
        <v>37</v>
      </c>
      <c r="Q13" s="24" t="s">
        <v>15</v>
      </c>
      <c r="R13" s="24" t="s">
        <v>48</v>
      </c>
      <c r="S13" s="24" t="s">
        <v>61</v>
      </c>
      <c r="U13" s="24" t="s">
        <v>37</v>
      </c>
      <c r="V13" s="24" t="s">
        <v>38</v>
      </c>
      <c r="X13" s="24" t="s">
        <v>37</v>
      </c>
      <c r="Y13" s="24" t="s">
        <v>15</v>
      </c>
      <c r="AA13" s="25" t="s">
        <v>42</v>
      </c>
      <c r="AB13" s="24"/>
      <c r="AD13" s="25" t="s">
        <v>46</v>
      </c>
      <c r="AE13" s="24"/>
      <c r="AH13" s="17"/>
    </row>
    <row r="14" spans="1:34" x14ac:dyDescent="0.25">
      <c r="B14" t="s">
        <v>65</v>
      </c>
      <c r="E14" s="22"/>
      <c r="F14" s="22"/>
      <c r="G14" s="22"/>
      <c r="H14" s="21">
        <f ca="1">+R66</f>
        <v>10464285.462962737</v>
      </c>
      <c r="I14" s="3"/>
      <c r="J14">
        <v>1</v>
      </c>
      <c r="K14" s="22">
        <f ca="1">+H16</f>
        <v>0.16617848545409042</v>
      </c>
      <c r="L14" s="22">
        <f ca="1">+H17</f>
        <v>0.14048681383968042</v>
      </c>
      <c r="M14" s="21">
        <f ca="1">+H14</f>
        <v>10464285.462962737</v>
      </c>
      <c r="N14" s="21">
        <f ca="1">+H15</f>
        <v>3285657.0934232199</v>
      </c>
      <c r="P14">
        <v>2023</v>
      </c>
      <c r="Q14" s="22">
        <v>7.2999999999999995E-2</v>
      </c>
      <c r="R14" s="21">
        <v>0</v>
      </c>
      <c r="S14" s="21">
        <v>3894.21</v>
      </c>
      <c r="U14">
        <v>1928</v>
      </c>
      <c r="V14" s="3">
        <v>0.37880000000000003</v>
      </c>
      <c r="X14">
        <v>1928</v>
      </c>
      <c r="Y14" s="23" t="s">
        <v>41</v>
      </c>
      <c r="AA14" t="s">
        <v>47</v>
      </c>
      <c r="AB14" s="22">
        <f>+AVERAGE(V14:V111)</f>
        <v>0.11337142857142855</v>
      </c>
      <c r="AD14" t="s">
        <v>47</v>
      </c>
      <c r="AE14" s="22">
        <f>+AVERAGE(Y75:Y112)</f>
        <v>0.10952334865844729</v>
      </c>
    </row>
    <row r="15" spans="1:34" x14ac:dyDescent="0.25">
      <c r="B15" t="s">
        <v>66</v>
      </c>
      <c r="E15" s="3"/>
      <c r="F15" s="3"/>
      <c r="G15" s="3"/>
      <c r="H15" s="21">
        <f ca="1">+S66</f>
        <v>3285657.0934232199</v>
      </c>
      <c r="J15">
        <f t="shared" ref="J15:J78" si="0">1+J14</f>
        <v>2</v>
      </c>
      <c r="K15" s="22">
        <f t="dataTable" ref="K15:N1013" dt2D="0" dtr="0" r1="O13" ca="1"/>
        <v>0.10160901957169854</v>
      </c>
      <c r="L15" s="22">
        <v>7.733985534741783E-2</v>
      </c>
      <c r="M15" s="21">
        <v>606502.34690081433</v>
      </c>
      <c r="N15" s="21">
        <v>190434.28672943372</v>
      </c>
      <c r="P15">
        <f>+P14+1</f>
        <v>2024</v>
      </c>
      <c r="Q15" s="22">
        <v>0.24099999999999999</v>
      </c>
      <c r="R15" s="21">
        <v>2400</v>
      </c>
      <c r="S15" s="21">
        <f t="shared" ref="S15:S46" si="1" xml:space="preserve"> R15 / (1 + $D$10) ^ (P15 - $P$14)</f>
        <v>2347.1264367816093</v>
      </c>
      <c r="U15">
        <v>1929</v>
      </c>
      <c r="V15" s="3">
        <v>-0.1191</v>
      </c>
      <c r="X15">
        <v>1929</v>
      </c>
      <c r="Y15" s="23" t="s">
        <v>41</v>
      </c>
      <c r="AA15" t="s">
        <v>43</v>
      </c>
      <c r="AB15" s="22">
        <f>+MEDIAN(V14:V111)</f>
        <v>0.13064999999999999</v>
      </c>
      <c r="AD15" t="s">
        <v>43</v>
      </c>
      <c r="AE15" s="22">
        <f>+MEDIAN(Y75:Y112)</f>
        <v>0.12465087548722401</v>
      </c>
    </row>
    <row r="16" spans="1:34" x14ac:dyDescent="0.25">
      <c r="B16" s="20" t="s">
        <v>67</v>
      </c>
      <c r="H16" s="2">
        <f ca="1">+(R66/R16)^(1/50)-1</f>
        <v>0.16617848545409042</v>
      </c>
      <c r="J16">
        <f t="shared" si="0"/>
        <v>3</v>
      </c>
      <c r="K16" s="22">
        <v>0.10288072855217312</v>
      </c>
      <c r="L16" s="22">
        <v>7.8583547750736171E-2</v>
      </c>
      <c r="M16" s="21">
        <v>642518.64142232446</v>
      </c>
      <c r="N16" s="21">
        <v>201742.96078962271</v>
      </c>
      <c r="P16">
        <f t="shared" ref="P16:P66" si="2">+P15+1</f>
        <v>2025</v>
      </c>
      <c r="Q16" s="22">
        <v>1E-3</v>
      </c>
      <c r="R16" s="21">
        <v>4802.3999999999996</v>
      </c>
      <c r="S16" s="21">
        <f t="shared" si="1"/>
        <v>4593.1308429118762</v>
      </c>
      <c r="U16">
        <v>1930</v>
      </c>
      <c r="V16" s="3">
        <v>-0.2848</v>
      </c>
      <c r="X16">
        <v>1930</v>
      </c>
      <c r="Y16" s="23" t="s">
        <v>41</v>
      </c>
      <c r="AA16" s="18" t="s">
        <v>44</v>
      </c>
      <c r="AB16" s="3">
        <f>+_xlfn.STDEV.P(V14:V111)</f>
        <v>0.17927227098147991</v>
      </c>
      <c r="AD16" s="18" t="s">
        <v>44</v>
      </c>
      <c r="AE16" s="3">
        <f>+_xlfn.STDEV.P(Y75:Y112)</f>
        <v>0.17769575905823234</v>
      </c>
    </row>
    <row r="17" spans="2:31" x14ac:dyDescent="0.25">
      <c r="B17" t="s">
        <v>68</v>
      </c>
      <c r="H17" s="2">
        <f ca="1">+(S66/S16)^(1/50)-1</f>
        <v>0.14048681383968042</v>
      </c>
      <c r="J17">
        <f t="shared" si="0"/>
        <v>4</v>
      </c>
      <c r="K17" s="22">
        <v>0.15980293451217498</v>
      </c>
      <c r="L17" s="22">
        <v>0.13425172043767297</v>
      </c>
      <c r="M17" s="21">
        <v>7955518.5591164976</v>
      </c>
      <c r="N17" s="21">
        <v>2497935.1029879558</v>
      </c>
      <c r="P17">
        <f t="shared" si="2"/>
        <v>2026</v>
      </c>
      <c r="Q17" s="3">
        <f t="shared" ref="Q17:Q54" ca="1" si="3">+_xlfn.NORM.INV(RAND(),$D$6,$D$7)</f>
        <v>-9.132212575992206E-2</v>
      </c>
      <c r="R17" s="21">
        <f ca="1">+(R16+1/2*$D$5)*(1+Q17)+1/2*$D$5</f>
        <v>6654.2480723386434</v>
      </c>
      <c r="S17" s="21">
        <f t="shared" ca="1" si="1"/>
        <v>6224.0735735763747</v>
      </c>
      <c r="U17">
        <v>1931</v>
      </c>
      <c r="V17" s="3">
        <v>-0.47070000000000001</v>
      </c>
      <c r="X17">
        <v>1931</v>
      </c>
      <c r="Y17" s="23" t="s">
        <v>41</v>
      </c>
      <c r="AA17" t="s">
        <v>45</v>
      </c>
      <c r="AB17" s="3">
        <f>+_xlfn.STDEV.S(V14:V111)</f>
        <v>0.18019398539111686</v>
      </c>
      <c r="AD17" t="s">
        <v>45</v>
      </c>
      <c r="AE17" s="3">
        <f>+_xlfn.STDEV.S(Y75:Y112)</f>
        <v>0.18008104376105985</v>
      </c>
    </row>
    <row r="18" spans="2:31" x14ac:dyDescent="0.25">
      <c r="B18" t="s">
        <v>64</v>
      </c>
      <c r="H18" s="31">
        <f ca="1">+(H16-D8)/H9</f>
        <v>0.66832655859232981</v>
      </c>
      <c r="J18">
        <f t="shared" si="0"/>
        <v>5</v>
      </c>
      <c r="K18" s="22">
        <v>8.8849175989266449E-2</v>
      </c>
      <c r="L18" s="22">
        <v>6.4861119430116077E-2</v>
      </c>
      <c r="M18" s="21">
        <v>338722.98678407521</v>
      </c>
      <c r="N18" s="21">
        <v>106354.85702026087</v>
      </c>
      <c r="P18">
        <f t="shared" si="2"/>
        <v>2027</v>
      </c>
      <c r="Q18" s="3">
        <f t="shared" ca="1" si="3"/>
        <v>0.6151077322258659</v>
      </c>
      <c r="R18" s="21">
        <f t="shared" ref="R18:R66" ca="1" si="4">+(R17+1/2*$D$5)*(1+Q18)+1/2*$D$5</f>
        <v>13885.456792454244</v>
      </c>
      <c r="S18" s="21">
        <f t="shared" ca="1" si="1"/>
        <v>12701.679354675247</v>
      </c>
      <c r="U18">
        <v>1932</v>
      </c>
      <c r="V18" s="3">
        <v>-0.1515</v>
      </c>
      <c r="X18">
        <v>1932</v>
      </c>
      <c r="Y18" s="23" t="s">
        <v>41</v>
      </c>
      <c r="AA18" s="20" t="s">
        <v>49</v>
      </c>
      <c r="AB18" s="22">
        <f>+AB14-AB16</f>
        <v>-6.5900842410051355E-2</v>
      </c>
      <c r="AD18" s="20" t="s">
        <v>49</v>
      </c>
      <c r="AE18" s="22">
        <f>+AE14-AE16</f>
        <v>-6.8172410399785055E-2</v>
      </c>
    </row>
    <row r="19" spans="2:31" x14ac:dyDescent="0.25">
      <c r="B19" t="s">
        <v>70</v>
      </c>
      <c r="H19" s="32">
        <f ca="1">(H17-D9)/SQRT(SUMPRODUCT((MIN(Q14:Q66))^2)/COUNT(Q14:Q66))</f>
        <v>2.7708964825951745</v>
      </c>
      <c r="J19">
        <f t="shared" si="0"/>
        <v>6</v>
      </c>
      <c r="K19" s="22">
        <v>0.13070446508473466</v>
      </c>
      <c r="L19" s="22">
        <v>0.10579430924474531</v>
      </c>
      <c r="M19" s="21">
        <v>2233128.3710148036</v>
      </c>
      <c r="N19" s="21">
        <v>701174.877034751</v>
      </c>
      <c r="P19">
        <f t="shared" si="2"/>
        <v>2028</v>
      </c>
      <c r="Q19" s="3">
        <f t="shared" ca="1" si="3"/>
        <v>0.29765318219199771</v>
      </c>
      <c r="R19" s="21">
        <f t="shared" ca="1" si="4"/>
        <v>20775.691011548137</v>
      </c>
      <c r="S19" s="21">
        <f t="shared" ca="1" si="1"/>
        <v>18585.818626628134</v>
      </c>
      <c r="U19">
        <v>1933</v>
      </c>
      <c r="V19" s="3">
        <v>0.46590000000000004</v>
      </c>
      <c r="X19">
        <v>1933</v>
      </c>
      <c r="Y19" s="23" t="s">
        <v>41</v>
      </c>
      <c r="AA19" s="20" t="s">
        <v>50</v>
      </c>
      <c r="AB19" s="22">
        <f>+AB14+AB17</f>
        <v>0.29356541396254543</v>
      </c>
      <c r="AD19" s="20" t="s">
        <v>50</v>
      </c>
      <c r="AE19" s="22">
        <f>+AE14+AE17</f>
        <v>0.28960439241950714</v>
      </c>
    </row>
    <row r="20" spans="2:31" x14ac:dyDescent="0.25">
      <c r="J20">
        <f t="shared" si="0"/>
        <v>7</v>
      </c>
      <c r="K20" s="22">
        <v>5.9398104711173572E-2</v>
      </c>
      <c r="L20" s="22">
        <v>3.6058874434969468E-2</v>
      </c>
      <c r="M20" s="21">
        <v>85984.052949638615</v>
      </c>
      <c r="N20" s="21">
        <v>26997.93640905416</v>
      </c>
      <c r="P20">
        <f t="shared" si="2"/>
        <v>2029</v>
      </c>
      <c r="Q20" s="3">
        <f t="shared" ca="1" si="3"/>
        <v>4.2811072352101631E-2</v>
      </c>
      <c r="R20" s="21">
        <f t="shared" ca="1" si="4"/>
        <v>24116.493909430952</v>
      </c>
      <c r="S20" s="21">
        <f t="shared" ca="1" si="1"/>
        <v>21099.182577318043</v>
      </c>
      <c r="U20">
        <v>1934</v>
      </c>
      <c r="V20" s="3">
        <v>-5.9400000000000001E-2</v>
      </c>
      <c r="X20">
        <v>1934</v>
      </c>
      <c r="Y20" s="23" t="s">
        <v>41</v>
      </c>
      <c r="AA20" s="20" t="s">
        <v>51</v>
      </c>
      <c r="AB20" s="3">
        <f>+AB14-2*AB16</f>
        <v>-0.24517311339153125</v>
      </c>
      <c r="AD20" s="20" t="s">
        <v>51</v>
      </c>
      <c r="AE20" s="3">
        <f>+AE14-2*AE16</f>
        <v>-0.2458681694580174</v>
      </c>
    </row>
    <row r="21" spans="2:31" x14ac:dyDescent="0.25">
      <c r="B21" s="25" t="s">
        <v>93</v>
      </c>
      <c r="C21" s="24"/>
      <c r="D21" s="24"/>
      <c r="E21" s="24"/>
      <c r="F21" s="24"/>
      <c r="G21" s="24"/>
      <c r="H21" s="24"/>
      <c r="J21">
        <f t="shared" si="0"/>
        <v>8</v>
      </c>
      <c r="K21" s="22">
        <v>0.12647017315525422</v>
      </c>
      <c r="L21" s="22">
        <v>0.10165330152443941</v>
      </c>
      <c r="M21" s="21">
        <v>1851156.6659819179</v>
      </c>
      <c r="N21" s="21">
        <v>581240.45374609879</v>
      </c>
      <c r="P21">
        <f t="shared" si="2"/>
        <v>2030</v>
      </c>
      <c r="Q21" s="3">
        <f t="shared" ca="1" si="3"/>
        <v>-2.3633455106665577E-2</v>
      </c>
      <c r="R21" s="21">
        <f t="shared" ca="1" si="4"/>
        <v>25918.177687164243</v>
      </c>
      <c r="S21" s="21">
        <f t="shared" ca="1" si="1"/>
        <v>22175.895524241638</v>
      </c>
      <c r="U21">
        <v>1935</v>
      </c>
      <c r="V21" s="3">
        <v>0.41369999999999996</v>
      </c>
      <c r="X21">
        <v>1935</v>
      </c>
      <c r="Y21" s="23" t="s">
        <v>41</v>
      </c>
      <c r="AA21" s="20" t="s">
        <v>52</v>
      </c>
      <c r="AB21" s="3">
        <f>+AB14+2*AB16</f>
        <v>0.47191597053438838</v>
      </c>
      <c r="AD21" s="20" t="s">
        <v>52</v>
      </c>
      <c r="AE21" s="3">
        <f>+AE14+2*AE16</f>
        <v>0.46491486677491201</v>
      </c>
    </row>
    <row r="22" spans="2:31" x14ac:dyDescent="0.25">
      <c r="B22" t="s">
        <v>95</v>
      </c>
      <c r="H22" s="21">
        <f ca="1">+AVERAGE(M14:M1013)</f>
        <v>1535142.7874009241</v>
      </c>
      <c r="J22">
        <f t="shared" si="0"/>
        <v>9</v>
      </c>
      <c r="K22" s="22">
        <v>0.11896258951810834</v>
      </c>
      <c r="L22" s="22">
        <v>9.4311114844816579E-2</v>
      </c>
      <c r="M22" s="21">
        <v>1325063.4554775199</v>
      </c>
      <c r="N22" s="21">
        <v>416053.64810957079</v>
      </c>
      <c r="P22">
        <f t="shared" si="2"/>
        <v>2031</v>
      </c>
      <c r="Q22" s="3">
        <f t="shared" ca="1" si="3"/>
        <v>0.20272009978086161</v>
      </c>
      <c r="R22" s="21">
        <f t="shared" ca="1" si="4"/>
        <v>33815.577373781314</v>
      </c>
      <c r="S22" s="21">
        <f t="shared" ca="1" si="1"/>
        <v>28295.590029065399</v>
      </c>
      <c r="U22">
        <v>1936</v>
      </c>
      <c r="V22" s="3">
        <v>0.2792</v>
      </c>
      <c r="X22">
        <v>1936</v>
      </c>
      <c r="Y22" s="23" t="s">
        <v>41</v>
      </c>
      <c r="AA22" t="s">
        <v>53</v>
      </c>
      <c r="AB22" s="22">
        <f>+MIN(V14:V111)</f>
        <v>-0.47070000000000001</v>
      </c>
      <c r="AD22" t="s">
        <v>53</v>
      </c>
      <c r="AE22" s="22">
        <f>+MIN(Y75:Y112)</f>
        <v>-0.384858035382035</v>
      </c>
    </row>
    <row r="23" spans="2:31" x14ac:dyDescent="0.25">
      <c r="B23" t="s">
        <v>96</v>
      </c>
      <c r="H23" s="21">
        <f ca="1">+MEDIAN(M14:M1013)</f>
        <v>971314.3772561939</v>
      </c>
      <c r="J23">
        <f t="shared" si="0"/>
        <v>10</v>
      </c>
      <c r="K23" s="22">
        <v>8.5216840942141436E-2</v>
      </c>
      <c r="L23" s="22">
        <v>6.1308807089967887E-2</v>
      </c>
      <c r="M23" s="21">
        <v>286605.53112550359</v>
      </c>
      <c r="N23" s="21">
        <v>89990.616147642984</v>
      </c>
      <c r="P23">
        <f t="shared" si="2"/>
        <v>2032</v>
      </c>
      <c r="Q23" s="3">
        <f t="shared" ca="1" si="3"/>
        <v>0.32120305022319928</v>
      </c>
      <c r="R23" s="21">
        <f t="shared" ca="1" si="4"/>
        <v>47462.687631566318</v>
      </c>
      <c r="S23" s="21">
        <f t="shared" ca="1" si="1"/>
        <v>38840.026523260458</v>
      </c>
      <c r="U23">
        <v>1937</v>
      </c>
      <c r="V23" s="3">
        <v>-0.38590000000000002</v>
      </c>
      <c r="X23">
        <v>1937</v>
      </c>
      <c r="Y23" s="23" t="s">
        <v>41</v>
      </c>
      <c r="AA23" t="s">
        <v>54</v>
      </c>
      <c r="AB23" s="22">
        <f>+MAX(V14:V111)</f>
        <v>0.46590000000000004</v>
      </c>
      <c r="AD23" t="s">
        <v>54</v>
      </c>
      <c r="AE23" s="22">
        <f>+MAX(Y75:Y112)</f>
        <v>0.48402619215093301</v>
      </c>
    </row>
    <row r="24" spans="2:31" x14ac:dyDescent="0.25">
      <c r="B24" t="s">
        <v>97</v>
      </c>
      <c r="H24" s="21">
        <f ca="1">+AVERAGE(N14:N1013)</f>
        <v>482015.97774581902</v>
      </c>
      <c r="J24">
        <f t="shared" si="0"/>
        <v>11</v>
      </c>
      <c r="K24" s="22">
        <v>9.1151406055902218E-2</v>
      </c>
      <c r="L24" s="22">
        <v>6.7112629868846918E-2</v>
      </c>
      <c r="M24" s="21">
        <v>376451.61262566067</v>
      </c>
      <c r="N24" s="21">
        <v>118201.18208089414</v>
      </c>
      <c r="P24">
        <f t="shared" si="2"/>
        <v>2033</v>
      </c>
      <c r="Q24" s="3">
        <f t="shared" ca="1" si="3"/>
        <v>0.4027159220377986</v>
      </c>
      <c r="R24" s="21">
        <f t="shared" ca="1" si="4"/>
        <v>69459.926749949926</v>
      </c>
      <c r="S24" s="21">
        <f t="shared" ca="1" si="1"/>
        <v>55588.730394839098</v>
      </c>
      <c r="U24">
        <v>1938</v>
      </c>
      <c r="V24" s="3">
        <v>0.25209999999999999</v>
      </c>
      <c r="X24">
        <v>1938</v>
      </c>
      <c r="Y24" s="23" t="s">
        <v>41</v>
      </c>
    </row>
    <row r="25" spans="2:31" x14ac:dyDescent="0.25">
      <c r="B25" t="s">
        <v>98</v>
      </c>
      <c r="H25" s="21">
        <f ca="1">+MEDIAN(N14:N1013)</f>
        <v>304980.78295660263</v>
      </c>
      <c r="J25">
        <f t="shared" si="0"/>
        <v>12</v>
      </c>
      <c r="K25" s="22">
        <v>0.13616799733385609</v>
      </c>
      <c r="L25" s="22">
        <v>0.11113747631979609</v>
      </c>
      <c r="M25" s="21">
        <v>2841750.4873337215</v>
      </c>
      <c r="N25" s="21">
        <v>892274.74532249221</v>
      </c>
      <c r="P25">
        <f t="shared" si="2"/>
        <v>2034</v>
      </c>
      <c r="Q25" s="3">
        <f t="shared" ca="1" si="3"/>
        <v>0.22898664002417329</v>
      </c>
      <c r="R25" s="21">
        <f t="shared" ca="1" si="4"/>
        <v>88040.105960775167</v>
      </c>
      <c r="S25" s="21">
        <f t="shared" ca="1" si="1"/>
        <v>68906.189505290778</v>
      </c>
      <c r="U25">
        <v>1939</v>
      </c>
      <c r="V25" s="3">
        <v>-5.45E-2</v>
      </c>
      <c r="X25">
        <v>1939</v>
      </c>
      <c r="Y25" s="23" t="s">
        <v>41</v>
      </c>
    </row>
    <row r="26" spans="2:31" x14ac:dyDescent="0.25">
      <c r="B26" t="s">
        <v>99</v>
      </c>
      <c r="H26" s="21">
        <f ca="1">+MIN(N14:N1013)</f>
        <v>22047.793312649352</v>
      </c>
      <c r="J26">
        <f t="shared" si="0"/>
        <v>13</v>
      </c>
      <c r="K26" s="22">
        <v>0.10692437049661008</v>
      </c>
      <c r="L26" s="22">
        <v>8.2538105629347491E-2</v>
      </c>
      <c r="M26" s="21">
        <v>771535.2769143302</v>
      </c>
      <c r="N26" s="21">
        <v>242252.59951022841</v>
      </c>
      <c r="P26">
        <f t="shared" si="2"/>
        <v>2035</v>
      </c>
      <c r="Q26" s="3">
        <f t="shared" ca="1" si="3"/>
        <v>0.1434982615738026</v>
      </c>
      <c r="R26" s="21">
        <f t="shared" ca="1" si="4"/>
        <v>103245.90602880834</v>
      </c>
      <c r="S26" s="21">
        <f t="shared" ca="1" si="1"/>
        <v>79027.048241191063</v>
      </c>
      <c r="U26">
        <v>1940</v>
      </c>
      <c r="V26" s="3">
        <v>-0.15289999999999998</v>
      </c>
      <c r="X26">
        <v>1940</v>
      </c>
      <c r="Y26" s="23" t="s">
        <v>41</v>
      </c>
    </row>
    <row r="27" spans="2:31" x14ac:dyDescent="0.25">
      <c r="B27" t="s">
        <v>100</v>
      </c>
      <c r="H27" s="21">
        <f ca="1">+MAX(N14:N1013)</f>
        <v>4744925.1222618585</v>
      </c>
      <c r="J27">
        <f t="shared" si="0"/>
        <v>14</v>
      </c>
      <c r="K27" s="22">
        <v>0.12451904321573593</v>
      </c>
      <c r="L27" s="22">
        <v>9.9745156248339351E-2</v>
      </c>
      <c r="M27" s="21">
        <v>1697458.0530662353</v>
      </c>
      <c r="N27" s="21">
        <v>532980.97730471904</v>
      </c>
      <c r="P27">
        <f t="shared" si="2"/>
        <v>2036</v>
      </c>
      <c r="Q27" s="3">
        <f t="shared" ca="1" si="3"/>
        <v>-0.13533386639214606</v>
      </c>
      <c r="R27" s="21">
        <f t="shared" ca="1" si="4"/>
        <v>91510.837737098947</v>
      </c>
      <c r="S27" s="21">
        <f t="shared" ca="1" si="1"/>
        <v>68501.596863244937</v>
      </c>
      <c r="U27">
        <v>1941</v>
      </c>
      <c r="V27" s="3">
        <v>-0.17859999999999998</v>
      </c>
      <c r="X27">
        <v>1941</v>
      </c>
      <c r="Y27" s="23" t="s">
        <v>41</v>
      </c>
    </row>
    <row r="28" spans="2:31" x14ac:dyDescent="0.25">
      <c r="G28" s="21"/>
      <c r="J28">
        <f t="shared" si="0"/>
        <v>15</v>
      </c>
      <c r="K28" s="22">
        <v>8.2382971929777948E-2</v>
      </c>
      <c r="L28" s="22">
        <v>5.8537370057761828E-2</v>
      </c>
      <c r="M28" s="21">
        <v>251481.41542540232</v>
      </c>
      <c r="N28" s="21">
        <v>78962.075277965589</v>
      </c>
      <c r="P28">
        <f t="shared" si="2"/>
        <v>2037</v>
      </c>
      <c r="Q28" s="3">
        <f t="shared" ca="1" si="3"/>
        <v>0.38119270268530236</v>
      </c>
      <c r="R28" s="21">
        <f t="shared" ca="1" si="4"/>
        <v>129251.53254232222</v>
      </c>
      <c r="S28" s="21">
        <f t="shared" ca="1" si="1"/>
        <v>94621.343274640429</v>
      </c>
      <c r="U28">
        <v>1942</v>
      </c>
      <c r="V28" s="3">
        <v>0.12429999999999999</v>
      </c>
      <c r="X28">
        <v>1942</v>
      </c>
      <c r="Y28" s="23" t="s">
        <v>41</v>
      </c>
    </row>
    <row r="29" spans="2:31" x14ac:dyDescent="0.25">
      <c r="J29">
        <f t="shared" si="0"/>
        <v>16</v>
      </c>
      <c r="K29" s="22">
        <v>0.11770899708215277</v>
      </c>
      <c r="L29" s="22">
        <v>9.3085139866741384E-2</v>
      </c>
      <c r="M29" s="21">
        <v>1252840.1761226677</v>
      </c>
      <c r="N29" s="21">
        <v>393376.42557369306</v>
      </c>
      <c r="P29">
        <f t="shared" si="2"/>
        <v>2038</v>
      </c>
      <c r="Q29" s="3">
        <f t="shared" ca="1" si="3"/>
        <v>0.18433465102099283</v>
      </c>
      <c r="R29" s="21">
        <f t="shared" ca="1" si="4"/>
        <v>155698.2702686649</v>
      </c>
      <c r="S29" s="21">
        <f t="shared" ca="1" si="1"/>
        <v>111471.13909794766</v>
      </c>
      <c r="U29">
        <v>1943</v>
      </c>
      <c r="V29" s="3">
        <v>0.19450000000000001</v>
      </c>
      <c r="X29">
        <v>1943</v>
      </c>
      <c r="Y29" s="23" t="s">
        <v>41</v>
      </c>
    </row>
    <row r="30" spans="2:31" x14ac:dyDescent="0.25">
      <c r="J30">
        <f t="shared" si="0"/>
        <v>17</v>
      </c>
      <c r="K30" s="22">
        <v>0.12028357146048085</v>
      </c>
      <c r="L30" s="22">
        <v>9.5602994694589105E-2</v>
      </c>
      <c r="M30" s="21">
        <v>1405583.6379118529</v>
      </c>
      <c r="N30" s="21">
        <v>441335.99629430706</v>
      </c>
      <c r="P30">
        <f t="shared" si="2"/>
        <v>2039</v>
      </c>
      <c r="Q30" s="3">
        <f t="shared" ca="1" si="3"/>
        <v>0.14580056781740669</v>
      </c>
      <c r="R30" s="21">
        <f t="shared" ca="1" si="4"/>
        <v>180974.12716340521</v>
      </c>
      <c r="S30" s="21">
        <f t="shared" ca="1" si="1"/>
        <v>126712.77015698639</v>
      </c>
      <c r="U30">
        <v>1944</v>
      </c>
      <c r="V30" s="3">
        <v>0.13800000000000001</v>
      </c>
      <c r="X30">
        <v>1944</v>
      </c>
      <c r="Y30" s="23" t="s">
        <v>41</v>
      </c>
    </row>
    <row r="31" spans="2:31" x14ac:dyDescent="0.25">
      <c r="J31">
        <f t="shared" si="0"/>
        <v>18</v>
      </c>
      <c r="K31" s="22">
        <v>0.14478935284332572</v>
      </c>
      <c r="L31" s="22">
        <v>0.11956889775194979</v>
      </c>
      <c r="M31" s="21">
        <v>4147032.2264029402</v>
      </c>
      <c r="N31" s="21">
        <v>1302117.177475936</v>
      </c>
      <c r="P31">
        <f t="shared" si="2"/>
        <v>2040</v>
      </c>
      <c r="Q31" s="3">
        <f t="shared" ca="1" si="3"/>
        <v>1.7843519943017506E-2</v>
      </c>
      <c r="R31" s="21">
        <f t="shared" ca="1" si="4"/>
        <v>186624.75483454726</v>
      </c>
      <c r="S31" s="21">
        <f t="shared" ca="1" si="1"/>
        <v>127790.44673336676</v>
      </c>
      <c r="U31">
        <v>1945</v>
      </c>
      <c r="V31" s="3">
        <v>0.30719999999999997</v>
      </c>
      <c r="X31">
        <v>1945</v>
      </c>
      <c r="Y31" s="23" t="s">
        <v>41</v>
      </c>
    </row>
    <row r="32" spans="2:31" x14ac:dyDescent="0.25">
      <c r="J32">
        <f t="shared" si="0"/>
        <v>19</v>
      </c>
      <c r="K32" s="22">
        <v>0.10674346314004346</v>
      </c>
      <c r="L32" s="22">
        <v>8.2361183779678493E-2</v>
      </c>
      <c r="M32" s="21">
        <v>765255.76078008185</v>
      </c>
      <c r="N32" s="21">
        <v>240280.90858084918</v>
      </c>
      <c r="P32">
        <f t="shared" si="2"/>
        <v>2041</v>
      </c>
      <c r="Q32" s="3">
        <f t="shared" ca="1" si="3"/>
        <v>4.5204933624161454E-2</v>
      </c>
      <c r="R32" s="21">
        <f t="shared" ca="1" si="4"/>
        <v>197515.3604098174</v>
      </c>
      <c r="S32" s="21">
        <f t="shared" ca="1" si="1"/>
        <v>132268.14327335043</v>
      </c>
      <c r="U32">
        <v>1946</v>
      </c>
      <c r="V32" s="3">
        <v>0.11869999999999999</v>
      </c>
      <c r="X32">
        <v>1946</v>
      </c>
      <c r="Y32" s="23" t="s">
        <v>41</v>
      </c>
    </row>
    <row r="33" spans="10:25" x14ac:dyDescent="0.25">
      <c r="J33">
        <f t="shared" si="0"/>
        <v>20</v>
      </c>
      <c r="K33" s="22">
        <v>0.1287984707155938</v>
      </c>
      <c r="L33" s="22">
        <v>0.10393030517300872</v>
      </c>
      <c r="M33" s="21">
        <v>2052480.070361062</v>
      </c>
      <c r="N33" s="21">
        <v>644453.52969014528</v>
      </c>
      <c r="P33">
        <f t="shared" si="2"/>
        <v>2042</v>
      </c>
      <c r="Q33" s="3">
        <f t="shared" ca="1" si="3"/>
        <v>-6.0534646675192136E-2</v>
      </c>
      <c r="R33" s="21">
        <f t="shared" ca="1" si="4"/>
        <v>187886.19627847563</v>
      </c>
      <c r="S33" s="21">
        <f t="shared" ca="1" si="1"/>
        <v>123047.98303957166</v>
      </c>
      <c r="U33">
        <v>1947</v>
      </c>
      <c r="V33" s="3">
        <v>-0.31</v>
      </c>
      <c r="X33">
        <v>1947</v>
      </c>
      <c r="Y33" s="23" t="s">
        <v>41</v>
      </c>
    </row>
    <row r="34" spans="10:25" x14ac:dyDescent="0.25">
      <c r="J34">
        <f t="shared" si="0"/>
        <v>21</v>
      </c>
      <c r="K34" s="22">
        <v>0.13955825848484515</v>
      </c>
      <c r="L34" s="22">
        <v>0.11445304780941279</v>
      </c>
      <c r="M34" s="21">
        <v>3298260.643213036</v>
      </c>
      <c r="N34" s="21">
        <v>1035613.3265561061</v>
      </c>
      <c r="P34">
        <f t="shared" si="2"/>
        <v>2043</v>
      </c>
      <c r="Q34" s="3">
        <f t="shared" ca="1" si="3"/>
        <v>0.27760543582525132</v>
      </c>
      <c r="R34" s="21">
        <f t="shared" ca="1" si="4"/>
        <v>242777.55220490089</v>
      </c>
      <c r="S34" s="21">
        <f t="shared" ca="1" si="1"/>
        <v>155493.91445277294</v>
      </c>
      <c r="U34">
        <v>1948</v>
      </c>
      <c r="V34" s="3">
        <v>-6.5000000000000006E-3</v>
      </c>
      <c r="X34">
        <v>1948</v>
      </c>
      <c r="Y34" s="23" t="s">
        <v>41</v>
      </c>
    </row>
    <row r="35" spans="10:25" x14ac:dyDescent="0.25">
      <c r="J35">
        <f t="shared" si="0"/>
        <v>22</v>
      </c>
      <c r="K35" s="22">
        <v>0.11285307651659893</v>
      </c>
      <c r="L35" s="22">
        <v>8.8336198394106669E-2</v>
      </c>
      <c r="M35" s="21">
        <v>1007743.1813490891</v>
      </c>
      <c r="N35" s="21">
        <v>316418.97995499166</v>
      </c>
      <c r="P35">
        <f t="shared" si="2"/>
        <v>2044</v>
      </c>
      <c r="Q35" s="3">
        <f t="shared" ca="1" si="3"/>
        <v>0.27810384387157605</v>
      </c>
      <c r="R35" s="21">
        <f t="shared" ca="1" si="4"/>
        <v>313028.64729146194</v>
      </c>
      <c r="S35" s="21">
        <f t="shared" ca="1" si="1"/>
        <v>196071.37584394534</v>
      </c>
      <c r="U35">
        <v>1949</v>
      </c>
      <c r="V35" s="3">
        <v>0.1026</v>
      </c>
      <c r="X35">
        <v>1949</v>
      </c>
      <c r="Y35" s="23" t="s">
        <v>41</v>
      </c>
    </row>
    <row r="36" spans="10:25" x14ac:dyDescent="0.25">
      <c r="J36">
        <f t="shared" si="0"/>
        <v>23</v>
      </c>
      <c r="K36" s="22">
        <v>9.8173632810329758E-2</v>
      </c>
      <c r="L36" s="22">
        <v>7.3980152394010235E-2</v>
      </c>
      <c r="M36" s="21">
        <v>518810.71135995828</v>
      </c>
      <c r="N36" s="21">
        <v>162900.19036246391</v>
      </c>
      <c r="P36">
        <f t="shared" si="2"/>
        <v>2045</v>
      </c>
      <c r="Q36" s="3">
        <f t="shared" ca="1" si="3"/>
        <v>0.14794774199119276</v>
      </c>
      <c r="R36" s="21">
        <f t="shared" ca="1" si="4"/>
        <v>361918.06612718065</v>
      </c>
      <c r="S36" s="21">
        <f t="shared" ca="1" si="1"/>
        <v>221699.96160290309</v>
      </c>
      <c r="U36">
        <v>1950</v>
      </c>
      <c r="V36" s="3">
        <v>0.21780000000000002</v>
      </c>
      <c r="X36">
        <v>1950</v>
      </c>
      <c r="Y36" s="23" t="s">
        <v>41</v>
      </c>
    </row>
    <row r="37" spans="10:25" x14ac:dyDescent="0.25">
      <c r="J37">
        <f t="shared" si="0"/>
        <v>24</v>
      </c>
      <c r="K37" s="22">
        <v>0.10597071429235205</v>
      </c>
      <c r="L37" s="22">
        <v>8.160545909242467E-2</v>
      </c>
      <c r="M37" s="21">
        <v>738991.91722092661</v>
      </c>
      <c r="N37" s="21">
        <v>232034.38432497668</v>
      </c>
      <c r="P37">
        <f t="shared" si="2"/>
        <v>2046</v>
      </c>
      <c r="Q37" s="3">
        <f t="shared" ca="1" si="3"/>
        <v>0.43276798840932335</v>
      </c>
      <c r="R37" s="21">
        <f t="shared" ca="1" si="4"/>
        <v>521463.94116012426</v>
      </c>
      <c r="S37" s="21">
        <f t="shared" ca="1" si="1"/>
        <v>312395.58057873137</v>
      </c>
      <c r="U37">
        <v>1951</v>
      </c>
      <c r="V37" s="3">
        <v>0.1646</v>
      </c>
      <c r="X37">
        <v>1951</v>
      </c>
      <c r="Y37" s="23" t="s">
        <v>41</v>
      </c>
    </row>
    <row r="38" spans="10:25" x14ac:dyDescent="0.25">
      <c r="J38">
        <f t="shared" si="0"/>
        <v>25</v>
      </c>
      <c r="K38" s="22">
        <v>8.6089483926837795E-2</v>
      </c>
      <c r="L38" s="22">
        <v>6.2162225181323194E-2</v>
      </c>
      <c r="M38" s="21">
        <v>298358.7390929549</v>
      </c>
      <c r="N38" s="21">
        <v>93680.979074516072</v>
      </c>
      <c r="P38">
        <f t="shared" si="2"/>
        <v>2047</v>
      </c>
      <c r="Q38" s="3">
        <f t="shared" ca="1" si="3"/>
        <v>0.25967576422337824</v>
      </c>
      <c r="R38" s="21">
        <f t="shared" ca="1" si="4"/>
        <v>659587.0995128823</v>
      </c>
      <c r="S38" s="21">
        <f t="shared" ca="1" si="1"/>
        <v>386436.37100879895</v>
      </c>
      <c r="U38">
        <v>1952</v>
      </c>
      <c r="V38" s="3">
        <v>0.11779999999999999</v>
      </c>
      <c r="X38">
        <v>1952</v>
      </c>
      <c r="Y38" s="23" t="s">
        <v>41</v>
      </c>
    </row>
    <row r="39" spans="10:25" x14ac:dyDescent="0.25">
      <c r="J39">
        <f t="shared" si="0"/>
        <v>26</v>
      </c>
      <c r="K39" s="22">
        <v>0.12121966879320079</v>
      </c>
      <c r="L39" s="22">
        <v>9.651846919335072E-2</v>
      </c>
      <c r="M39" s="21">
        <v>1465526.6311281666</v>
      </c>
      <c r="N39" s="21">
        <v>460157.35983215139</v>
      </c>
      <c r="P39">
        <f t="shared" si="2"/>
        <v>2048</v>
      </c>
      <c r="Q39" s="3">
        <f t="shared" ca="1" si="3"/>
        <v>7.9019641199315149E-2</v>
      </c>
      <c r="R39" s="21">
        <f t="shared" ca="1" si="4"/>
        <v>714202.25902552647</v>
      </c>
      <c r="S39" s="21">
        <f t="shared" ca="1" si="1"/>
        <v>409215.71650563157</v>
      </c>
      <c r="U39">
        <v>1953</v>
      </c>
      <c r="V39" s="3">
        <v>-6.6199999999999995E-2</v>
      </c>
      <c r="X39">
        <v>1953</v>
      </c>
      <c r="Y39" s="23" t="s">
        <v>41</v>
      </c>
    </row>
    <row r="40" spans="10:25" x14ac:dyDescent="0.25">
      <c r="J40">
        <f t="shared" si="0"/>
        <v>27</v>
      </c>
      <c r="K40" s="22">
        <v>0.12492158696454325</v>
      </c>
      <c r="L40" s="22">
        <v>0.10013883169616733</v>
      </c>
      <c r="M40" s="21">
        <v>1728107.9708054906</v>
      </c>
      <c r="N40" s="21">
        <v>542604.67497516749</v>
      </c>
      <c r="P40">
        <f t="shared" si="2"/>
        <v>2049</v>
      </c>
      <c r="Q40" s="3">
        <f t="shared" ca="1" si="3"/>
        <v>-6.5100454356856755E-2</v>
      </c>
      <c r="R40" s="21">
        <f t="shared" ca="1" si="4"/>
        <v>670029.24691504298</v>
      </c>
      <c r="S40" s="21">
        <f t="shared" ca="1" si="1"/>
        <v>375448.25407615094</v>
      </c>
      <c r="U40">
        <v>1954</v>
      </c>
      <c r="V40" s="3">
        <v>0.45020000000000004</v>
      </c>
      <c r="X40">
        <v>1954</v>
      </c>
      <c r="Y40" s="23" t="s">
        <v>41</v>
      </c>
    </row>
    <row r="41" spans="10:25" x14ac:dyDescent="0.25">
      <c r="J41">
        <f t="shared" si="0"/>
        <v>28</v>
      </c>
      <c r="K41" s="22">
        <v>0.11929221791973199</v>
      </c>
      <c r="L41" s="22">
        <v>9.4633481318052048E-2</v>
      </c>
      <c r="M41" s="21">
        <v>1344722.1030209635</v>
      </c>
      <c r="N41" s="21">
        <v>422226.22195389471</v>
      </c>
      <c r="P41">
        <f t="shared" si="2"/>
        <v>2050</v>
      </c>
      <c r="Q41" s="3">
        <f t="shared" ca="1" si="3"/>
        <v>-4.099171435078186E-2</v>
      </c>
      <c r="R41" s="21">
        <f t="shared" ca="1" si="4"/>
        <v>644914.40936161112</v>
      </c>
      <c r="S41" s="21">
        <f t="shared" ca="1" si="1"/>
        <v>353413.92138471565</v>
      </c>
      <c r="U41">
        <v>1955</v>
      </c>
      <c r="V41" s="3">
        <v>0.26400000000000001</v>
      </c>
      <c r="X41">
        <v>1955</v>
      </c>
      <c r="Y41" s="23" t="s">
        <v>41</v>
      </c>
    </row>
    <row r="42" spans="10:25" x14ac:dyDescent="0.25">
      <c r="J42">
        <f t="shared" si="0"/>
        <v>29</v>
      </c>
      <c r="K42" s="22">
        <v>9.6566947214684395E-2</v>
      </c>
      <c r="L42" s="22">
        <v>7.2408863128537115E-2</v>
      </c>
      <c r="M42" s="21">
        <v>482187.43710616609</v>
      </c>
      <c r="N42" s="21">
        <v>151400.93212239988</v>
      </c>
      <c r="P42">
        <f t="shared" si="2"/>
        <v>2051</v>
      </c>
      <c r="Q42" s="3">
        <f t="shared" ca="1" si="3"/>
        <v>0.11952521493315055</v>
      </c>
      <c r="R42" s="21">
        <f t="shared" ca="1" si="4"/>
        <v>724541.37301196333</v>
      </c>
      <c r="S42" s="21">
        <f t="shared" ca="1" si="1"/>
        <v>388302.33804579783</v>
      </c>
      <c r="U42">
        <v>1956</v>
      </c>
      <c r="V42" s="3">
        <v>2.6200000000000001E-2</v>
      </c>
      <c r="X42">
        <v>1956</v>
      </c>
      <c r="Y42" s="23" t="s">
        <v>41</v>
      </c>
    </row>
    <row r="43" spans="10:25" x14ac:dyDescent="0.25">
      <c r="J43">
        <f t="shared" si="0"/>
        <v>30</v>
      </c>
      <c r="K43" s="22">
        <v>9.2643662008319749E-2</v>
      </c>
      <c r="L43" s="22">
        <v>6.8572010450665299E-2</v>
      </c>
      <c r="M43" s="21">
        <v>403075.01270390226</v>
      </c>
      <c r="N43" s="21">
        <v>126560.60266701336</v>
      </c>
      <c r="P43">
        <f t="shared" si="2"/>
        <v>2052</v>
      </c>
      <c r="Q43" s="3">
        <f t="shared" ca="1" si="3"/>
        <v>0.57914018883928642</v>
      </c>
      <c r="R43" s="21">
        <f t="shared" ca="1" si="4"/>
        <v>1147247.3688265947</v>
      </c>
      <c r="S43" s="21">
        <f t="shared" ca="1" si="1"/>
        <v>601297.12802122592</v>
      </c>
      <c r="U43">
        <v>1957</v>
      </c>
      <c r="V43" s="3">
        <v>0.1431</v>
      </c>
      <c r="X43">
        <v>1957</v>
      </c>
      <c r="Y43" s="23" t="s">
        <v>41</v>
      </c>
    </row>
    <row r="44" spans="10:25" x14ac:dyDescent="0.25">
      <c r="J44">
        <f t="shared" si="0"/>
        <v>31</v>
      </c>
      <c r="K44" s="22">
        <v>0.1183214282491003</v>
      </c>
      <c r="L44" s="22">
        <v>9.368407877617968E-2</v>
      </c>
      <c r="M44" s="21">
        <v>1287628.7259460764</v>
      </c>
      <c r="N44" s="21">
        <v>404299.60288013739</v>
      </c>
      <c r="P44">
        <f t="shared" si="2"/>
        <v>2053</v>
      </c>
      <c r="Q44" s="3">
        <f t="shared" ca="1" si="3"/>
        <v>-2.8287940582157237E-2</v>
      </c>
      <c r="R44" s="21">
        <f t="shared" ca="1" si="4"/>
        <v>1117160.1578954931</v>
      </c>
      <c r="S44" s="21">
        <f t="shared" ca="1" si="1"/>
        <v>572628.21267970745</v>
      </c>
      <c r="U44">
        <v>1958</v>
      </c>
      <c r="V44" s="3">
        <v>0.38060000000000005</v>
      </c>
      <c r="X44">
        <v>1958</v>
      </c>
      <c r="Y44" s="23" t="s">
        <v>41</v>
      </c>
    </row>
    <row r="45" spans="10:25" x14ac:dyDescent="0.25">
      <c r="J45">
        <f t="shared" si="0"/>
        <v>32</v>
      </c>
      <c r="K45" s="22">
        <v>0.10251233610578558</v>
      </c>
      <c r="L45" s="22">
        <v>7.8223271229892033E-2</v>
      </c>
      <c r="M45" s="21">
        <v>631875.04901699221</v>
      </c>
      <c r="N45" s="21">
        <v>198401.00351887906</v>
      </c>
      <c r="P45">
        <f t="shared" si="2"/>
        <v>2054</v>
      </c>
      <c r="Q45" s="3">
        <f t="shared" ca="1" si="3"/>
        <v>0.19173614208255585</v>
      </c>
      <c r="R45" s="21">
        <f t="shared" ca="1" si="4"/>
        <v>1333990.220029213</v>
      </c>
      <c r="S45" s="21">
        <f t="shared" ca="1" si="1"/>
        <v>668705.95644560212</v>
      </c>
      <c r="U45">
        <v>1959</v>
      </c>
      <c r="V45" s="3">
        <v>8.48E-2</v>
      </c>
      <c r="X45">
        <v>1959</v>
      </c>
      <c r="Y45" s="23" t="s">
        <v>41</v>
      </c>
    </row>
    <row r="46" spans="10:25" x14ac:dyDescent="0.25">
      <c r="J46">
        <f t="shared" si="0"/>
        <v>33</v>
      </c>
      <c r="K46" s="22">
        <v>0.10559836726658878</v>
      </c>
      <c r="L46" s="22">
        <v>8.1241315114163992E-2</v>
      </c>
      <c r="M46" s="21">
        <v>726654.15946263366</v>
      </c>
      <c r="N46" s="21">
        <v>228160.47994431434</v>
      </c>
      <c r="P46">
        <f t="shared" si="2"/>
        <v>2055</v>
      </c>
      <c r="Q46" s="3">
        <f t="shared" ca="1" si="3"/>
        <v>9.5880270875238038E-2</v>
      </c>
      <c r="R46" s="21">
        <f t="shared" ca="1" si="4"/>
        <v>1464408.6199955826</v>
      </c>
      <c r="S46" s="21">
        <f t="shared" ca="1" si="1"/>
        <v>717910.10459958413</v>
      </c>
      <c r="U46">
        <v>1960</v>
      </c>
      <c r="V46" s="3">
        <v>-2.9700000000000001E-2</v>
      </c>
      <c r="X46">
        <v>1960</v>
      </c>
      <c r="Y46" s="23" t="s">
        <v>41</v>
      </c>
    </row>
    <row r="47" spans="10:25" x14ac:dyDescent="0.25">
      <c r="J47">
        <f t="shared" si="0"/>
        <v>34</v>
      </c>
      <c r="K47" s="22">
        <v>9.6050921722230287E-2</v>
      </c>
      <c r="L47" s="22">
        <v>7.1904206013790439E-2</v>
      </c>
      <c r="M47" s="21">
        <v>470971.80797773151</v>
      </c>
      <c r="N47" s="21">
        <v>147879.36234742819</v>
      </c>
      <c r="P47">
        <f t="shared" si="2"/>
        <v>2056</v>
      </c>
      <c r="Q47" s="3">
        <f t="shared" ca="1" si="3"/>
        <v>1.7748596006642088E-2</v>
      </c>
      <c r="R47" s="21">
        <f t="shared" ca="1" si="4"/>
        <v>1492821.1152957366</v>
      </c>
      <c r="S47" s="21">
        <f t="shared" ref="S47:S66" ca="1" si="5" xml:space="preserve"> R47 / (1 + $D$10) ^ (P47 - $P$14)</f>
        <v>715716.12550087587</v>
      </c>
      <c r="U47">
        <v>1961</v>
      </c>
      <c r="V47" s="3">
        <v>0.23129999999999998</v>
      </c>
      <c r="X47">
        <v>1961</v>
      </c>
      <c r="Y47" s="23" t="s">
        <v>41</v>
      </c>
    </row>
    <row r="48" spans="10:25" x14ac:dyDescent="0.25">
      <c r="J48">
        <f t="shared" si="0"/>
        <v>35</v>
      </c>
      <c r="K48" s="22">
        <v>0.1127260422070977</v>
      </c>
      <c r="L48" s="22">
        <v>8.8211962733186544E-2</v>
      </c>
      <c r="M48" s="21">
        <v>1002007.4474817242</v>
      </c>
      <c r="N48" s="21">
        <v>314618.02997766185</v>
      </c>
      <c r="P48">
        <f t="shared" si="2"/>
        <v>2057</v>
      </c>
      <c r="Q48" s="3">
        <f t="shared" ca="1" si="3"/>
        <v>0.23014040166834598</v>
      </c>
      <c r="R48" s="21">
        <f t="shared" ca="1" si="4"/>
        <v>1839055.7348708876</v>
      </c>
      <c r="S48" s="21">
        <f t="shared" ca="1" si="5"/>
        <v>862289.63857882947</v>
      </c>
      <c r="U48">
        <v>1962</v>
      </c>
      <c r="V48" s="3">
        <v>0.11810000000000001</v>
      </c>
      <c r="X48">
        <v>1962</v>
      </c>
      <c r="Y48" s="23" t="s">
        <v>41</v>
      </c>
    </row>
    <row r="49" spans="10:25" x14ac:dyDescent="0.25">
      <c r="J49">
        <f t="shared" si="0"/>
        <v>36</v>
      </c>
      <c r="K49" s="22">
        <v>0.14511829038735047</v>
      </c>
      <c r="L49" s="22">
        <v>0.11989058858762913</v>
      </c>
      <c r="M49" s="21">
        <v>4207032.8650689013</v>
      </c>
      <c r="N49" s="21">
        <v>1320956.6409768604</v>
      </c>
      <c r="P49">
        <f t="shared" si="2"/>
        <v>2058</v>
      </c>
      <c r="Q49" s="3">
        <f t="shared" ca="1" si="3"/>
        <v>2.2101509762105585E-2</v>
      </c>
      <c r="R49" s="21">
        <f t="shared" ca="1" si="4"/>
        <v>1882128.1649599073</v>
      </c>
      <c r="S49" s="21">
        <f t="shared" ca="1" si="5"/>
        <v>863043.55448231881</v>
      </c>
      <c r="U49">
        <v>1963</v>
      </c>
      <c r="V49" s="3">
        <v>0.18890000000000001</v>
      </c>
      <c r="X49">
        <v>1963</v>
      </c>
      <c r="Y49" s="23" t="s">
        <v>41</v>
      </c>
    </row>
    <row r="50" spans="10:25" x14ac:dyDescent="0.25">
      <c r="J50">
        <f t="shared" si="0"/>
        <v>37</v>
      </c>
      <c r="K50" s="22">
        <v>0.15380979309311216</v>
      </c>
      <c r="L50" s="22">
        <v>0.12839061182765077</v>
      </c>
      <c r="M50" s="21">
        <v>6140014.0998474825</v>
      </c>
      <c r="N50" s="21">
        <v>1927889.0042025514</v>
      </c>
      <c r="P50">
        <f t="shared" si="2"/>
        <v>2059</v>
      </c>
      <c r="Q50" s="3">
        <f t="shared" ca="1" si="3"/>
        <v>-0.31393346540978162</v>
      </c>
      <c r="R50" s="21">
        <f t="shared" ca="1" si="4"/>
        <v>1293288.4276301987</v>
      </c>
      <c r="S50" s="21">
        <f t="shared" ca="1" si="5"/>
        <v>579968.16403368081</v>
      </c>
      <c r="U50">
        <v>1964</v>
      </c>
      <c r="V50" s="3">
        <v>0.12970000000000001</v>
      </c>
      <c r="X50">
        <v>1964</v>
      </c>
      <c r="Y50" s="23" t="s">
        <v>41</v>
      </c>
    </row>
    <row r="51" spans="10:25" x14ac:dyDescent="0.25">
      <c r="J51">
        <f t="shared" si="0"/>
        <v>38</v>
      </c>
      <c r="K51" s="22">
        <v>0.10214252053623407</v>
      </c>
      <c r="L51" s="22">
        <v>7.7861602938213537E-2</v>
      </c>
      <c r="M51" s="21">
        <v>621364.18566847895</v>
      </c>
      <c r="N51" s="21">
        <v>195100.72154154978</v>
      </c>
      <c r="P51">
        <f t="shared" si="2"/>
        <v>2060</v>
      </c>
      <c r="Q51" s="3">
        <f t="shared" ca="1" si="3"/>
        <v>-0.18208142612999739</v>
      </c>
      <c r="R51" s="21">
        <f t="shared" ca="1" si="4"/>
        <v>1059986.1286185142</v>
      </c>
      <c r="S51" s="21">
        <f t="shared" ca="1" si="5"/>
        <v>464872.85613315232</v>
      </c>
      <c r="U51">
        <v>1965</v>
      </c>
      <c r="V51" s="3">
        <v>9.06E-2</v>
      </c>
      <c r="X51">
        <v>1965</v>
      </c>
      <c r="Y51" s="23" t="s">
        <v>41</v>
      </c>
    </row>
    <row r="52" spans="10:25" x14ac:dyDescent="0.25">
      <c r="J52">
        <f t="shared" si="0"/>
        <v>39</v>
      </c>
      <c r="K52" s="22">
        <v>0.10089893074214951</v>
      </c>
      <c r="L52" s="22">
        <v>7.6645410237293765E-2</v>
      </c>
      <c r="M52" s="21">
        <v>587260.54781390179</v>
      </c>
      <c r="N52" s="21">
        <v>184392.59817994735</v>
      </c>
      <c r="P52">
        <f t="shared" si="2"/>
        <v>2061</v>
      </c>
      <c r="Q52" s="3">
        <f t="shared" ca="1" si="3"/>
        <v>0.11526118249139641</v>
      </c>
      <c r="R52" s="21">
        <f t="shared" ca="1" si="4"/>
        <v>1184699.6966465514</v>
      </c>
      <c r="S52" s="21">
        <f t="shared" ca="1" si="5"/>
        <v>508121.44823817868</v>
      </c>
      <c r="U52">
        <v>1966</v>
      </c>
      <c r="V52" s="3">
        <v>0.13089999999999999</v>
      </c>
      <c r="X52">
        <v>1966</v>
      </c>
      <c r="Y52" s="23" t="s">
        <v>41</v>
      </c>
    </row>
    <row r="53" spans="10:25" x14ac:dyDescent="0.25">
      <c r="J53">
        <f t="shared" si="0"/>
        <v>40</v>
      </c>
      <c r="K53" s="22">
        <v>0.1214945306169255</v>
      </c>
      <c r="L53" s="22">
        <v>9.6787275632069791E-2</v>
      </c>
      <c r="M53" s="21">
        <v>1483598.2988147668</v>
      </c>
      <c r="N53" s="21">
        <v>465831.64149568445</v>
      </c>
      <c r="P53">
        <f t="shared" si="2"/>
        <v>2062</v>
      </c>
      <c r="Q53" s="3">
        <f t="shared" ca="1" si="3"/>
        <v>4.0667755513465451E-2</v>
      </c>
      <c r="R53" s="21">
        <f t="shared" ca="1" si="4"/>
        <v>1235327.575573266</v>
      </c>
      <c r="S53" s="21">
        <f t="shared" ca="1" si="5"/>
        <v>518163.27558830351</v>
      </c>
      <c r="U53">
        <v>1967</v>
      </c>
      <c r="V53" s="3">
        <v>0.2009</v>
      </c>
      <c r="X53">
        <v>1967</v>
      </c>
      <c r="Y53" s="23" t="s">
        <v>41</v>
      </c>
    </row>
    <row r="54" spans="10:25" x14ac:dyDescent="0.25">
      <c r="J54">
        <f t="shared" si="0"/>
        <v>41</v>
      </c>
      <c r="K54" s="22">
        <v>0.13010414979527751</v>
      </c>
      <c r="L54" s="22">
        <v>0.10520721929212473</v>
      </c>
      <c r="M54" s="21">
        <v>2174612.1696722666</v>
      </c>
      <c r="N54" s="21">
        <v>682801.50861874328</v>
      </c>
      <c r="P54">
        <f t="shared" si="2"/>
        <v>2063</v>
      </c>
      <c r="Q54" s="3">
        <f t="shared" ca="1" si="3"/>
        <v>5.0985561219238765E-2</v>
      </c>
      <c r="R54" s="21">
        <f t="shared" ca="1" si="4"/>
        <v>1300772.6279769335</v>
      </c>
      <c r="S54" s="21">
        <f t="shared" ca="1" si="5"/>
        <v>533594.23202906339</v>
      </c>
      <c r="U54">
        <v>1968</v>
      </c>
      <c r="V54" s="3">
        <v>7.6600000000000001E-2</v>
      </c>
      <c r="X54">
        <v>1968</v>
      </c>
      <c r="Y54" s="23" t="s">
        <v>41</v>
      </c>
    </row>
    <row r="55" spans="10:25" x14ac:dyDescent="0.25">
      <c r="J55">
        <f t="shared" si="0"/>
        <v>42</v>
      </c>
      <c r="K55" s="22">
        <v>9.8855039647289145E-2</v>
      </c>
      <c r="L55" s="22">
        <v>7.4646547394523255E-2</v>
      </c>
      <c r="M55" s="21">
        <v>535153.71669290646</v>
      </c>
      <c r="N55" s="21">
        <v>168031.69328161795</v>
      </c>
      <c r="P55">
        <f t="shared" si="2"/>
        <v>2064</v>
      </c>
      <c r="Q55" s="3">
        <f t="shared" ref="Q55:Q66" ca="1" si="6">+_xlfn.NORM.INV(RAND(),$D$6,$D$7)</f>
        <v>0.17218298915914657</v>
      </c>
      <c r="R55" s="21">
        <f t="shared" ca="1" si="4"/>
        <v>1527350.1668653914</v>
      </c>
      <c r="S55" s="21">
        <f t="shared" ca="1" si="5"/>
        <v>612736.28190647962</v>
      </c>
      <c r="U55">
        <v>1969</v>
      </c>
      <c r="V55" s="3">
        <v>0.11359999999999999</v>
      </c>
      <c r="X55">
        <v>1969</v>
      </c>
      <c r="Y55" s="23" t="s">
        <v>41</v>
      </c>
    </row>
    <row r="56" spans="10:25" x14ac:dyDescent="0.25">
      <c r="J56">
        <f t="shared" si="0"/>
        <v>43</v>
      </c>
      <c r="K56" s="22">
        <v>7.2389010342393423E-2</v>
      </c>
      <c r="L56" s="22">
        <v>4.8763581953624291E-2</v>
      </c>
      <c r="M56" s="21">
        <v>158152.50249634465</v>
      </c>
      <c r="N56" s="21">
        <v>49657.943058696415</v>
      </c>
      <c r="P56">
        <f t="shared" si="2"/>
        <v>2065</v>
      </c>
      <c r="Q56" s="3">
        <f t="shared" ca="1" si="6"/>
        <v>0.44523324661629282</v>
      </c>
      <c r="R56" s="21">
        <f t="shared" ca="1" si="4"/>
        <v>2210311.5202747458</v>
      </c>
      <c r="S56" s="21">
        <f t="shared" ca="1" si="5"/>
        <v>867188.90131617733</v>
      </c>
      <c r="U56">
        <v>1970</v>
      </c>
      <c r="V56" s="3">
        <v>1E-3</v>
      </c>
      <c r="X56">
        <v>1970</v>
      </c>
      <c r="Y56" s="23" t="s">
        <v>41</v>
      </c>
    </row>
    <row r="57" spans="10:25" x14ac:dyDescent="0.25">
      <c r="J57">
        <f t="shared" si="0"/>
        <v>44</v>
      </c>
      <c r="K57" s="22">
        <v>0.13963238202454797</v>
      </c>
      <c r="L57" s="22">
        <v>0.11452553835925627</v>
      </c>
      <c r="M57" s="21">
        <v>3309004.6646251767</v>
      </c>
      <c r="N57" s="21">
        <v>1038986.8173013305</v>
      </c>
      <c r="P57">
        <f t="shared" si="2"/>
        <v>2066</v>
      </c>
      <c r="Q57" s="3">
        <f t="shared" ca="1" si="6"/>
        <v>0.16728797939887874</v>
      </c>
      <c r="R57" s="21">
        <f t="shared" ca="1" si="4"/>
        <v>2582670.8139188509</v>
      </c>
      <c r="S57" s="21">
        <f t="shared" ca="1" si="5"/>
        <v>990956.34283259045</v>
      </c>
      <c r="U57">
        <v>1971</v>
      </c>
      <c r="V57" s="3">
        <v>0.1079</v>
      </c>
      <c r="X57">
        <v>1971</v>
      </c>
      <c r="Y57" s="23" t="s">
        <v>41</v>
      </c>
    </row>
    <row r="58" spans="10:25" x14ac:dyDescent="0.25">
      <c r="J58">
        <f t="shared" si="0"/>
        <v>45</v>
      </c>
      <c r="K58" s="22">
        <v>0.12681448050874367</v>
      </c>
      <c r="L58" s="22">
        <v>0.10199002356266984</v>
      </c>
      <c r="M58" s="21">
        <v>1879660.0028429036</v>
      </c>
      <c r="N58" s="21">
        <v>590190.15138909617</v>
      </c>
      <c r="P58">
        <f t="shared" si="2"/>
        <v>2067</v>
      </c>
      <c r="Q58" s="3">
        <f t="shared" ca="1" si="6"/>
        <v>0.10696040095896062</v>
      </c>
      <c r="R58" s="21">
        <f t="shared" ca="1" si="4"/>
        <v>2861442.6722017671</v>
      </c>
      <c r="S58" s="21">
        <f t="shared" ca="1" si="5"/>
        <v>1073731.6625943091</v>
      </c>
      <c r="U58">
        <v>1972</v>
      </c>
      <c r="V58" s="3">
        <v>0.15629999999999999</v>
      </c>
      <c r="X58">
        <v>1972</v>
      </c>
      <c r="Y58" s="23" t="s">
        <v>41</v>
      </c>
    </row>
    <row r="59" spans="10:25" x14ac:dyDescent="0.25">
      <c r="J59">
        <f t="shared" si="0"/>
        <v>46</v>
      </c>
      <c r="K59" s="22">
        <v>0.14770016240255135</v>
      </c>
      <c r="L59" s="22">
        <v>0.12241558028065591</v>
      </c>
      <c r="M59" s="21">
        <v>4708477.3444471443</v>
      </c>
      <c r="N59" s="21">
        <v>1478404.0478216428</v>
      </c>
      <c r="P59">
        <f t="shared" si="2"/>
        <v>2068</v>
      </c>
      <c r="Q59" s="3">
        <f t="shared" ca="1" si="6"/>
        <v>-5.4936242002397995E-3</v>
      </c>
      <c r="R59" s="21">
        <f t="shared" ca="1" si="4"/>
        <v>2848116.3891411205</v>
      </c>
      <c r="S59" s="21">
        <f t="shared" ca="1" si="5"/>
        <v>1045186.2478900277</v>
      </c>
      <c r="U59">
        <v>1973</v>
      </c>
      <c r="V59" s="3">
        <v>0.17370000000000002</v>
      </c>
      <c r="X59">
        <v>1973</v>
      </c>
      <c r="Y59" s="23" t="s">
        <v>41</v>
      </c>
    </row>
    <row r="60" spans="10:25" x14ac:dyDescent="0.25">
      <c r="J60">
        <f t="shared" si="0"/>
        <v>47</v>
      </c>
      <c r="K60" s="22">
        <v>0.14505940995197197</v>
      </c>
      <c r="L60" s="22">
        <v>0.11983300532659324</v>
      </c>
      <c r="M60" s="21">
        <v>4196230.4820928983</v>
      </c>
      <c r="N60" s="21">
        <v>1317564.825417489</v>
      </c>
      <c r="P60">
        <f t="shared" si="2"/>
        <v>2069</v>
      </c>
      <c r="Q60" s="3">
        <f t="shared" ca="1" si="6"/>
        <v>-3.3431449336085189E-2</v>
      </c>
      <c r="R60" s="21">
        <f t="shared" ca="1" si="4"/>
        <v>2755259.6126350719</v>
      </c>
      <c r="S60" s="21">
        <f t="shared" ca="1" si="5"/>
        <v>988834.75784159859</v>
      </c>
      <c r="U60">
        <v>1974</v>
      </c>
      <c r="V60" s="3">
        <v>0.29719999999999996</v>
      </c>
      <c r="X60">
        <v>1974</v>
      </c>
      <c r="Y60" s="23" t="s">
        <v>41</v>
      </c>
    </row>
    <row r="61" spans="10:25" x14ac:dyDescent="0.25">
      <c r="J61">
        <f t="shared" si="0"/>
        <v>48</v>
      </c>
      <c r="K61" s="22">
        <v>8.7288670477332131E-2</v>
      </c>
      <c r="L61" s="22">
        <v>6.3334992871030726E-2</v>
      </c>
      <c r="M61" s="21">
        <v>315283.66200600937</v>
      </c>
      <c r="N61" s="21">
        <v>98995.196965622235</v>
      </c>
      <c r="P61">
        <f t="shared" si="2"/>
        <v>2070</v>
      </c>
      <c r="Q61" s="3">
        <f t="shared" ca="1" si="6"/>
        <v>0.24561002049359981</v>
      </c>
      <c r="R61" s="21">
        <f t="shared" ca="1" si="4"/>
        <v>3434673.7145841522</v>
      </c>
      <c r="S61" s="21">
        <f t="shared" ca="1" si="5"/>
        <v>1205513.0809335506</v>
      </c>
      <c r="U61">
        <v>1975</v>
      </c>
      <c r="V61" s="3">
        <v>0.3155</v>
      </c>
      <c r="X61">
        <v>1975</v>
      </c>
      <c r="Y61" s="23" t="s">
        <v>41</v>
      </c>
    </row>
    <row r="62" spans="10:25" x14ac:dyDescent="0.25">
      <c r="J62">
        <f t="shared" si="0"/>
        <v>49</v>
      </c>
      <c r="K62" s="22">
        <v>9.1273632150786765E-2</v>
      </c>
      <c r="L62" s="22">
        <v>6.7232163243250431E-2</v>
      </c>
      <c r="M62" s="21">
        <v>378565.83399283577</v>
      </c>
      <c r="N62" s="21">
        <v>118865.02161936168</v>
      </c>
      <c r="P62">
        <f t="shared" si="2"/>
        <v>2071</v>
      </c>
      <c r="Q62" s="3">
        <f t="shared" ca="1" si="6"/>
        <v>0.4088115958594728</v>
      </c>
      <c r="R62" s="21">
        <f t="shared" ca="1" si="4"/>
        <v>4841698.7310149148</v>
      </c>
      <c r="S62" s="21">
        <f t="shared" ca="1" si="5"/>
        <v>1661917.4452907632</v>
      </c>
      <c r="U62">
        <v>1976</v>
      </c>
      <c r="V62" s="3">
        <v>0.19149999999999998</v>
      </c>
      <c r="X62">
        <v>1976</v>
      </c>
      <c r="Y62" s="23" t="s">
        <v>41</v>
      </c>
    </row>
    <row r="63" spans="10:25" x14ac:dyDescent="0.25">
      <c r="J63">
        <f t="shared" si="0"/>
        <v>50</v>
      </c>
      <c r="K63" s="22">
        <v>0.121741931933256</v>
      </c>
      <c r="L63" s="22">
        <v>9.7029226536259117E-2</v>
      </c>
      <c r="M63" s="21">
        <v>1500051.1188075272</v>
      </c>
      <c r="N63" s="21">
        <v>470997.62486907031</v>
      </c>
      <c r="P63">
        <f t="shared" si="2"/>
        <v>2072</v>
      </c>
      <c r="Q63" s="3">
        <f t="shared" ca="1" si="6"/>
        <v>0.10041766901750505</v>
      </c>
      <c r="R63" s="21">
        <f t="shared" ca="1" si="4"/>
        <v>5330411.3328712666</v>
      </c>
      <c r="S63" s="21">
        <f t="shared" ca="1" si="5"/>
        <v>1789359.6970770434</v>
      </c>
      <c r="U63">
        <v>1977</v>
      </c>
      <c r="V63" s="3">
        <v>-0.115</v>
      </c>
      <c r="X63">
        <v>1977</v>
      </c>
      <c r="Y63" s="23" t="s">
        <v>41</v>
      </c>
    </row>
    <row r="64" spans="10:25" x14ac:dyDescent="0.25">
      <c r="J64">
        <f t="shared" si="0"/>
        <v>51</v>
      </c>
      <c r="K64" s="22">
        <v>8.4395360570568956E-2</v>
      </c>
      <c r="L64" s="22">
        <v>6.0505424466044788E-2</v>
      </c>
      <c r="M64" s="21">
        <v>275956.65539950237</v>
      </c>
      <c r="N64" s="21">
        <v>86646.999979108921</v>
      </c>
      <c r="P64">
        <f t="shared" si="2"/>
        <v>2073</v>
      </c>
      <c r="Q64" s="3">
        <f t="shared" ca="1" si="6"/>
        <v>0.30221271328438648</v>
      </c>
      <c r="R64" s="21">
        <f t="shared" ca="1" si="4"/>
        <v>6944092.0599560766</v>
      </c>
      <c r="S64" s="21">
        <f t="shared" ca="1" si="5"/>
        <v>2279699.6933682594</v>
      </c>
      <c r="U64">
        <v>1978</v>
      </c>
      <c r="V64" s="3">
        <v>1.06E-2</v>
      </c>
      <c r="X64">
        <v>1978</v>
      </c>
      <c r="Y64" s="23" t="s">
        <v>41</v>
      </c>
    </row>
    <row r="65" spans="10:25" x14ac:dyDescent="0.25">
      <c r="J65">
        <f t="shared" si="0"/>
        <v>52</v>
      </c>
      <c r="K65" s="22">
        <v>0.16981316857521467</v>
      </c>
      <c r="L65" s="22">
        <v>0.14404142252422814</v>
      </c>
      <c r="M65" s="21">
        <v>12225978.437969545</v>
      </c>
      <c r="N65" s="21">
        <v>3838807.0471636956</v>
      </c>
      <c r="P65">
        <f t="shared" si="2"/>
        <v>2074</v>
      </c>
      <c r="Q65" s="3">
        <f t="shared" ca="1" si="6"/>
        <v>0.26434338042357558</v>
      </c>
      <c r="R65" s="21">
        <f t="shared" ca="1" si="4"/>
        <v>8782434.0411138851</v>
      </c>
      <c r="S65" s="21">
        <f t="shared" ca="1" si="5"/>
        <v>2819696.1493651047</v>
      </c>
      <c r="U65">
        <v>1979</v>
      </c>
      <c r="V65" s="3">
        <v>0.1231</v>
      </c>
      <c r="X65">
        <v>1979</v>
      </c>
      <c r="Y65" s="23" t="s">
        <v>41</v>
      </c>
    </row>
    <row r="66" spans="10:25" x14ac:dyDescent="0.25">
      <c r="J66">
        <f t="shared" si="0"/>
        <v>53</v>
      </c>
      <c r="K66" s="22">
        <v>0.10013680363390343</v>
      </c>
      <c r="L66" s="22">
        <v>7.5900073285646741E-2</v>
      </c>
      <c r="M66" s="21">
        <v>567274.17663138337</v>
      </c>
      <c r="N66" s="21">
        <v>178117.12313866933</v>
      </c>
      <c r="P66">
        <f t="shared" si="2"/>
        <v>2075</v>
      </c>
      <c r="Q66" s="3">
        <f t="shared" ca="1" si="6"/>
        <v>0.19120234449520343</v>
      </c>
      <c r="R66" s="21">
        <f t="shared" ca="1" si="4"/>
        <v>10464285.462962737</v>
      </c>
      <c r="S66" s="21">
        <f t="shared" ca="1" si="5"/>
        <v>3285657.0934232199</v>
      </c>
      <c r="U66">
        <v>1980</v>
      </c>
      <c r="V66" s="3">
        <v>0.25769999999999998</v>
      </c>
      <c r="X66">
        <v>1980</v>
      </c>
      <c r="Y66" s="23" t="s">
        <v>41</v>
      </c>
    </row>
    <row r="67" spans="10:25" x14ac:dyDescent="0.25">
      <c r="J67">
        <f t="shared" si="0"/>
        <v>54</v>
      </c>
      <c r="K67" s="22">
        <v>0.11440220602476536</v>
      </c>
      <c r="L67" s="22">
        <v>8.9851199570196716E-2</v>
      </c>
      <c r="M67" s="21">
        <v>1080330.1255002066</v>
      </c>
      <c r="N67" s="21">
        <v>339210.38876968477</v>
      </c>
      <c r="Q67" s="2"/>
      <c r="R67" s="19"/>
      <c r="U67">
        <v>1981</v>
      </c>
      <c r="V67" s="3">
        <v>-9.7299999999999998E-2</v>
      </c>
      <c r="X67">
        <v>1981</v>
      </c>
      <c r="Y67" s="23" t="s">
        <v>41</v>
      </c>
    </row>
    <row r="68" spans="10:25" x14ac:dyDescent="0.25">
      <c r="J68">
        <f t="shared" si="0"/>
        <v>55</v>
      </c>
      <c r="K68" s="22">
        <v>7.8055555913120411E-2</v>
      </c>
      <c r="L68" s="22">
        <v>5.430528983457461E-2</v>
      </c>
      <c r="M68" s="21">
        <v>205833.20488112688</v>
      </c>
      <c r="N68" s="21">
        <v>64629.097903855385</v>
      </c>
      <c r="Q68" s="2"/>
      <c r="R68" s="19"/>
      <c r="U68">
        <v>1982</v>
      </c>
      <c r="V68" s="3">
        <v>0.14760000000000001</v>
      </c>
      <c r="X68">
        <v>1982</v>
      </c>
      <c r="Y68" s="23" t="s">
        <v>41</v>
      </c>
    </row>
    <row r="69" spans="10:25" x14ac:dyDescent="0.25">
      <c r="J69">
        <f t="shared" si="0"/>
        <v>56</v>
      </c>
      <c r="K69" s="22">
        <v>0.10218003456765068</v>
      </c>
      <c r="L69" s="22">
        <v>7.7898290511083657E-2</v>
      </c>
      <c r="M69" s="21">
        <v>622422.54809463467</v>
      </c>
      <c r="N69" s="21">
        <v>195433.03434257372</v>
      </c>
      <c r="Q69" s="2"/>
      <c r="R69" s="19"/>
      <c r="U69">
        <v>1983</v>
      </c>
      <c r="V69" s="3">
        <v>0.17269999999999999</v>
      </c>
      <c r="X69">
        <v>1983</v>
      </c>
      <c r="Y69" s="23" t="s">
        <v>41</v>
      </c>
    </row>
    <row r="70" spans="10:25" x14ac:dyDescent="0.25">
      <c r="J70">
        <f t="shared" si="0"/>
        <v>57</v>
      </c>
      <c r="K70" s="22">
        <v>9.388717611840236E-2</v>
      </c>
      <c r="L70" s="22">
        <v>6.9788129134950916E-2</v>
      </c>
      <c r="M70" s="21">
        <v>426662.9010316956</v>
      </c>
      <c r="N70" s="21">
        <v>133966.90985133074</v>
      </c>
      <c r="Q70" s="2"/>
      <c r="R70" s="19"/>
      <c r="U70">
        <v>1984</v>
      </c>
      <c r="V70" s="3">
        <v>1.3999999999999999E-2</v>
      </c>
      <c r="X70">
        <v>1984</v>
      </c>
      <c r="Y70" s="23" t="s">
        <v>41</v>
      </c>
    </row>
    <row r="71" spans="10:25" x14ac:dyDescent="0.25">
      <c r="J71">
        <f t="shared" si="0"/>
        <v>58</v>
      </c>
      <c r="K71" s="22">
        <v>0.12195238549563303</v>
      </c>
      <c r="L71" s="22">
        <v>9.723504366957969E-2</v>
      </c>
      <c r="M71" s="21">
        <v>1514187.4606649815</v>
      </c>
      <c r="N71" s="21">
        <v>475436.26256329176</v>
      </c>
      <c r="Q71" s="2"/>
      <c r="R71" s="19"/>
      <c r="U71">
        <v>1985</v>
      </c>
      <c r="V71" s="3">
        <v>0.26329999999999998</v>
      </c>
      <c r="X71">
        <v>1985</v>
      </c>
      <c r="Y71" s="23" t="s">
        <v>41</v>
      </c>
    </row>
    <row r="72" spans="10:25" x14ac:dyDescent="0.25">
      <c r="J72">
        <f t="shared" si="0"/>
        <v>59</v>
      </c>
      <c r="K72" s="22">
        <v>0.13787385550299391</v>
      </c>
      <c r="L72" s="22">
        <v>0.11280575332237253</v>
      </c>
      <c r="M72" s="21">
        <v>3063121.8708690857</v>
      </c>
      <c r="N72" s="21">
        <v>961782.64045477461</v>
      </c>
      <c r="Q72" s="2"/>
      <c r="R72" s="19"/>
      <c r="U72">
        <v>1986</v>
      </c>
      <c r="V72" s="3">
        <v>0.1462</v>
      </c>
      <c r="X72">
        <v>1986</v>
      </c>
      <c r="Y72" s="23" t="s">
        <v>41</v>
      </c>
    </row>
    <row r="73" spans="10:25" x14ac:dyDescent="0.25">
      <c r="J73">
        <f t="shared" si="0"/>
        <v>60</v>
      </c>
      <c r="K73" s="22">
        <v>0.10445787509281113</v>
      </c>
      <c r="L73" s="22">
        <v>8.0125948725823903E-2</v>
      </c>
      <c r="M73" s="21">
        <v>690106.53430193255</v>
      </c>
      <c r="N73" s="21">
        <v>216684.97459021714</v>
      </c>
      <c r="Q73" s="2"/>
      <c r="R73" s="19"/>
      <c r="U73">
        <v>1987</v>
      </c>
      <c r="V73" s="3">
        <v>2.0299999999999999E-2</v>
      </c>
      <c r="X73">
        <v>1987</v>
      </c>
      <c r="Y73" s="23" t="s">
        <v>41</v>
      </c>
    </row>
    <row r="74" spans="10:25" x14ac:dyDescent="0.25">
      <c r="J74">
        <f t="shared" si="0"/>
        <v>61</v>
      </c>
      <c r="K74" s="22">
        <v>8.2066353414568916E-2</v>
      </c>
      <c r="L74" s="22">
        <v>5.822772685466937E-2</v>
      </c>
      <c r="M74" s="21">
        <v>247829.48749642642</v>
      </c>
      <c r="N74" s="21">
        <v>77815.414768083749</v>
      </c>
      <c r="Q74" s="2"/>
      <c r="R74" s="19"/>
      <c r="U74">
        <v>1988</v>
      </c>
      <c r="V74" s="3">
        <v>0.124</v>
      </c>
      <c r="X74">
        <v>1988</v>
      </c>
      <c r="Y74" s="3">
        <v>0.32470627659574397</v>
      </c>
    </row>
    <row r="75" spans="10:25" x14ac:dyDescent="0.25">
      <c r="J75">
        <f t="shared" si="0"/>
        <v>62</v>
      </c>
      <c r="K75" s="22">
        <v>7.3806255143997745E-2</v>
      </c>
      <c r="L75" s="22">
        <v>5.0149603929139364E-2</v>
      </c>
      <c r="M75" s="21">
        <v>168948.6807292279</v>
      </c>
      <c r="N75" s="21">
        <v>53047.810404946249</v>
      </c>
      <c r="Q75" s="2"/>
      <c r="R75" s="19"/>
      <c r="U75">
        <v>1989</v>
      </c>
      <c r="V75" s="3">
        <v>0.27250000000000002</v>
      </c>
      <c r="X75">
        <v>1989</v>
      </c>
      <c r="Y75" s="3">
        <v>0.193997350209865</v>
      </c>
    </row>
    <row r="76" spans="10:25" x14ac:dyDescent="0.25">
      <c r="J76">
        <f t="shared" si="0"/>
        <v>63</v>
      </c>
      <c r="K76" s="22">
        <v>0.11659663724573632</v>
      </c>
      <c r="L76" s="22">
        <v>9.1997286042046822E-2</v>
      </c>
      <c r="M76" s="21">
        <v>1191994.111216668</v>
      </c>
      <c r="N76" s="21">
        <v>374271.50861850468</v>
      </c>
      <c r="Q76" s="2"/>
      <c r="R76" s="19"/>
      <c r="U76">
        <v>1990</v>
      </c>
      <c r="V76" s="3">
        <v>-6.5599999999999992E-2</v>
      </c>
      <c r="X76">
        <v>1990</v>
      </c>
      <c r="Y76" s="3">
        <v>-0.28835177582586902</v>
      </c>
    </row>
    <row r="77" spans="10:25" x14ac:dyDescent="0.25">
      <c r="J77">
        <f t="shared" si="0"/>
        <v>64</v>
      </c>
      <c r="K77" s="22">
        <v>0.14126848158477134</v>
      </c>
      <c r="L77" s="22">
        <v>0.11612559358050922</v>
      </c>
      <c r="M77" s="21">
        <v>3555081.0495900456</v>
      </c>
      <c r="N77" s="21">
        <v>1116251.779409393</v>
      </c>
      <c r="Q77" s="2"/>
      <c r="R77" s="19"/>
      <c r="U77">
        <v>1991</v>
      </c>
      <c r="V77" s="3">
        <v>0.2631</v>
      </c>
      <c r="X77">
        <v>1991</v>
      </c>
      <c r="Y77" s="3">
        <v>0.26273805727709498</v>
      </c>
    </row>
    <row r="78" spans="10:25" x14ac:dyDescent="0.25">
      <c r="J78">
        <f t="shared" si="0"/>
        <v>65</v>
      </c>
      <c r="K78" s="22">
        <v>7.1325713604088348E-2</v>
      </c>
      <c r="L78" s="22">
        <v>4.7723710335032754E-2</v>
      </c>
      <c r="M78" s="21">
        <v>150499.40114470379</v>
      </c>
      <c r="N78" s="21">
        <v>47254.963244001432</v>
      </c>
      <c r="Q78" s="2"/>
      <c r="R78" s="19"/>
      <c r="U78">
        <v>1992</v>
      </c>
      <c r="V78" s="3">
        <v>4.4600000000000001E-2</v>
      </c>
      <c r="X78">
        <v>1992</v>
      </c>
      <c r="Y78" s="3">
        <v>6.766765132921581E-3</v>
      </c>
    </row>
    <row r="79" spans="10:25" x14ac:dyDescent="0.25">
      <c r="J79">
        <f t="shared" ref="J79:J113" si="7">1+J78</f>
        <v>66</v>
      </c>
      <c r="K79" s="22">
        <v>0.11210944564554048</v>
      </c>
      <c r="L79" s="22">
        <v>8.7608950195495083E-2</v>
      </c>
      <c r="M79" s="21">
        <v>974618.83818956441</v>
      </c>
      <c r="N79" s="21">
        <v>306018.34309810464</v>
      </c>
      <c r="Q79" s="2"/>
      <c r="R79" s="19"/>
      <c r="U79">
        <v>1993</v>
      </c>
      <c r="V79" s="3">
        <v>7.0599999999999996E-2</v>
      </c>
      <c r="X79">
        <v>1993</v>
      </c>
      <c r="Y79" s="3">
        <v>0.36886764649570997</v>
      </c>
    </row>
    <row r="80" spans="10:25" x14ac:dyDescent="0.25">
      <c r="J80">
        <f t="shared" si="7"/>
        <v>67</v>
      </c>
      <c r="K80" s="22">
        <v>8.8546041744484105E-2</v>
      </c>
      <c r="L80" s="22">
        <v>6.4564663430189739E-2</v>
      </c>
      <c r="M80" s="21">
        <v>334040.00121265679</v>
      </c>
      <c r="N80" s="21">
        <v>104884.45707603256</v>
      </c>
      <c r="Q80" s="2"/>
      <c r="R80" s="19"/>
      <c r="U80">
        <v>1994</v>
      </c>
      <c r="V80" s="3">
        <v>-1.54E-2</v>
      </c>
      <c r="X80">
        <v>1994</v>
      </c>
      <c r="Y80" s="3">
        <v>2.2404616265173899E-2</v>
      </c>
    </row>
    <row r="81" spans="10:25" x14ac:dyDescent="0.25">
      <c r="J81">
        <f t="shared" si="7"/>
        <v>68</v>
      </c>
      <c r="K81" s="22">
        <v>7.9762875554411972E-2</v>
      </c>
      <c r="L81" s="22">
        <v>5.59749961121212E-2</v>
      </c>
      <c r="M81" s="21">
        <v>222780.87406014401</v>
      </c>
      <c r="N81" s="21">
        <v>69950.45784306158</v>
      </c>
      <c r="Q81" s="2"/>
      <c r="R81" s="19"/>
      <c r="U81">
        <v>1995</v>
      </c>
      <c r="V81" s="3">
        <v>0.34110000000000001</v>
      </c>
      <c r="X81">
        <v>1995</v>
      </c>
      <c r="Y81" s="3">
        <v>0.13569214850543798</v>
      </c>
    </row>
    <row r="82" spans="10:25" x14ac:dyDescent="0.25">
      <c r="J82">
        <f t="shared" si="7"/>
        <v>69</v>
      </c>
      <c r="K82" s="22">
        <v>0.12523038147430232</v>
      </c>
      <c r="L82" s="22">
        <v>0.10044082326174575</v>
      </c>
      <c r="M82" s="21">
        <v>1751986.7420524706</v>
      </c>
      <c r="N82" s="21">
        <v>550102.3158229409</v>
      </c>
      <c r="Q82" s="2"/>
      <c r="R82" s="19"/>
      <c r="U82">
        <v>1996</v>
      </c>
      <c r="V82" s="3">
        <v>0.2026</v>
      </c>
      <c r="X82">
        <v>1996</v>
      </c>
      <c r="Y82" s="3">
        <v>0.16206058312174298</v>
      </c>
    </row>
    <row r="83" spans="10:25" x14ac:dyDescent="0.25">
      <c r="J83">
        <f t="shared" si="7"/>
        <v>70</v>
      </c>
      <c r="K83" s="22">
        <v>0.10725603989332511</v>
      </c>
      <c r="L83" s="22">
        <v>8.2862468133223066E-2</v>
      </c>
      <c r="M83" s="21">
        <v>783179.35123187373</v>
      </c>
      <c r="N83" s="21">
        <v>245908.69581161428</v>
      </c>
      <c r="R83" s="19"/>
      <c r="U83">
        <v>1997</v>
      </c>
      <c r="V83" s="3">
        <v>0.31010000000000004</v>
      </c>
      <c r="X83">
        <v>1997</v>
      </c>
      <c r="Y83" s="3">
        <v>0.28502083307107601</v>
      </c>
    </row>
    <row r="84" spans="10:25" x14ac:dyDescent="0.25">
      <c r="J84">
        <f t="shared" si="7"/>
        <v>71</v>
      </c>
      <c r="K84" s="22">
        <v>7.5623838439855318E-2</v>
      </c>
      <c r="L84" s="22">
        <v>5.1927144681122916E-2</v>
      </c>
      <c r="M84" s="21">
        <v>183856.61682567219</v>
      </c>
      <c r="N84" s="21">
        <v>57728.719212045435</v>
      </c>
      <c r="R84" s="19"/>
      <c r="U84">
        <v>1998</v>
      </c>
      <c r="V84" s="3">
        <v>0.26669999999999999</v>
      </c>
      <c r="X84">
        <v>1998</v>
      </c>
      <c r="Y84" s="3">
        <v>0.15357088566302099</v>
      </c>
    </row>
    <row r="85" spans="10:25" x14ac:dyDescent="0.25">
      <c r="J85">
        <f t="shared" si="7"/>
        <v>72</v>
      </c>
      <c r="K85" s="22">
        <v>7.5120703081991591E-2</v>
      </c>
      <c r="L85" s="22">
        <v>5.1435093722905556E-2</v>
      </c>
      <c r="M85" s="21">
        <v>179605.47747911641</v>
      </c>
      <c r="N85" s="21">
        <v>56393.913677680081</v>
      </c>
      <c r="U85">
        <v>1999</v>
      </c>
      <c r="V85" s="3">
        <v>0.1953</v>
      </c>
      <c r="X85">
        <v>1999</v>
      </c>
      <c r="Y85" s="3">
        <v>0.48402619215093301</v>
      </c>
    </row>
    <row r="86" spans="10:25" x14ac:dyDescent="0.25">
      <c r="J86">
        <f t="shared" si="7"/>
        <v>73</v>
      </c>
      <c r="K86" s="22">
        <v>0.12678476841941477</v>
      </c>
      <c r="L86" s="22">
        <v>0.10196096605002158</v>
      </c>
      <c r="M86" s="21">
        <v>1877183.4389235124</v>
      </c>
      <c r="N86" s="21">
        <v>589412.54074020241</v>
      </c>
      <c r="U86">
        <v>2000</v>
      </c>
      <c r="V86" s="3">
        <v>0.1014</v>
      </c>
      <c r="X86">
        <v>2000</v>
      </c>
      <c r="Y86" s="3">
        <v>-7.0825269921344899E-2</v>
      </c>
    </row>
    <row r="87" spans="10:25" x14ac:dyDescent="0.25">
      <c r="J87">
        <f t="shared" si="7"/>
        <v>74</v>
      </c>
      <c r="K87" s="22">
        <v>0.11236350974871812</v>
      </c>
      <c r="L87" s="22">
        <v>8.785741710099737E-2</v>
      </c>
      <c r="M87" s="21">
        <v>985814.07923944923</v>
      </c>
      <c r="N87" s="21">
        <v>309533.51126685622</v>
      </c>
      <c r="U87">
        <v>2001</v>
      </c>
      <c r="V87" s="3">
        <v>0.13039999999999999</v>
      </c>
      <c r="X87">
        <v>2001</v>
      </c>
      <c r="Y87" s="3">
        <v>0.112181614951815</v>
      </c>
    </row>
    <row r="88" spans="10:25" x14ac:dyDescent="0.25">
      <c r="J88">
        <f t="shared" si="7"/>
        <v>75</v>
      </c>
      <c r="K88" s="22">
        <v>0.11509688618582858</v>
      </c>
      <c r="L88" s="22">
        <v>9.0530575474838004E-2</v>
      </c>
      <c r="M88" s="21">
        <v>1114521.5869518819</v>
      </c>
      <c r="N88" s="21">
        <v>349946.0876619622</v>
      </c>
      <c r="U88">
        <v>2002</v>
      </c>
      <c r="V88" s="3">
        <v>0.23370000000000002</v>
      </c>
      <c r="X88">
        <v>2002</v>
      </c>
      <c r="Y88" s="3">
        <v>-0.319113950643724</v>
      </c>
    </row>
    <row r="89" spans="10:25" x14ac:dyDescent="0.25">
      <c r="J89">
        <f t="shared" si="7"/>
        <v>76</v>
      </c>
      <c r="K89" s="22">
        <v>0.13308381563334537</v>
      </c>
      <c r="L89" s="22">
        <v>0.10812124115100152</v>
      </c>
      <c r="M89" s="21">
        <v>2480619.4715053886</v>
      </c>
      <c r="N89" s="21">
        <v>778884.04243970325</v>
      </c>
      <c r="U89">
        <v>2003</v>
      </c>
      <c r="V89" s="3">
        <v>0.26379999999999998</v>
      </c>
      <c r="X89">
        <v>2003</v>
      </c>
      <c r="Y89" s="3">
        <v>0.11790226911474401</v>
      </c>
    </row>
    <row r="90" spans="10:25" x14ac:dyDescent="0.25">
      <c r="J90">
        <f t="shared" si="7"/>
        <v>77</v>
      </c>
      <c r="K90" s="22">
        <v>0.10149386855016806</v>
      </c>
      <c r="L90" s="22">
        <v>7.7227241177894257E-2</v>
      </c>
      <c r="M90" s="21">
        <v>603340.57148714107</v>
      </c>
      <c r="N90" s="21">
        <v>189441.52808838597</v>
      </c>
      <c r="U90">
        <v>2004</v>
      </c>
      <c r="V90" s="3">
        <v>8.9900000000000008E-2</v>
      </c>
      <c r="X90">
        <v>2004</v>
      </c>
      <c r="Y90" s="3">
        <v>7.3327642995185197E-2</v>
      </c>
    </row>
    <row r="91" spans="10:25" x14ac:dyDescent="0.25">
      <c r="J91">
        <f t="shared" si="7"/>
        <v>78</v>
      </c>
      <c r="K91" s="22">
        <v>0.11957101009957438</v>
      </c>
      <c r="L91" s="22">
        <v>9.4906131524583826E-2</v>
      </c>
      <c r="M91" s="21">
        <v>1361571.8110502744</v>
      </c>
      <c r="N91" s="21">
        <v>427516.8232954354</v>
      </c>
      <c r="U91">
        <v>2005</v>
      </c>
      <c r="V91" s="3">
        <v>-0.30299999999999999</v>
      </c>
      <c r="X91">
        <v>2005</v>
      </c>
      <c r="Y91" s="3">
        <v>0.28593692778858099</v>
      </c>
    </row>
    <row r="92" spans="10:25" x14ac:dyDescent="0.25">
      <c r="J92">
        <f t="shared" si="7"/>
        <v>79</v>
      </c>
      <c r="K92" s="22">
        <v>0.12376879754349801</v>
      </c>
      <c r="L92" s="22">
        <v>9.9011438976926547E-2</v>
      </c>
      <c r="M92" s="21">
        <v>1641749.1409675037</v>
      </c>
      <c r="N92" s="21">
        <v>515489.06322688347</v>
      </c>
      <c r="U92">
        <v>2006</v>
      </c>
      <c r="V92" s="3">
        <v>0.13619999999999999</v>
      </c>
      <c r="X92">
        <v>2006</v>
      </c>
      <c r="Y92" s="3">
        <v>8.8590397589351499E-2</v>
      </c>
    </row>
    <row r="93" spans="10:25" x14ac:dyDescent="0.25">
      <c r="J93">
        <f t="shared" si="7"/>
        <v>80</v>
      </c>
      <c r="K93" s="22">
        <v>0.11316186428792618</v>
      </c>
      <c r="L93" s="22">
        <v>8.8638183369705636E-2</v>
      </c>
      <c r="M93" s="21">
        <v>1021819.7754772366</v>
      </c>
      <c r="N93" s="21">
        <v>320838.85759614425</v>
      </c>
      <c r="U93">
        <v>2007</v>
      </c>
      <c r="V93" s="3">
        <v>3.5299999999999998E-2</v>
      </c>
      <c r="X93">
        <v>2007</v>
      </c>
      <c r="Y93" s="3">
        <v>3.6496921983621201E-3</v>
      </c>
    </row>
    <row r="94" spans="10:25" x14ac:dyDescent="0.25">
      <c r="J94">
        <f t="shared" si="7"/>
        <v>81</v>
      </c>
      <c r="K94" s="22">
        <v>0.15365341785956654</v>
      </c>
      <c r="L94" s="22">
        <v>0.12823768164235405</v>
      </c>
      <c r="M94" s="21">
        <v>6098544.3139046608</v>
      </c>
      <c r="N94" s="21">
        <v>1914868.0008260631</v>
      </c>
      <c r="U94">
        <v>2008</v>
      </c>
      <c r="V94" s="3">
        <v>0.38490000000000002</v>
      </c>
      <c r="X94">
        <v>2008</v>
      </c>
      <c r="Y94" s="3">
        <v>-0.384858035382035</v>
      </c>
    </row>
    <row r="95" spans="10:25" x14ac:dyDescent="0.25">
      <c r="J95">
        <f t="shared" si="7"/>
        <v>82</v>
      </c>
      <c r="K95" s="22">
        <v>9.8681407128248466E-2</v>
      </c>
      <c r="L95" s="22">
        <v>7.4476740112970896E-2</v>
      </c>
      <c r="M95" s="21">
        <v>530942.00218757661</v>
      </c>
      <c r="N95" s="21">
        <v>166709.26666310782</v>
      </c>
      <c r="U95">
        <v>2009</v>
      </c>
      <c r="V95" s="3">
        <v>0.23449999999999999</v>
      </c>
      <c r="X95">
        <v>2009</v>
      </c>
      <c r="Y95" s="3">
        <v>0.308110949720176</v>
      </c>
    </row>
    <row r="96" spans="10:25" x14ac:dyDescent="0.25">
      <c r="J96">
        <f t="shared" si="7"/>
        <v>83</v>
      </c>
      <c r="K96" s="22">
        <v>9.2117912644591904E-2</v>
      </c>
      <c r="L96" s="22">
        <v>6.8057843687862274E-2</v>
      </c>
      <c r="M96" s="21">
        <v>393491.04025785142</v>
      </c>
      <c r="N96" s="21">
        <v>123551.35304724773</v>
      </c>
      <c r="U96">
        <v>2010</v>
      </c>
      <c r="V96" s="3">
        <v>0.1278</v>
      </c>
      <c r="X96">
        <v>2010</v>
      </c>
      <c r="Y96" s="3">
        <v>0.22058464207148598</v>
      </c>
    </row>
    <row r="97" spans="10:25" x14ac:dyDescent="0.25">
      <c r="J97">
        <f t="shared" si="7"/>
        <v>84</v>
      </c>
      <c r="K97" s="22">
        <v>0.1217346472613845</v>
      </c>
      <c r="L97" s="22">
        <v>9.702210235045361E-2</v>
      </c>
      <c r="M97" s="21">
        <v>1499564.1243633274</v>
      </c>
      <c r="N97" s="21">
        <v>470844.71459576912</v>
      </c>
      <c r="U97">
        <v>2011</v>
      </c>
      <c r="V97" s="3">
        <v>-0.3</v>
      </c>
      <c r="X97">
        <v>2011</v>
      </c>
      <c r="Y97" s="3">
        <v>3.8182319340935099E-2</v>
      </c>
    </row>
    <row r="98" spans="10:25" x14ac:dyDescent="0.25">
      <c r="J98">
        <f t="shared" si="7"/>
        <v>85</v>
      </c>
      <c r="K98" s="22">
        <v>0.10598815119991567</v>
      </c>
      <c r="L98" s="22">
        <v>8.16225118535574E-2</v>
      </c>
      <c r="M98" s="21">
        <v>739574.69541854714</v>
      </c>
      <c r="N98" s="21">
        <v>232217.36952025653</v>
      </c>
      <c r="U98">
        <v>2012</v>
      </c>
      <c r="V98" s="3">
        <v>0.1341</v>
      </c>
      <c r="X98">
        <v>2012</v>
      </c>
      <c r="Y98" s="3">
        <v>0.145438646205725</v>
      </c>
    </row>
    <row r="99" spans="10:25" x14ac:dyDescent="0.25">
      <c r="J99">
        <f t="shared" si="7"/>
        <v>86</v>
      </c>
      <c r="K99" s="22">
        <v>0.11226251625073291</v>
      </c>
      <c r="L99" s="22">
        <v>8.7758648555553931E-2</v>
      </c>
      <c r="M99" s="21">
        <v>981348.82711119601</v>
      </c>
      <c r="N99" s="21">
        <v>308131.47694917198</v>
      </c>
      <c r="U99">
        <v>2013</v>
      </c>
      <c r="V99" s="3">
        <v>0.29600000000000004</v>
      </c>
      <c r="X99">
        <v>2013</v>
      </c>
      <c r="Y99" s="3">
        <v>0.18096485696127101</v>
      </c>
    </row>
    <row r="100" spans="10:25" x14ac:dyDescent="0.25">
      <c r="J100">
        <f t="shared" si="7"/>
        <v>87</v>
      </c>
      <c r="K100" s="22">
        <v>9.3526622959682504E-2</v>
      </c>
      <c r="L100" s="22">
        <v>6.9435519197160733E-2</v>
      </c>
      <c r="M100" s="21">
        <v>419687.82567150984</v>
      </c>
      <c r="N100" s="21">
        <v>131776.82186916791</v>
      </c>
      <c r="U100">
        <v>2014</v>
      </c>
      <c r="V100" s="3">
        <v>0.1139</v>
      </c>
      <c r="X100">
        <v>2014</v>
      </c>
      <c r="Y100" s="3">
        <v>0.18935255490191299</v>
      </c>
    </row>
    <row r="101" spans="10:25" x14ac:dyDescent="0.25">
      <c r="J101">
        <f t="shared" si="7"/>
        <v>88</v>
      </c>
      <c r="K101" s="22">
        <v>0.12335095290198916</v>
      </c>
      <c r="L101" s="22">
        <v>9.8602799725029611E-2</v>
      </c>
      <c r="M101" s="21">
        <v>1611503.4230799002</v>
      </c>
      <c r="N101" s="21">
        <v>505992.2793447143</v>
      </c>
      <c r="U101">
        <v>2015</v>
      </c>
      <c r="V101" s="3">
        <v>-7.3000000000000001E-3</v>
      </c>
      <c r="X101">
        <v>2015</v>
      </c>
      <c r="Y101" s="3">
        <v>9.4661992770632503E-2</v>
      </c>
    </row>
    <row r="102" spans="10:25" x14ac:dyDescent="0.25">
      <c r="J102">
        <f t="shared" si="7"/>
        <v>89</v>
      </c>
      <c r="K102" s="22">
        <v>0.11792440823489114</v>
      </c>
      <c r="L102" s="22">
        <v>9.3295805371478746E-2</v>
      </c>
      <c r="M102" s="21">
        <v>1264970.0766075021</v>
      </c>
      <c r="N102" s="21">
        <v>397185.06532378157</v>
      </c>
      <c r="U102">
        <v>2016</v>
      </c>
      <c r="V102" s="3">
        <v>9.5399999999999985E-2</v>
      </c>
      <c r="X102">
        <v>2016</v>
      </c>
      <c r="Y102" s="3">
        <v>0.120458992409388</v>
      </c>
    </row>
    <row r="103" spans="10:25" x14ac:dyDescent="0.25">
      <c r="J103">
        <f t="shared" si="7"/>
        <v>90</v>
      </c>
      <c r="K103" s="22">
        <v>9.0878945220054241E-2</v>
      </c>
      <c r="L103" s="22">
        <v>6.6846171522677578E-2</v>
      </c>
      <c r="M103" s="21">
        <v>371780.24703046813</v>
      </c>
      <c r="N103" s="21">
        <v>116734.43066646245</v>
      </c>
      <c r="U103">
        <v>2017</v>
      </c>
      <c r="V103" s="3">
        <v>0.19420000000000001</v>
      </c>
      <c r="X103">
        <v>2017</v>
      </c>
      <c r="Y103" s="3">
        <v>9.5359512805037794E-2</v>
      </c>
    </row>
    <row r="104" spans="10:25" x14ac:dyDescent="0.25">
      <c r="J104">
        <f t="shared" si="7"/>
        <v>91</v>
      </c>
      <c r="K104" s="22">
        <v>7.4182825868336577E-2</v>
      </c>
      <c r="L104" s="22">
        <v>5.0517878555145224E-2</v>
      </c>
      <c r="M104" s="21">
        <v>171936.68856416017</v>
      </c>
      <c r="N104" s="21">
        <v>53986.008160808095</v>
      </c>
      <c r="U104">
        <v>2018</v>
      </c>
      <c r="V104" s="3">
        <v>-6.2400000000000004E-2</v>
      </c>
      <c r="X104">
        <v>2018</v>
      </c>
      <c r="Y104" s="3">
        <v>-4.6102734256704296E-2</v>
      </c>
    </row>
    <row r="105" spans="10:25" x14ac:dyDescent="0.25">
      <c r="J105">
        <f t="shared" si="7"/>
        <v>92</v>
      </c>
      <c r="K105" s="22">
        <v>0.1197047900007342</v>
      </c>
      <c r="L105" s="22">
        <v>9.5036964167384719E-2</v>
      </c>
      <c r="M105" s="21">
        <v>1369730.5262552912</v>
      </c>
      <c r="N105" s="21">
        <v>430078.55964919436</v>
      </c>
      <c r="U105">
        <v>2019</v>
      </c>
      <c r="V105" s="3">
        <v>0.2888</v>
      </c>
      <c r="X105">
        <v>2019</v>
      </c>
      <c r="Y105" s="3">
        <v>0.297440123227592</v>
      </c>
    </row>
    <row r="106" spans="10:25" x14ac:dyDescent="0.25">
      <c r="J106">
        <f t="shared" si="7"/>
        <v>93</v>
      </c>
      <c r="K106" s="22">
        <v>0.12041423872064749</v>
      </c>
      <c r="L106" s="22">
        <v>9.5730783269905251E-2</v>
      </c>
      <c r="M106" s="21">
        <v>1413804.3058817415</v>
      </c>
      <c r="N106" s="21">
        <v>443917.18505521596</v>
      </c>
      <c r="U106">
        <v>2020</v>
      </c>
      <c r="V106" s="3">
        <v>0.16260000000000002</v>
      </c>
      <c r="X106">
        <v>2020</v>
      </c>
      <c r="Y106" s="3">
        <v>6.9512991930454404E-2</v>
      </c>
    </row>
    <row r="107" spans="10:25" x14ac:dyDescent="0.25">
      <c r="J107">
        <f t="shared" si="7"/>
        <v>94</v>
      </c>
      <c r="K107" s="22">
        <v>0.13355830275215941</v>
      </c>
      <c r="L107" s="22">
        <v>0.1085852750095353</v>
      </c>
      <c r="M107" s="21">
        <v>2533094.8046764517</v>
      </c>
      <c r="N107" s="21">
        <v>795360.65245512174</v>
      </c>
      <c r="U107">
        <v>2021</v>
      </c>
      <c r="V107" s="3">
        <v>0.26890000000000003</v>
      </c>
      <c r="X107">
        <v>2021</v>
      </c>
      <c r="Y107" s="3">
        <v>0.28968494981578496</v>
      </c>
    </row>
    <row r="108" spans="10:25" x14ac:dyDescent="0.25">
      <c r="J108">
        <f t="shared" si="7"/>
        <v>95</v>
      </c>
      <c r="K108" s="22">
        <v>0.16132765912579194</v>
      </c>
      <c r="L108" s="22">
        <v>0.13574285437493638</v>
      </c>
      <c r="M108" s="21">
        <v>8495653.9469078854</v>
      </c>
      <c r="N108" s="21">
        <v>2667530.9798002848</v>
      </c>
      <c r="U108">
        <v>2022</v>
      </c>
      <c r="V108" s="3">
        <v>0.19440000000000002</v>
      </c>
      <c r="X108">
        <v>2022</v>
      </c>
      <c r="Y108" s="3">
        <v>0.12884275856506</v>
      </c>
    </row>
    <row r="109" spans="10:25" x14ac:dyDescent="0.25">
      <c r="J109">
        <f t="shared" si="7"/>
        <v>96</v>
      </c>
      <c r="K109" s="22">
        <v>0.10087623947777469</v>
      </c>
      <c r="L109" s="22">
        <v>7.6623218876253008E-2</v>
      </c>
      <c r="M109" s="21">
        <v>586655.63500396442</v>
      </c>
      <c r="N109" s="21">
        <v>184202.66298829878</v>
      </c>
      <c r="U109">
        <v>2023</v>
      </c>
      <c r="V109" s="3">
        <v>0.24230000000000002</v>
      </c>
      <c r="X109">
        <v>2023</v>
      </c>
      <c r="Y109" s="3">
        <v>0.185395672711714</v>
      </c>
    </row>
    <row r="110" spans="10:25" x14ac:dyDescent="0.25">
      <c r="J110">
        <f t="shared" si="7"/>
        <v>97</v>
      </c>
      <c r="K110" s="22">
        <v>0.12149896073245459</v>
      </c>
      <c r="L110" s="22">
        <v>9.6791608149268349E-2</v>
      </c>
      <c r="M110" s="21">
        <v>1483891.3518706926</v>
      </c>
      <c r="N110" s="21">
        <v>465923.6565554188</v>
      </c>
      <c r="U110">
        <v>2024</v>
      </c>
      <c r="V110" s="3">
        <v>0.23309999999999997</v>
      </c>
      <c r="X110">
        <v>2024</v>
      </c>
      <c r="Y110" s="3">
        <v>0.25641442908249001</v>
      </c>
    </row>
    <row r="111" spans="10:25" x14ac:dyDescent="0.25">
      <c r="J111">
        <f t="shared" si="7"/>
        <v>98</v>
      </c>
      <c r="K111" s="22">
        <v>0.1081947593872763</v>
      </c>
      <c r="L111" s="22">
        <v>8.3780507025295936E-2</v>
      </c>
      <c r="M111" s="21">
        <v>817076.90213307517</v>
      </c>
      <c r="N111" s="21">
        <v>256552.11040140258</v>
      </c>
      <c r="U111">
        <v>2025</v>
      </c>
      <c r="V111" s="3">
        <v>-9.300000000000001E-3</v>
      </c>
      <c r="X111">
        <v>2025</v>
      </c>
      <c r="Y111" s="22">
        <v>-5.2999999999999999E-2</v>
      </c>
    </row>
    <row r="112" spans="10:25" x14ac:dyDescent="0.25">
      <c r="J112">
        <f t="shared" si="7"/>
        <v>99</v>
      </c>
      <c r="K112" s="22">
        <v>0.11200776561631209</v>
      </c>
      <c r="L112" s="22">
        <v>8.7509510243538813E-2</v>
      </c>
      <c r="M112" s="21">
        <v>970173.33998826763</v>
      </c>
      <c r="N112" s="21">
        <v>304622.51127082994</v>
      </c>
      <c r="X112">
        <v>2025</v>
      </c>
      <c r="Y112" s="22">
        <v>-5.2999999999999999E-2</v>
      </c>
    </row>
    <row r="113" spans="10:14" x14ac:dyDescent="0.25">
      <c r="J113">
        <f t="shared" si="7"/>
        <v>100</v>
      </c>
      <c r="K113" s="22">
        <v>0.10388650621295836</v>
      </c>
      <c r="L113" s="22">
        <v>7.9567167474550171E-2</v>
      </c>
      <c r="M113" s="21">
        <v>672480.29121818009</v>
      </c>
      <c r="N113" s="21">
        <v>211150.55078043928</v>
      </c>
    </row>
    <row r="114" spans="10:14" x14ac:dyDescent="0.25">
      <c r="J114">
        <f t="shared" ref="J114:J177" si="8">1+J113</f>
        <v>101</v>
      </c>
      <c r="K114" s="22">
        <v>0.13699682915992972</v>
      </c>
      <c r="L114" s="22">
        <v>0.11194804844088924</v>
      </c>
      <c r="M114" s="21">
        <v>2947277.3539416301</v>
      </c>
      <c r="N114" s="21">
        <v>925408.88515881437</v>
      </c>
    </row>
    <row r="115" spans="10:14" x14ac:dyDescent="0.25">
      <c r="J115">
        <f t="shared" si="8"/>
        <v>102</v>
      </c>
      <c r="K115" s="22">
        <v>0.15683749768032218</v>
      </c>
      <c r="L115" s="22">
        <v>0.13135161411073648</v>
      </c>
      <c r="M115" s="21">
        <v>6999647.9797487268</v>
      </c>
      <c r="N115" s="21">
        <v>2197803.4828586755</v>
      </c>
    </row>
    <row r="116" spans="10:14" x14ac:dyDescent="0.25">
      <c r="J116">
        <f t="shared" si="8"/>
        <v>103</v>
      </c>
      <c r="K116" s="22">
        <v>9.661252666704212E-2</v>
      </c>
      <c r="L116" s="22">
        <v>7.2453438435871709E-2</v>
      </c>
      <c r="M116" s="21">
        <v>483190.57857192861</v>
      </c>
      <c r="N116" s="21">
        <v>151715.90622018758</v>
      </c>
    </row>
    <row r="117" spans="10:14" x14ac:dyDescent="0.25">
      <c r="J117">
        <f t="shared" si="8"/>
        <v>104</v>
      </c>
      <c r="K117" s="22">
        <v>0.119567084611792</v>
      </c>
      <c r="L117" s="22">
        <v>9.4902292517853981E-2</v>
      </c>
      <c r="M117" s="21">
        <v>1361333.1314868538</v>
      </c>
      <c r="N117" s="21">
        <v>427441.88084443065</v>
      </c>
    </row>
    <row r="118" spans="10:14" x14ac:dyDescent="0.25">
      <c r="J118">
        <f t="shared" si="8"/>
        <v>105</v>
      </c>
      <c r="K118" s="22">
        <v>8.3598137852640253E-2</v>
      </c>
      <c r="L118" s="22">
        <v>5.9725765083855853E-2</v>
      </c>
      <c r="M118" s="21">
        <v>265993.38238214178</v>
      </c>
      <c r="N118" s="21">
        <v>83518.654639231827</v>
      </c>
    </row>
    <row r="119" spans="10:14" x14ac:dyDescent="0.25">
      <c r="J119">
        <f t="shared" si="8"/>
        <v>106</v>
      </c>
      <c r="K119" s="22">
        <v>7.0539374610371297E-2</v>
      </c>
      <c r="L119" s="22">
        <v>4.6954694901522043E-2</v>
      </c>
      <c r="M119" s="21">
        <v>145074.33804178142</v>
      </c>
      <c r="N119" s="21">
        <v>45551.56007046657</v>
      </c>
    </row>
    <row r="120" spans="10:14" x14ac:dyDescent="0.25">
      <c r="J120">
        <f t="shared" si="8"/>
        <v>107</v>
      </c>
      <c r="K120" s="22">
        <v>8.6923540157141765E-2</v>
      </c>
      <c r="L120" s="22">
        <v>6.297790660961855E-2</v>
      </c>
      <c r="M120" s="21">
        <v>310033.09942513675</v>
      </c>
      <c r="N120" s="21">
        <v>97346.584812468849</v>
      </c>
    </row>
    <row r="121" spans="10:14" x14ac:dyDescent="0.25">
      <c r="J121">
        <f t="shared" si="8"/>
        <v>108</v>
      </c>
      <c r="K121" s="22">
        <v>8.2937597933944396E-2</v>
      </c>
      <c r="L121" s="22">
        <v>5.9079777289805735E-2</v>
      </c>
      <c r="M121" s="21">
        <v>258006.07446490446</v>
      </c>
      <c r="N121" s="21">
        <v>81010.73806829036</v>
      </c>
    </row>
    <row r="122" spans="10:14" x14ac:dyDescent="0.25">
      <c r="J122">
        <f t="shared" si="8"/>
        <v>109</v>
      </c>
      <c r="K122" s="22">
        <v>0.11138481218415208</v>
      </c>
      <c r="L122" s="22">
        <v>8.6900280881244463E-2</v>
      </c>
      <c r="M122" s="21">
        <v>943368.14810742927</v>
      </c>
      <c r="N122" s="21">
        <v>296206.01029180264</v>
      </c>
    </row>
    <row r="123" spans="10:14" x14ac:dyDescent="0.25">
      <c r="J123">
        <f t="shared" si="8"/>
        <v>110</v>
      </c>
      <c r="K123" s="22">
        <v>0.10498837977405451</v>
      </c>
      <c r="L123" s="22">
        <v>8.0644766043399985E-2</v>
      </c>
      <c r="M123" s="21">
        <v>706877.04267889331</v>
      </c>
      <c r="N123" s="21">
        <v>221950.70821379832</v>
      </c>
    </row>
    <row r="124" spans="10:14" x14ac:dyDescent="0.25">
      <c r="J124">
        <f t="shared" si="8"/>
        <v>111</v>
      </c>
      <c r="K124" s="22">
        <v>0.10697845424637586</v>
      </c>
      <c r="L124" s="22">
        <v>8.2590997878879024E-2</v>
      </c>
      <c r="M124" s="21">
        <v>773422.3755847147</v>
      </c>
      <c r="N124" s="21">
        <v>242845.12531184993</v>
      </c>
    </row>
    <row r="125" spans="10:14" x14ac:dyDescent="0.25">
      <c r="J125">
        <f t="shared" si="8"/>
        <v>112</v>
      </c>
      <c r="K125" s="22">
        <v>0.11427625065812141</v>
      </c>
      <c r="L125" s="22">
        <v>8.9728019082319976E-2</v>
      </c>
      <c r="M125" s="21">
        <v>1074241.7826126192</v>
      </c>
      <c r="N125" s="21">
        <v>337298.72389140935</v>
      </c>
    </row>
    <row r="126" spans="10:14" x14ac:dyDescent="0.25">
      <c r="J126">
        <f t="shared" si="8"/>
        <v>113</v>
      </c>
      <c r="K126" s="22">
        <v>0.12785423809468432</v>
      </c>
      <c r="L126" s="22">
        <v>0.10300687461175539</v>
      </c>
      <c r="M126" s="21">
        <v>1968371.7396922961</v>
      </c>
      <c r="N126" s="21">
        <v>618044.5470361521</v>
      </c>
    </row>
    <row r="127" spans="10:14" x14ac:dyDescent="0.25">
      <c r="J127">
        <f t="shared" si="8"/>
        <v>114</v>
      </c>
      <c r="K127" s="22">
        <v>0.14551148548034765</v>
      </c>
      <c r="L127" s="22">
        <v>0.12027512133662333</v>
      </c>
      <c r="M127" s="21">
        <v>4279871.5072362768</v>
      </c>
      <c r="N127" s="21">
        <v>1343827.0798768322</v>
      </c>
    </row>
    <row r="128" spans="10:14" x14ac:dyDescent="0.25">
      <c r="J128">
        <f t="shared" si="8"/>
        <v>115</v>
      </c>
      <c r="K128" s="22">
        <v>0.1285039878223706</v>
      </c>
      <c r="L128" s="22">
        <v>0.10364230992973211</v>
      </c>
      <c r="M128" s="21">
        <v>2025877.7517378675</v>
      </c>
      <c r="N128" s="21">
        <v>636100.72842194897</v>
      </c>
    </row>
    <row r="129" spans="10:14" x14ac:dyDescent="0.25">
      <c r="J129">
        <f t="shared" si="8"/>
        <v>116</v>
      </c>
      <c r="K129" s="22">
        <v>0.11861461363976256</v>
      </c>
      <c r="L129" s="22">
        <v>9.3970805101721622E-2</v>
      </c>
      <c r="M129" s="21">
        <v>1304616.1911524017</v>
      </c>
      <c r="N129" s="21">
        <v>409633.45828306902</v>
      </c>
    </row>
    <row r="130" spans="10:14" x14ac:dyDescent="0.25">
      <c r="J130">
        <f t="shared" si="8"/>
        <v>117</v>
      </c>
      <c r="K130" s="22">
        <v>9.8559610593241587E-2</v>
      </c>
      <c r="L130" s="22">
        <v>7.4357626834961277E-2</v>
      </c>
      <c r="M130" s="21">
        <v>528007.04889811703</v>
      </c>
      <c r="N130" s="21">
        <v>165787.72738280916</v>
      </c>
    </row>
    <row r="131" spans="10:14" x14ac:dyDescent="0.25">
      <c r="J131">
        <f t="shared" si="8"/>
        <v>118</v>
      </c>
      <c r="K131" s="22">
        <v>9.9484300746507603E-2</v>
      </c>
      <c r="L131" s="22">
        <v>7.5261945461862156E-2</v>
      </c>
      <c r="M131" s="21">
        <v>550693.51019310788</v>
      </c>
      <c r="N131" s="21">
        <v>172910.99755184117</v>
      </c>
    </row>
    <row r="132" spans="10:14" x14ac:dyDescent="0.25">
      <c r="J132">
        <f t="shared" si="8"/>
        <v>119</v>
      </c>
      <c r="K132" s="22">
        <v>8.3194421813584496E-2</v>
      </c>
      <c r="L132" s="22">
        <v>5.9330943172097417E-2</v>
      </c>
      <c r="M132" s="21">
        <v>261083.28724526448</v>
      </c>
      <c r="N132" s="21">
        <v>81976.945081234357</v>
      </c>
    </row>
    <row r="133" spans="10:14" x14ac:dyDescent="0.25">
      <c r="J133">
        <f t="shared" si="8"/>
        <v>120</v>
      </c>
      <c r="K133" s="22">
        <v>0.12407065916408833</v>
      </c>
      <c r="L133" s="22">
        <v>9.9306650389400675E-2</v>
      </c>
      <c r="M133" s="21">
        <v>1663944.8353304644</v>
      </c>
      <c r="N133" s="21">
        <v>522458.23860777641</v>
      </c>
    </row>
    <row r="134" spans="10:14" x14ac:dyDescent="0.25">
      <c r="J134">
        <f t="shared" si="8"/>
        <v>121</v>
      </c>
      <c r="K134" s="22">
        <v>9.7583641295422741E-2</v>
      </c>
      <c r="L134" s="22">
        <v>7.3403158776462307E-2</v>
      </c>
      <c r="M134" s="21">
        <v>505056.08549627889</v>
      </c>
      <c r="N134" s="21">
        <v>158581.40680133717</v>
      </c>
    </row>
    <row r="135" spans="10:14" x14ac:dyDescent="0.25">
      <c r="J135">
        <f t="shared" si="8"/>
        <v>122</v>
      </c>
      <c r="K135" s="22">
        <v>0.10248230140485992</v>
      </c>
      <c r="L135" s="22">
        <v>7.8193898212990387E-2</v>
      </c>
      <c r="M135" s="21">
        <v>631014.9444899892</v>
      </c>
      <c r="N135" s="21">
        <v>198130.94126281436</v>
      </c>
    </row>
    <row r="136" spans="10:14" x14ac:dyDescent="0.25">
      <c r="J136">
        <f t="shared" si="8"/>
        <v>123</v>
      </c>
      <c r="K136" s="22">
        <v>0.12593649473256496</v>
      </c>
      <c r="L136" s="22">
        <v>0.10113138038500846</v>
      </c>
      <c r="M136" s="21">
        <v>1807811.4510635622</v>
      </c>
      <c r="N136" s="21">
        <v>567630.58870882296</v>
      </c>
    </row>
    <row r="137" spans="10:14" x14ac:dyDescent="0.25">
      <c r="J137">
        <f t="shared" si="8"/>
        <v>124</v>
      </c>
      <c r="K137" s="22">
        <v>0.12120698261612373</v>
      </c>
      <c r="L137" s="22">
        <v>9.6506062501017453E-2</v>
      </c>
      <c r="M137" s="21">
        <v>1464697.7669025569</v>
      </c>
      <c r="N137" s="21">
        <v>459897.1066469723</v>
      </c>
    </row>
    <row r="138" spans="10:14" x14ac:dyDescent="0.25">
      <c r="J138">
        <f t="shared" si="8"/>
        <v>125</v>
      </c>
      <c r="K138" s="22">
        <v>0.13097325792080139</v>
      </c>
      <c r="L138" s="22">
        <v>0.1060571803995578</v>
      </c>
      <c r="M138" s="21">
        <v>2259826.6912985961</v>
      </c>
      <c r="N138" s="21">
        <v>709557.82164510293</v>
      </c>
    </row>
    <row r="139" spans="10:14" x14ac:dyDescent="0.25">
      <c r="J139">
        <f t="shared" si="8"/>
        <v>126</v>
      </c>
      <c r="K139" s="22">
        <v>0.11714240176850654</v>
      </c>
      <c r="L139" s="22">
        <v>9.2531027016901524E-2</v>
      </c>
      <c r="M139" s="21">
        <v>1221476.5427150268</v>
      </c>
      <c r="N139" s="21">
        <v>383528.62995056366</v>
      </c>
    </row>
    <row r="140" spans="10:14" x14ac:dyDescent="0.25">
      <c r="J140">
        <f t="shared" si="8"/>
        <v>127</v>
      </c>
      <c r="K140" s="22">
        <v>0.1379109510724823</v>
      </c>
      <c r="L140" s="22">
        <v>0.11284203165230311</v>
      </c>
      <c r="M140" s="21">
        <v>3068118.8682981585</v>
      </c>
      <c r="N140" s="21">
        <v>963351.63626502489</v>
      </c>
    </row>
    <row r="141" spans="10:14" x14ac:dyDescent="0.25">
      <c r="J141">
        <f t="shared" si="8"/>
        <v>128</v>
      </c>
      <c r="K141" s="22">
        <v>0.10547239549167431</v>
      </c>
      <c r="L141" s="22">
        <v>8.1118118579501575E-2</v>
      </c>
      <c r="M141" s="21">
        <v>722525.94927737839</v>
      </c>
      <c r="N141" s="21">
        <v>226864.27265655121</v>
      </c>
    </row>
    <row r="142" spans="10:14" x14ac:dyDescent="0.25">
      <c r="J142">
        <f t="shared" si="8"/>
        <v>129</v>
      </c>
      <c r="K142" s="22">
        <v>0.10879235813549881</v>
      </c>
      <c r="L142" s="22">
        <v>8.4364940283854883E-2</v>
      </c>
      <c r="M142" s="21">
        <v>839401.10202518164</v>
      </c>
      <c r="N142" s="21">
        <v>263561.63493990176</v>
      </c>
    </row>
    <row r="143" spans="10:14" x14ac:dyDescent="0.25">
      <c r="J143">
        <f t="shared" si="8"/>
        <v>130</v>
      </c>
      <c r="K143" s="22">
        <v>0.10217692736344808</v>
      </c>
      <c r="L143" s="22">
        <v>7.7895251760613515E-2</v>
      </c>
      <c r="M143" s="21">
        <v>622334.81921534217</v>
      </c>
      <c r="N143" s="21">
        <v>195405.48855212622</v>
      </c>
    </row>
    <row r="144" spans="10:14" x14ac:dyDescent="0.25">
      <c r="J144">
        <f t="shared" si="8"/>
        <v>131</v>
      </c>
      <c r="K144" s="22">
        <v>0.10965801336846259</v>
      </c>
      <c r="L144" s="22">
        <v>8.521152456819947E-2</v>
      </c>
      <c r="M144" s="21">
        <v>872802.57289530558</v>
      </c>
      <c r="N144" s="21">
        <v>274049.28649371548</v>
      </c>
    </row>
    <row r="145" spans="10:14" x14ac:dyDescent="0.25">
      <c r="J145">
        <f t="shared" si="8"/>
        <v>132</v>
      </c>
      <c r="K145" s="22">
        <v>0.13426716988636045</v>
      </c>
      <c r="L145" s="22">
        <v>0.10927852533905558</v>
      </c>
      <c r="M145" s="21">
        <v>2613523.6522102621</v>
      </c>
      <c r="N145" s="21">
        <v>820614.32260304026</v>
      </c>
    </row>
    <row r="146" spans="10:14" x14ac:dyDescent="0.25">
      <c r="J146">
        <f t="shared" si="8"/>
        <v>133</v>
      </c>
      <c r="K146" s="22">
        <v>8.9712838831441433E-2</v>
      </c>
      <c r="L146" s="22">
        <v>6.570575521733879E-2</v>
      </c>
      <c r="M146" s="21">
        <v>352420.94897644367</v>
      </c>
      <c r="N146" s="21">
        <v>110655.84888464525</v>
      </c>
    </row>
    <row r="147" spans="10:14" x14ac:dyDescent="0.25">
      <c r="J147">
        <f t="shared" si="8"/>
        <v>134</v>
      </c>
      <c r="K147" s="22">
        <v>0.11362637055123503</v>
      </c>
      <c r="L147" s="22">
        <v>8.9092456257481745E-2</v>
      </c>
      <c r="M147" s="21">
        <v>1043358.7247932536</v>
      </c>
      <c r="N147" s="21">
        <v>327601.82309966919</v>
      </c>
    </row>
    <row r="148" spans="10:14" x14ac:dyDescent="0.25">
      <c r="J148">
        <f t="shared" si="8"/>
        <v>135</v>
      </c>
      <c r="K148" s="22">
        <v>0.12438512699593307</v>
      </c>
      <c r="L148" s="22">
        <v>9.9614190290084004E-2</v>
      </c>
      <c r="M148" s="21">
        <v>1687380.1802962909</v>
      </c>
      <c r="N148" s="21">
        <v>529816.64905025938</v>
      </c>
    </row>
    <row r="149" spans="10:14" x14ac:dyDescent="0.25">
      <c r="J149">
        <f t="shared" si="8"/>
        <v>136</v>
      </c>
      <c r="K149" s="22">
        <v>0.11995960181578202</v>
      </c>
      <c r="L149" s="22">
        <v>9.528616231217768E-2</v>
      </c>
      <c r="M149" s="21">
        <v>1385403.2554496075</v>
      </c>
      <c r="N149" s="21">
        <v>434999.60409440455</v>
      </c>
    </row>
    <row r="150" spans="10:14" x14ac:dyDescent="0.25">
      <c r="J150">
        <f t="shared" si="8"/>
        <v>137</v>
      </c>
      <c r="K150" s="22">
        <v>0.10283259970264025</v>
      </c>
      <c r="L150" s="22">
        <v>7.8536479211106958E-2</v>
      </c>
      <c r="M150" s="21">
        <v>641118.18882125325</v>
      </c>
      <c r="N150" s="21">
        <v>201303.23587586737</v>
      </c>
    </row>
    <row r="151" spans="10:14" x14ac:dyDescent="0.25">
      <c r="J151">
        <f t="shared" si="8"/>
        <v>138</v>
      </c>
      <c r="K151" s="22">
        <v>0.10999517468435727</v>
      </c>
      <c r="L151" s="22">
        <v>8.5541258000698006E-2</v>
      </c>
      <c r="M151" s="21">
        <v>886161.48957066366</v>
      </c>
      <c r="N151" s="21">
        <v>278243.82223055052</v>
      </c>
    </row>
    <row r="152" spans="10:14" x14ac:dyDescent="0.25">
      <c r="J152">
        <f t="shared" si="8"/>
        <v>139</v>
      </c>
      <c r="K152" s="22">
        <v>8.9974984394626256E-2</v>
      </c>
      <c r="L152" s="22">
        <v>6.5962125543020722E-2</v>
      </c>
      <c r="M152" s="21">
        <v>356685.01700339367</v>
      </c>
      <c r="N152" s="21">
        <v>111994.71386584012</v>
      </c>
    </row>
    <row r="153" spans="10:14" x14ac:dyDescent="0.25">
      <c r="J153">
        <f t="shared" si="8"/>
        <v>140</v>
      </c>
      <c r="K153" s="22">
        <v>0.10406128490756883</v>
      </c>
      <c r="L153" s="22">
        <v>7.9738095680677912E-2</v>
      </c>
      <c r="M153" s="21">
        <v>677824.69546509732</v>
      </c>
      <c r="N153" s="21">
        <v>212828.62806399161</v>
      </c>
    </row>
    <row r="154" spans="10:14" x14ac:dyDescent="0.25">
      <c r="J154">
        <f t="shared" si="8"/>
        <v>141</v>
      </c>
      <c r="K154" s="22">
        <v>0.12981897466800096</v>
      </c>
      <c r="L154" s="22">
        <v>0.10492832675864849</v>
      </c>
      <c r="M154" s="21">
        <v>2147343.5886732866</v>
      </c>
      <c r="N154" s="21">
        <v>674239.50914883229</v>
      </c>
    </row>
    <row r="155" spans="10:14" x14ac:dyDescent="0.25">
      <c r="J155">
        <f t="shared" si="8"/>
        <v>142</v>
      </c>
      <c r="K155" s="22">
        <v>7.6898802372500352E-2</v>
      </c>
      <c r="L155" s="22">
        <v>5.3174020327895422E-2</v>
      </c>
      <c r="M155" s="21">
        <v>195075.63501526028</v>
      </c>
      <c r="N155" s="21">
        <v>61251.353110588527</v>
      </c>
    </row>
    <row r="156" spans="10:14" x14ac:dyDescent="0.25">
      <c r="J156">
        <f t="shared" si="8"/>
        <v>143</v>
      </c>
      <c r="K156" s="22">
        <v>0.12881157665794629</v>
      </c>
      <c r="L156" s="22">
        <v>0.10394312238291481</v>
      </c>
      <c r="M156" s="21">
        <v>2053671.9278727523</v>
      </c>
      <c r="N156" s="21">
        <v>644827.7583081905</v>
      </c>
    </row>
    <row r="157" spans="10:14" x14ac:dyDescent="0.25">
      <c r="J157">
        <f t="shared" si="8"/>
        <v>144</v>
      </c>
      <c r="K157" s="22">
        <v>0.12029273321650003</v>
      </c>
      <c r="L157" s="22">
        <v>9.561195461115557E-2</v>
      </c>
      <c r="M157" s="21">
        <v>1406158.5010632128</v>
      </c>
      <c r="N157" s="21">
        <v>441516.49626228848</v>
      </c>
    </row>
    <row r="158" spans="10:14" x14ac:dyDescent="0.25">
      <c r="J158">
        <f t="shared" si="8"/>
        <v>145</v>
      </c>
      <c r="K158" s="22">
        <v>9.9966874835335728E-2</v>
      </c>
      <c r="L158" s="22">
        <v>7.5733888129193128E-2</v>
      </c>
      <c r="M158" s="21">
        <v>562909.61369773361</v>
      </c>
      <c r="N158" s="21">
        <v>176746.70399123733</v>
      </c>
    </row>
    <row r="159" spans="10:14" x14ac:dyDescent="0.25">
      <c r="J159">
        <f t="shared" si="8"/>
        <v>146</v>
      </c>
      <c r="K159" s="22">
        <v>0.16848181314788024</v>
      </c>
      <c r="L159" s="22">
        <v>0.14273939772412425</v>
      </c>
      <c r="M159" s="21">
        <v>11549314.033251345</v>
      </c>
      <c r="N159" s="21">
        <v>3626342.7361413664</v>
      </c>
    </row>
    <row r="160" spans="10:14" x14ac:dyDescent="0.25">
      <c r="J160">
        <f t="shared" si="8"/>
        <v>147</v>
      </c>
      <c r="K160" s="22">
        <v>0.13015393665009767</v>
      </c>
      <c r="L160" s="22">
        <v>0.10525590931010509</v>
      </c>
      <c r="M160" s="21">
        <v>2179407.4817199623</v>
      </c>
      <c r="N160" s="21">
        <v>684307.17769671849</v>
      </c>
    </row>
    <row r="161" spans="10:14" x14ac:dyDescent="0.25">
      <c r="J161">
        <f t="shared" si="8"/>
        <v>148</v>
      </c>
      <c r="K161" s="22">
        <v>0.11972741458522185</v>
      </c>
      <c r="L161" s="22">
        <v>9.5059090317539674E-2</v>
      </c>
      <c r="M161" s="21">
        <v>1371115.0398538369</v>
      </c>
      <c r="N161" s="21">
        <v>430513.27991194936</v>
      </c>
    </row>
    <row r="162" spans="10:14" x14ac:dyDescent="0.25">
      <c r="J162">
        <f t="shared" si="8"/>
        <v>149</v>
      </c>
      <c r="K162" s="22">
        <v>0.10000615338327212</v>
      </c>
      <c r="L162" s="22">
        <v>7.5772301345135018E-2</v>
      </c>
      <c r="M162" s="21">
        <v>563915.53611912124</v>
      </c>
      <c r="N162" s="21">
        <v>177062.55127493042</v>
      </c>
    </row>
    <row r="163" spans="10:14" x14ac:dyDescent="0.25">
      <c r="J163">
        <f t="shared" si="8"/>
        <v>150</v>
      </c>
      <c r="K163" s="22">
        <v>0.10908928863515532</v>
      </c>
      <c r="L163" s="22">
        <v>8.4655329211200669E-2</v>
      </c>
      <c r="M163" s="21">
        <v>850714.58676246891</v>
      </c>
      <c r="N163" s="21">
        <v>267113.93017400737</v>
      </c>
    </row>
    <row r="164" spans="10:14" x14ac:dyDescent="0.25">
      <c r="J164">
        <f t="shared" si="8"/>
        <v>151</v>
      </c>
      <c r="K164" s="22">
        <v>0.1410214966447525</v>
      </c>
      <c r="L164" s="22">
        <v>0.11588404987959033</v>
      </c>
      <c r="M164" s="21">
        <v>3516816.0818072497</v>
      </c>
      <c r="N164" s="21">
        <v>1104237.0495675756</v>
      </c>
    </row>
    <row r="165" spans="10:14" x14ac:dyDescent="0.25">
      <c r="J165">
        <f t="shared" si="8"/>
        <v>152</v>
      </c>
      <c r="K165" s="22">
        <v>0.16963987523039248</v>
      </c>
      <c r="L165" s="22">
        <v>0.14387194694466543</v>
      </c>
      <c r="M165" s="21">
        <v>12135749.952435665</v>
      </c>
      <c r="N165" s="21">
        <v>3810476.4110612581</v>
      </c>
    </row>
    <row r="166" spans="10:14" x14ac:dyDescent="0.25">
      <c r="J166">
        <f t="shared" si="8"/>
        <v>153</v>
      </c>
      <c r="K166" s="22">
        <v>9.1877758352115313E-2</v>
      </c>
      <c r="L166" s="22">
        <v>6.7822980150871404E-2</v>
      </c>
      <c r="M166" s="21">
        <v>389187.87677459087</v>
      </c>
      <c r="N166" s="21">
        <v>122200.21257301493</v>
      </c>
    </row>
    <row r="167" spans="10:14" x14ac:dyDescent="0.25">
      <c r="J167">
        <f t="shared" si="8"/>
        <v>154</v>
      </c>
      <c r="K167" s="22">
        <v>0.11042711489266943</v>
      </c>
      <c r="L167" s="22">
        <v>8.5963682284880827E-2</v>
      </c>
      <c r="M167" s="21">
        <v>903568.81147761282</v>
      </c>
      <c r="N167" s="21">
        <v>283709.5074800119</v>
      </c>
    </row>
    <row r="168" spans="10:14" x14ac:dyDescent="0.25">
      <c r="J168">
        <f t="shared" si="8"/>
        <v>155</v>
      </c>
      <c r="K168" s="22">
        <v>0.11335483560453685</v>
      </c>
      <c r="L168" s="22">
        <v>8.8826903402521085E-2</v>
      </c>
      <c r="M168" s="21">
        <v>1030714.3355649455</v>
      </c>
      <c r="N168" s="21">
        <v>323631.64020404394</v>
      </c>
    </row>
    <row r="169" spans="10:14" x14ac:dyDescent="0.25">
      <c r="J169">
        <f t="shared" si="8"/>
        <v>156</v>
      </c>
      <c r="K169" s="22">
        <v>0.12633718834352337</v>
      </c>
      <c r="L169" s="22">
        <v>0.10152324645472932</v>
      </c>
      <c r="M169" s="21">
        <v>1840261.3468146534</v>
      </c>
      <c r="N169" s="21">
        <v>577819.45736428781</v>
      </c>
    </row>
    <row r="170" spans="10:14" x14ac:dyDescent="0.25">
      <c r="J170">
        <f t="shared" si="8"/>
        <v>157</v>
      </c>
      <c r="K170" s="22">
        <v>0.11329094694666964</v>
      </c>
      <c r="L170" s="22">
        <v>8.8764422253400088E-2</v>
      </c>
      <c r="M170" s="21">
        <v>1027761.1683383223</v>
      </c>
      <c r="N170" s="21">
        <v>322704.38197121356</v>
      </c>
    </row>
    <row r="171" spans="10:14" x14ac:dyDescent="0.25">
      <c r="J171">
        <f t="shared" si="8"/>
        <v>158</v>
      </c>
      <c r="K171" s="22">
        <v>0.11907105328570489</v>
      </c>
      <c r="L171" s="22">
        <v>9.4417189084966102E-2</v>
      </c>
      <c r="M171" s="21">
        <v>1331500.8119149955</v>
      </c>
      <c r="N171" s="21">
        <v>418074.89895527327</v>
      </c>
    </row>
    <row r="172" spans="10:14" x14ac:dyDescent="0.25">
      <c r="J172">
        <f t="shared" si="8"/>
        <v>159</v>
      </c>
      <c r="K172" s="22">
        <v>0.11777293601312189</v>
      </c>
      <c r="L172" s="22">
        <v>9.3147670181415121E-2</v>
      </c>
      <c r="M172" s="21">
        <v>1256428.6608973835</v>
      </c>
      <c r="N172" s="21">
        <v>394503.16571246478</v>
      </c>
    </row>
    <row r="173" spans="10:14" x14ac:dyDescent="0.25">
      <c r="J173">
        <f t="shared" si="8"/>
        <v>160</v>
      </c>
      <c r="K173" s="22">
        <v>0.13165807388450057</v>
      </c>
      <c r="L173" s="22">
        <v>0.10672690942152796</v>
      </c>
      <c r="M173" s="21">
        <v>2329268.9850231302</v>
      </c>
      <c r="N173" s="21">
        <v>731361.8488543334</v>
      </c>
    </row>
    <row r="174" spans="10:14" x14ac:dyDescent="0.25">
      <c r="J174">
        <f t="shared" si="8"/>
        <v>161</v>
      </c>
      <c r="K174" s="22">
        <v>0.12804225007800141</v>
      </c>
      <c r="L174" s="22">
        <v>0.10319074456862021</v>
      </c>
      <c r="M174" s="21">
        <v>1984845.1873529737</v>
      </c>
      <c r="N174" s="21">
        <v>623217.00724387635</v>
      </c>
    </row>
    <row r="175" spans="10:14" x14ac:dyDescent="0.25">
      <c r="J175">
        <f t="shared" si="8"/>
        <v>162</v>
      </c>
      <c r="K175" s="22">
        <v>0.13552813901243121</v>
      </c>
      <c r="L175" s="22">
        <v>0.11051171449395802</v>
      </c>
      <c r="M175" s="21">
        <v>2762824.939337125</v>
      </c>
      <c r="N175" s="21">
        <v>867493.09276291926</v>
      </c>
    </row>
    <row r="176" spans="10:14" x14ac:dyDescent="0.25">
      <c r="J176">
        <f t="shared" si="8"/>
        <v>163</v>
      </c>
      <c r="K176" s="22">
        <v>8.2103732490879322E-2</v>
      </c>
      <c r="L176" s="22">
        <v>5.8264282445582127E-2</v>
      </c>
      <c r="M176" s="21">
        <v>248257.9030803463</v>
      </c>
      <c r="N176" s="21">
        <v>77949.931998832224</v>
      </c>
    </row>
    <row r="177" spans="10:14" x14ac:dyDescent="0.25">
      <c r="J177">
        <f t="shared" si="8"/>
        <v>164</v>
      </c>
      <c r="K177" s="22">
        <v>9.9993811704467861E-2</v>
      </c>
      <c r="L177" s="22">
        <v>7.5760231561553315E-2</v>
      </c>
      <c r="M177" s="21">
        <v>563599.2764482128</v>
      </c>
      <c r="N177" s="21">
        <v>176963.2496231586</v>
      </c>
    </row>
    <row r="178" spans="10:14" x14ac:dyDescent="0.25">
      <c r="J178">
        <f t="shared" ref="J178:J241" si="9">1+J177</f>
        <v>165</v>
      </c>
      <c r="K178" s="22">
        <v>0.12260379089559703</v>
      </c>
      <c r="L178" s="22">
        <v>9.7872098184295542E-2</v>
      </c>
      <c r="M178" s="21">
        <v>1558775.4334342002</v>
      </c>
      <c r="N178" s="21">
        <v>489436.33829985966</v>
      </c>
    </row>
    <row r="179" spans="10:14" x14ac:dyDescent="0.25">
      <c r="J179">
        <f t="shared" si="9"/>
        <v>166</v>
      </c>
      <c r="K179" s="22">
        <v>0.11066149956319737</v>
      </c>
      <c r="L179" s="22">
        <v>8.6192903308452529E-2</v>
      </c>
      <c r="M179" s="21">
        <v>913154.38395188528</v>
      </c>
      <c r="N179" s="21">
        <v>286719.25948898459</v>
      </c>
    </row>
    <row r="180" spans="10:14" x14ac:dyDescent="0.25">
      <c r="J180">
        <f t="shared" si="9"/>
        <v>167</v>
      </c>
      <c r="K180" s="22">
        <v>0.11400951171067608</v>
      </c>
      <c r="L180" s="22">
        <v>8.9467156567624828E-2</v>
      </c>
      <c r="M180" s="21">
        <v>1061459.1354148532</v>
      </c>
      <c r="N180" s="21">
        <v>333285.12969171756</v>
      </c>
    </row>
    <row r="181" spans="10:14" x14ac:dyDescent="0.25">
      <c r="J181">
        <f t="shared" si="9"/>
        <v>168</v>
      </c>
      <c r="K181" s="22">
        <v>0.16919944943242227</v>
      </c>
      <c r="L181" s="22">
        <v>0.14344122401389181</v>
      </c>
      <c r="M181" s="21">
        <v>11909360.43493337</v>
      </c>
      <c r="N181" s="21">
        <v>3739392.8835054762</v>
      </c>
    </row>
    <row r="182" spans="10:14" x14ac:dyDescent="0.25">
      <c r="J182">
        <f t="shared" si="9"/>
        <v>169</v>
      </c>
      <c r="K182" s="22">
        <v>8.0978112442944727E-2</v>
      </c>
      <c r="L182" s="22">
        <v>5.716346054046606E-2</v>
      </c>
      <c r="M182" s="21">
        <v>235669.48593781071</v>
      </c>
      <c r="N182" s="21">
        <v>73997.323650585589</v>
      </c>
    </row>
    <row r="183" spans="10:14" x14ac:dyDescent="0.25">
      <c r="J183">
        <f t="shared" si="9"/>
        <v>170</v>
      </c>
      <c r="K183" s="22">
        <v>8.7113756795847763E-2</v>
      </c>
      <c r="L183" s="22">
        <v>6.316393265187803E-2</v>
      </c>
      <c r="M183" s="21">
        <v>312757.62496443506</v>
      </c>
      <c r="N183" s="21">
        <v>98202.05236408452</v>
      </c>
    </row>
    <row r="184" spans="10:14" x14ac:dyDescent="0.25">
      <c r="J184">
        <f t="shared" si="9"/>
        <v>171</v>
      </c>
      <c r="K184" s="22">
        <v>9.26411717582456E-2</v>
      </c>
      <c r="L184" s="22">
        <v>6.8569575062422228E-2</v>
      </c>
      <c r="M184" s="21">
        <v>403029.08274661779</v>
      </c>
      <c r="N184" s="21">
        <v>126546.18122462377</v>
      </c>
    </row>
    <row r="185" spans="10:14" x14ac:dyDescent="0.25">
      <c r="J185">
        <f t="shared" si="9"/>
        <v>172</v>
      </c>
      <c r="K185" s="22">
        <v>0.10596827762844985</v>
      </c>
      <c r="L185" s="22">
        <v>8.1603076109815431E-2</v>
      </c>
      <c r="M185" s="21">
        <v>738910.51462537504</v>
      </c>
      <c r="N185" s="21">
        <v>232008.8249099126</v>
      </c>
    </row>
    <row r="186" spans="10:14" x14ac:dyDescent="0.25">
      <c r="J186">
        <f t="shared" si="9"/>
        <v>173</v>
      </c>
      <c r="K186" s="22">
        <v>0.11414620442679713</v>
      </c>
      <c r="L186" s="22">
        <v>8.9600837854175941E-2</v>
      </c>
      <c r="M186" s="21">
        <v>1067990.9815888179</v>
      </c>
      <c r="N186" s="21">
        <v>335336.04915397771</v>
      </c>
    </row>
    <row r="187" spans="10:14" x14ac:dyDescent="0.25">
      <c r="J187">
        <f t="shared" si="9"/>
        <v>174</v>
      </c>
      <c r="K187" s="22">
        <v>9.0956384649269806E-2</v>
      </c>
      <c r="L187" s="22">
        <v>6.6921904910828056E-2</v>
      </c>
      <c r="M187" s="21">
        <v>373102.1434594061</v>
      </c>
      <c r="N187" s="21">
        <v>117149.48990714195</v>
      </c>
    </row>
    <row r="188" spans="10:14" x14ac:dyDescent="0.25">
      <c r="J188">
        <f t="shared" si="9"/>
        <v>175</v>
      </c>
      <c r="K188" s="22">
        <v>8.6683341842092254E-2</v>
      </c>
      <c r="L188" s="22">
        <v>6.2743000019900519E-2</v>
      </c>
      <c r="M188" s="21">
        <v>306625.88390556385</v>
      </c>
      <c r="N188" s="21">
        <v>96276.760993123535</v>
      </c>
    </row>
    <row r="189" spans="10:14" x14ac:dyDescent="0.25">
      <c r="J189">
        <f t="shared" si="9"/>
        <v>176</v>
      </c>
      <c r="K189" s="22">
        <v>0.10374738116506532</v>
      </c>
      <c r="L189" s="22">
        <v>7.9431107442080151E-2</v>
      </c>
      <c r="M189" s="21">
        <v>668255.64745689952</v>
      </c>
      <c r="N189" s="21">
        <v>209824.06453438196</v>
      </c>
    </row>
    <row r="190" spans="10:14" x14ac:dyDescent="0.25">
      <c r="J190">
        <f t="shared" si="9"/>
        <v>177</v>
      </c>
      <c r="K190" s="22">
        <v>0.10011676540917813</v>
      </c>
      <c r="L190" s="22">
        <v>7.588047651606411E-2</v>
      </c>
      <c r="M190" s="21">
        <v>566757.78193076851</v>
      </c>
      <c r="N190" s="21">
        <v>177954.98154600285</v>
      </c>
    </row>
    <row r="191" spans="10:14" x14ac:dyDescent="0.25">
      <c r="J191">
        <f t="shared" si="9"/>
        <v>178</v>
      </c>
      <c r="K191" s="22">
        <v>0.1107565525040386</v>
      </c>
      <c r="L191" s="22">
        <v>8.6285862171095129E-2</v>
      </c>
      <c r="M191" s="21">
        <v>917070.0798785463</v>
      </c>
      <c r="N191" s="21">
        <v>287948.73991004715</v>
      </c>
    </row>
    <row r="192" spans="10:14" x14ac:dyDescent="0.25">
      <c r="J192">
        <f t="shared" si="9"/>
        <v>179</v>
      </c>
      <c r="K192" s="22">
        <v>0.1047506910267928</v>
      </c>
      <c r="L192" s="22">
        <v>8.0412313734056884E-2</v>
      </c>
      <c r="M192" s="21">
        <v>699314.32525689679</v>
      </c>
      <c r="N192" s="21">
        <v>219576.10784274698</v>
      </c>
    </row>
    <row r="193" spans="10:14" x14ac:dyDescent="0.25">
      <c r="J193">
        <f t="shared" si="9"/>
        <v>180</v>
      </c>
      <c r="K193" s="22">
        <v>5.8674719666760744E-2</v>
      </c>
      <c r="L193" s="22">
        <v>3.5351426034255562E-2</v>
      </c>
      <c r="M193" s="21">
        <v>83097.021948198919</v>
      </c>
      <c r="N193" s="21">
        <v>26091.444138522445</v>
      </c>
    </row>
    <row r="194" spans="10:14" x14ac:dyDescent="0.25">
      <c r="J194">
        <f t="shared" si="9"/>
        <v>181</v>
      </c>
      <c r="K194" s="22">
        <v>0.13437159708011648</v>
      </c>
      <c r="L194" s="22">
        <v>0.10938065193371549</v>
      </c>
      <c r="M194" s="21">
        <v>2625581.6339648594</v>
      </c>
      <c r="N194" s="21">
        <v>824400.38075527479</v>
      </c>
    </row>
    <row r="195" spans="10:14" x14ac:dyDescent="0.25">
      <c r="J195">
        <f t="shared" si="9"/>
        <v>182</v>
      </c>
      <c r="K195" s="22">
        <v>0.11811413214942168</v>
      </c>
      <c r="L195" s="22">
        <v>9.3481349544597192E-2</v>
      </c>
      <c r="M195" s="21">
        <v>1275748.7870165866</v>
      </c>
      <c r="N195" s="21">
        <v>400569.44798793114</v>
      </c>
    </row>
    <row r="196" spans="10:14" x14ac:dyDescent="0.25">
      <c r="J196">
        <f t="shared" si="9"/>
        <v>183</v>
      </c>
      <c r="K196" s="22">
        <v>0.10346848726491209</v>
      </c>
      <c r="L196" s="22">
        <v>7.915835775620228E-2</v>
      </c>
      <c r="M196" s="21">
        <v>659864.99061571062</v>
      </c>
      <c r="N196" s="21">
        <v>207189.5013560064</v>
      </c>
    </row>
    <row r="197" spans="10:14" x14ac:dyDescent="0.25">
      <c r="J197">
        <f t="shared" si="9"/>
        <v>184</v>
      </c>
      <c r="K197" s="22">
        <v>0.1244228947071313</v>
      </c>
      <c r="L197" s="22">
        <v>9.9651125954004938E-2</v>
      </c>
      <c r="M197" s="21">
        <v>1690216.4398277907</v>
      </c>
      <c r="N197" s="21">
        <v>530707.19970290025</v>
      </c>
    </row>
    <row r="198" spans="10:14" x14ac:dyDescent="0.25">
      <c r="J198">
        <f t="shared" si="9"/>
        <v>185</v>
      </c>
      <c r="K198" s="22">
        <v>0.10948499536412193</v>
      </c>
      <c r="L198" s="22">
        <v>8.504231826318831E-2</v>
      </c>
      <c r="M198" s="21">
        <v>866024.127319169</v>
      </c>
      <c r="N198" s="21">
        <v>271920.93784836895</v>
      </c>
    </row>
    <row r="199" spans="10:14" x14ac:dyDescent="0.25">
      <c r="J199">
        <f t="shared" si="9"/>
        <v>186</v>
      </c>
      <c r="K199" s="22">
        <v>0.15132308739565237</v>
      </c>
      <c r="L199" s="22">
        <v>0.12595868987639958</v>
      </c>
      <c r="M199" s="21">
        <v>5512124.4152082223</v>
      </c>
      <c r="N199" s="21">
        <v>1730739.3561425728</v>
      </c>
    </row>
    <row r="200" spans="10:14" x14ac:dyDescent="0.25">
      <c r="J200">
        <f t="shared" si="9"/>
        <v>187</v>
      </c>
      <c r="K200" s="22">
        <v>0.12793042439597824</v>
      </c>
      <c r="L200" s="22">
        <v>0.10308138247920851</v>
      </c>
      <c r="M200" s="21">
        <v>1975030.9076027256</v>
      </c>
      <c r="N200" s="21">
        <v>620135.44395965827</v>
      </c>
    </row>
    <row r="201" spans="10:14" x14ac:dyDescent="0.25">
      <c r="J201">
        <f t="shared" si="9"/>
        <v>188</v>
      </c>
      <c r="K201" s="22">
        <v>9.6745257441668286E-2</v>
      </c>
      <c r="L201" s="22">
        <v>7.2583245065079627E-2</v>
      </c>
      <c r="M201" s="21">
        <v>486123.46559114067</v>
      </c>
      <c r="N201" s="21">
        <v>152636.79671701035</v>
      </c>
    </row>
    <row r="202" spans="10:14" x14ac:dyDescent="0.25">
      <c r="J202">
        <f t="shared" si="9"/>
        <v>189</v>
      </c>
      <c r="K202" s="22">
        <v>9.8167763624027238E-2</v>
      </c>
      <c r="L202" s="22">
        <v>7.3974412509704601E-2</v>
      </c>
      <c r="M202" s="21">
        <v>518672.0903827544</v>
      </c>
      <c r="N202" s="21">
        <v>162856.66507842427</v>
      </c>
    </row>
    <row r="203" spans="10:14" x14ac:dyDescent="0.25">
      <c r="J203">
        <f t="shared" si="9"/>
        <v>190</v>
      </c>
      <c r="K203" s="22">
        <v>0.11961843820113605</v>
      </c>
      <c r="L203" s="22">
        <v>9.495251475417632E-2</v>
      </c>
      <c r="M203" s="21">
        <v>1364458.8023357328</v>
      </c>
      <c r="N203" s="21">
        <v>428423.30309563689</v>
      </c>
    </row>
    <row r="204" spans="10:14" x14ac:dyDescent="0.25">
      <c r="J204">
        <f t="shared" si="9"/>
        <v>191</v>
      </c>
      <c r="K204" s="22">
        <v>0.12522879148510935</v>
      </c>
      <c r="L204" s="22">
        <v>0.10043926830105043</v>
      </c>
      <c r="M204" s="21">
        <v>1751862.9654642688</v>
      </c>
      <c r="N204" s="21">
        <v>550063.45149470132</v>
      </c>
    </row>
    <row r="205" spans="10:14" x14ac:dyDescent="0.25">
      <c r="J205">
        <f t="shared" si="9"/>
        <v>192</v>
      </c>
      <c r="K205" s="22">
        <v>0.13316086115720771</v>
      </c>
      <c r="L205" s="22">
        <v>0.10819658931179044</v>
      </c>
      <c r="M205" s="21">
        <v>2489067.1856293841</v>
      </c>
      <c r="N205" s="21">
        <v>781536.52090399573</v>
      </c>
    </row>
    <row r="206" spans="10:14" x14ac:dyDescent="0.25">
      <c r="J206">
        <f t="shared" si="9"/>
        <v>193</v>
      </c>
      <c r="K206" s="22">
        <v>0.11652685618463199</v>
      </c>
      <c r="L206" s="22">
        <v>9.1929042303169783E-2</v>
      </c>
      <c r="M206" s="21">
        <v>1188275.1592465858</v>
      </c>
      <c r="N206" s="21">
        <v>373103.80338303023</v>
      </c>
    </row>
    <row r="207" spans="10:14" x14ac:dyDescent="0.25">
      <c r="J207">
        <f t="shared" si="9"/>
        <v>194</v>
      </c>
      <c r="K207" s="22">
        <v>0.1001263303049289</v>
      </c>
      <c r="L207" s="22">
        <v>7.588983069093147E-2</v>
      </c>
      <c r="M207" s="21">
        <v>567004.21640818485</v>
      </c>
      <c r="N207" s="21">
        <v>178032.35894474192</v>
      </c>
    </row>
    <row r="208" spans="10:14" x14ac:dyDescent="0.25">
      <c r="J208">
        <f t="shared" si="9"/>
        <v>195</v>
      </c>
      <c r="K208" s="22">
        <v>0.11458410172354427</v>
      </c>
      <c r="L208" s="22">
        <v>9.0029087988255485E-2</v>
      </c>
      <c r="M208" s="21">
        <v>1089182.1935649328</v>
      </c>
      <c r="N208" s="21">
        <v>341989.82940433448</v>
      </c>
    </row>
    <row r="209" spans="10:14" x14ac:dyDescent="0.25">
      <c r="J209">
        <f t="shared" si="9"/>
        <v>196</v>
      </c>
      <c r="K209" s="22">
        <v>0.10238244931385654</v>
      </c>
      <c r="L209" s="22">
        <v>7.8096245928589658E-2</v>
      </c>
      <c r="M209" s="21">
        <v>628163.71727795491</v>
      </c>
      <c r="N209" s="21">
        <v>197235.69094234676</v>
      </c>
    </row>
    <row r="210" spans="10:14" x14ac:dyDescent="0.25">
      <c r="J210">
        <f t="shared" si="9"/>
        <v>197</v>
      </c>
      <c r="K210" s="22">
        <v>0.12776768717814657</v>
      </c>
      <c r="L210" s="22">
        <v>0.1029222304682833</v>
      </c>
      <c r="M210" s="21">
        <v>1960833.3335557783</v>
      </c>
      <c r="N210" s="21">
        <v>615677.58011010441</v>
      </c>
    </row>
    <row r="211" spans="10:14" x14ac:dyDescent="0.25">
      <c r="J211">
        <f t="shared" si="9"/>
        <v>198</v>
      </c>
      <c r="K211" s="22">
        <v>0.11156373822780807</v>
      </c>
      <c r="L211" s="22">
        <v>8.7075265067616758E-2</v>
      </c>
      <c r="M211" s="21">
        <v>950991.99835308746</v>
      </c>
      <c r="N211" s="21">
        <v>298599.80561853596</v>
      </c>
    </row>
    <row r="212" spans="10:14" x14ac:dyDescent="0.25">
      <c r="J212">
        <f t="shared" si="9"/>
        <v>199</v>
      </c>
      <c r="K212" s="22">
        <v>0.14188578653271611</v>
      </c>
      <c r="L212" s="22">
        <v>0.1167292988983748</v>
      </c>
      <c r="M212" s="21">
        <v>3652512.3137306371</v>
      </c>
      <c r="N212" s="21">
        <v>1146843.9995163251</v>
      </c>
    </row>
    <row r="213" spans="10:14" x14ac:dyDescent="0.25">
      <c r="J213">
        <f t="shared" si="9"/>
        <v>200</v>
      </c>
      <c r="K213" s="22">
        <v>0.11692732731990296</v>
      </c>
      <c r="L213" s="22">
        <v>9.2320690798487481E-2</v>
      </c>
      <c r="M213" s="21">
        <v>1209773.7793953151</v>
      </c>
      <c r="N213" s="21">
        <v>379854.10602342518</v>
      </c>
    </row>
    <row r="214" spans="10:14" x14ac:dyDescent="0.25">
      <c r="J214">
        <f t="shared" si="9"/>
        <v>201</v>
      </c>
      <c r="K214" s="22">
        <v>0.11512558751352797</v>
      </c>
      <c r="L214" s="22">
        <v>9.0558644493593965E-2</v>
      </c>
      <c r="M214" s="21">
        <v>1115956.8178211113</v>
      </c>
      <c r="N214" s="21">
        <v>350396.73252470739</v>
      </c>
    </row>
    <row r="215" spans="10:14" x14ac:dyDescent="0.25">
      <c r="J215">
        <f t="shared" si="9"/>
        <v>202</v>
      </c>
      <c r="K215" s="22">
        <v>0.14925945885447911</v>
      </c>
      <c r="L215" s="22">
        <v>0.12394052441611403</v>
      </c>
      <c r="M215" s="21">
        <v>5039212.5027311705</v>
      </c>
      <c r="N215" s="21">
        <v>1582250.8248143541</v>
      </c>
    </row>
    <row r="216" spans="10:14" x14ac:dyDescent="0.25">
      <c r="J216">
        <f t="shared" si="9"/>
        <v>203</v>
      </c>
      <c r="K216" s="22">
        <v>0.16149944804577876</v>
      </c>
      <c r="L216" s="22">
        <v>0.1359108586731228</v>
      </c>
      <c r="M216" s="21">
        <v>8558718.0205073878</v>
      </c>
      <c r="N216" s="21">
        <v>2687332.3242394971</v>
      </c>
    </row>
    <row r="217" spans="10:14" x14ac:dyDescent="0.25">
      <c r="J217">
        <f t="shared" si="9"/>
        <v>204</v>
      </c>
      <c r="K217" s="22">
        <v>0.10985328399632555</v>
      </c>
      <c r="L217" s="22">
        <v>8.5402493256942824E-2</v>
      </c>
      <c r="M217" s="21">
        <v>880515.29039592564</v>
      </c>
      <c r="N217" s="21">
        <v>276470.98504687281</v>
      </c>
    </row>
    <row r="218" spans="10:14" x14ac:dyDescent="0.25">
      <c r="J218">
        <f t="shared" si="9"/>
        <v>205</v>
      </c>
      <c r="K218" s="22">
        <v>0.13832255397433646</v>
      </c>
      <c r="L218" s="22">
        <v>0.11324456667413552</v>
      </c>
      <c r="M218" s="21">
        <v>3124103.1760953278</v>
      </c>
      <c r="N218" s="21">
        <v>980930.02120924427</v>
      </c>
    </row>
    <row r="219" spans="10:14" x14ac:dyDescent="0.25">
      <c r="J219">
        <f t="shared" si="9"/>
        <v>206</v>
      </c>
      <c r="K219" s="22">
        <v>0.13859623690426592</v>
      </c>
      <c r="L219" s="22">
        <v>0.1135122201908576</v>
      </c>
      <c r="M219" s="21">
        <v>3161881.1131121186</v>
      </c>
      <c r="N219" s="21">
        <v>992791.8293731598</v>
      </c>
    </row>
    <row r="220" spans="10:14" x14ac:dyDescent="0.25">
      <c r="J220">
        <f t="shared" si="9"/>
        <v>207</v>
      </c>
      <c r="K220" s="22">
        <v>0.14717375899161556</v>
      </c>
      <c r="L220" s="22">
        <v>0.12190077387973131</v>
      </c>
      <c r="M220" s="21">
        <v>4601702.5104555199</v>
      </c>
      <c r="N220" s="21">
        <v>1444878.061556706</v>
      </c>
    </row>
    <row r="221" spans="10:14" x14ac:dyDescent="0.25">
      <c r="J221">
        <f t="shared" si="9"/>
        <v>208</v>
      </c>
      <c r="K221" s="22">
        <v>0.15532960648790395</v>
      </c>
      <c r="L221" s="22">
        <v>0.12987694274343875</v>
      </c>
      <c r="M221" s="21">
        <v>6557729.0146375429</v>
      </c>
      <c r="N221" s="21">
        <v>2059046.3562899297</v>
      </c>
    </row>
    <row r="222" spans="10:14" x14ac:dyDescent="0.25">
      <c r="J222">
        <f t="shared" si="9"/>
        <v>209</v>
      </c>
      <c r="K222" s="22">
        <v>7.411123425383348E-2</v>
      </c>
      <c r="L222" s="22">
        <v>5.0447864150540145E-2</v>
      </c>
      <c r="M222" s="21">
        <v>171364.66548971651</v>
      </c>
      <c r="N222" s="21">
        <v>53806.39994209123</v>
      </c>
    </row>
    <row r="223" spans="10:14" x14ac:dyDescent="0.25">
      <c r="J223">
        <f t="shared" si="9"/>
        <v>210</v>
      </c>
      <c r="K223" s="22">
        <v>0.10878161611675985</v>
      </c>
      <c r="L223" s="22">
        <v>8.4354434918785248E-2</v>
      </c>
      <c r="M223" s="21">
        <v>838994.59117493045</v>
      </c>
      <c r="N223" s="21">
        <v>263433.99552645028</v>
      </c>
    </row>
    <row r="224" spans="10:14" x14ac:dyDescent="0.25">
      <c r="J224">
        <f t="shared" si="9"/>
        <v>211</v>
      </c>
      <c r="K224" s="22">
        <v>0.10845455622064604</v>
      </c>
      <c r="L224" s="22">
        <v>8.4034580365210276E-2</v>
      </c>
      <c r="M224" s="21">
        <v>826709.58590691676</v>
      </c>
      <c r="N224" s="21">
        <v>259576.65477973077</v>
      </c>
    </row>
    <row r="225" spans="10:14" x14ac:dyDescent="0.25">
      <c r="J225">
        <f t="shared" si="9"/>
        <v>212</v>
      </c>
      <c r="K225" s="22">
        <v>0.1102715156543248</v>
      </c>
      <c r="L225" s="22">
        <v>8.5811510999105112E-2</v>
      </c>
      <c r="M225" s="21">
        <v>897259.84147593274</v>
      </c>
      <c r="N225" s="21">
        <v>281728.56839806668</v>
      </c>
    </row>
    <row r="226" spans="10:14" x14ac:dyDescent="0.25">
      <c r="J226">
        <f t="shared" si="9"/>
        <v>213</v>
      </c>
      <c r="K226" s="22">
        <v>0.10345308614891047</v>
      </c>
      <c r="L226" s="22">
        <v>7.9143295936817681E-2</v>
      </c>
      <c r="M226" s="21">
        <v>659404.66106971656</v>
      </c>
      <c r="N226" s="21">
        <v>207044.96353319363</v>
      </c>
    </row>
    <row r="227" spans="10:14" x14ac:dyDescent="0.25">
      <c r="J227">
        <f t="shared" si="9"/>
        <v>214</v>
      </c>
      <c r="K227" s="22">
        <v>0.10091705832810072</v>
      </c>
      <c r="L227" s="22">
        <v>7.6663138460719038E-2</v>
      </c>
      <c r="M227" s="21">
        <v>587744.23943883774</v>
      </c>
      <c r="N227" s="21">
        <v>184544.47140857106</v>
      </c>
    </row>
    <row r="228" spans="10:14" x14ac:dyDescent="0.25">
      <c r="J228">
        <f t="shared" si="9"/>
        <v>215</v>
      </c>
      <c r="K228" s="22">
        <v>0.11149206687734114</v>
      </c>
      <c r="L228" s="22">
        <v>8.7005172683683352E-2</v>
      </c>
      <c r="M228" s="21">
        <v>947930.9358962056</v>
      </c>
      <c r="N228" s="21">
        <v>297638.66960877558</v>
      </c>
    </row>
    <row r="229" spans="10:14" x14ac:dyDescent="0.25">
      <c r="J229">
        <f t="shared" si="9"/>
        <v>216</v>
      </c>
      <c r="K229" s="22">
        <v>8.7668841764031669E-2</v>
      </c>
      <c r="L229" s="22">
        <v>6.3706788736663134E-2</v>
      </c>
      <c r="M229" s="21">
        <v>320843.1033922155</v>
      </c>
      <c r="N229" s="21">
        <v>100740.79326942252</v>
      </c>
    </row>
    <row r="230" spans="10:14" x14ac:dyDescent="0.25">
      <c r="J230">
        <f t="shared" si="9"/>
        <v>217</v>
      </c>
      <c r="K230" s="22">
        <v>0.10007201912366837</v>
      </c>
      <c r="L230" s="22">
        <v>7.583671602036901E-2</v>
      </c>
      <c r="M230" s="21">
        <v>565606.31097743392</v>
      </c>
      <c r="N230" s="21">
        <v>177593.43381117802</v>
      </c>
    </row>
    <row r="231" spans="10:14" x14ac:dyDescent="0.25">
      <c r="J231">
        <f t="shared" si="9"/>
        <v>218</v>
      </c>
      <c r="K231" s="22">
        <v>0.13103291572294151</v>
      </c>
      <c r="L231" s="22">
        <v>0.10611552390145906</v>
      </c>
      <c r="M231" s="21">
        <v>2265794.5897432421</v>
      </c>
      <c r="N231" s="21">
        <v>711431.66844781896</v>
      </c>
    </row>
    <row r="232" spans="10:14" x14ac:dyDescent="0.25">
      <c r="J232">
        <f t="shared" si="9"/>
        <v>219</v>
      </c>
      <c r="K232" s="22">
        <v>9.6122216427651619E-2</v>
      </c>
      <c r="L232" s="22">
        <v>7.1973930050414081E-2</v>
      </c>
      <c r="M232" s="21">
        <v>472506.01421740564</v>
      </c>
      <c r="N232" s="21">
        <v>148361.08426069224</v>
      </c>
    </row>
    <row r="233" spans="10:14" x14ac:dyDescent="0.25">
      <c r="J233">
        <f t="shared" si="9"/>
        <v>220</v>
      </c>
      <c r="K233" s="22">
        <v>0.13466014001387649</v>
      </c>
      <c r="L233" s="22">
        <v>0.10966283807870481</v>
      </c>
      <c r="M233" s="21">
        <v>2659183.2136120098</v>
      </c>
      <c r="N233" s="21">
        <v>834950.86400696426</v>
      </c>
    </row>
    <row r="234" spans="10:14" x14ac:dyDescent="0.25">
      <c r="J234">
        <f t="shared" si="9"/>
        <v>221</v>
      </c>
      <c r="K234" s="22">
        <v>9.9931460194780275E-2</v>
      </c>
      <c r="L234" s="22">
        <v>7.5699253696236202E-2</v>
      </c>
      <c r="M234" s="21">
        <v>562004.15348881972</v>
      </c>
      <c r="N234" s="21">
        <v>176462.40060819601</v>
      </c>
    </row>
    <row r="235" spans="10:14" x14ac:dyDescent="0.25">
      <c r="J235">
        <f t="shared" si="9"/>
        <v>222</v>
      </c>
      <c r="K235" s="22">
        <v>9.0281942046169794E-2</v>
      </c>
      <c r="L235" s="22">
        <v>6.6262320717566325E-2</v>
      </c>
      <c r="M235" s="21">
        <v>361742.29065156204</v>
      </c>
      <c r="N235" s="21">
        <v>113582.63566846096</v>
      </c>
    </row>
    <row r="236" spans="10:14" x14ac:dyDescent="0.25">
      <c r="J236">
        <f t="shared" si="9"/>
        <v>223</v>
      </c>
      <c r="K236" s="22">
        <v>0.13523224707620773</v>
      </c>
      <c r="L236" s="22">
        <v>0.11022234124981622</v>
      </c>
      <c r="M236" s="21">
        <v>2727057.4281937815</v>
      </c>
      <c r="N236" s="21">
        <v>856262.53362745128</v>
      </c>
    </row>
    <row r="237" spans="10:14" x14ac:dyDescent="0.25">
      <c r="J237">
        <f t="shared" si="9"/>
        <v>224</v>
      </c>
      <c r="K237" s="22">
        <v>9.9876156438302832E-2</v>
      </c>
      <c r="L237" s="22">
        <v>7.5645168317535649E-2</v>
      </c>
      <c r="M237" s="21">
        <v>560593.03443578002</v>
      </c>
      <c r="N237" s="21">
        <v>176019.32655954789</v>
      </c>
    </row>
    <row r="238" spans="10:14" x14ac:dyDescent="0.25">
      <c r="J238">
        <f t="shared" si="9"/>
        <v>225</v>
      </c>
      <c r="K238" s="22">
        <v>0.11542175956651302</v>
      </c>
      <c r="L238" s="22">
        <v>9.0848291683342852E-2</v>
      </c>
      <c r="M238" s="21">
        <v>1130873.3027285037</v>
      </c>
      <c r="N238" s="21">
        <v>355080.32555343176</v>
      </c>
    </row>
    <row r="239" spans="10:14" x14ac:dyDescent="0.25">
      <c r="J239">
        <f t="shared" si="9"/>
        <v>226</v>
      </c>
      <c r="K239" s="22">
        <v>0.12192545411758715</v>
      </c>
      <c r="L239" s="22">
        <v>9.7208705607333856E-2</v>
      </c>
      <c r="M239" s="21">
        <v>1512371.1990080003</v>
      </c>
      <c r="N239" s="21">
        <v>474865.97871372604</v>
      </c>
    </row>
    <row r="240" spans="10:14" x14ac:dyDescent="0.25">
      <c r="J240">
        <f t="shared" si="9"/>
        <v>227</v>
      </c>
      <c r="K240" s="22">
        <v>0.13351579222110677</v>
      </c>
      <c r="L240" s="22">
        <v>0.10854370101317068</v>
      </c>
      <c r="M240" s="21">
        <v>2528349.3793369657</v>
      </c>
      <c r="N240" s="21">
        <v>793870.6471907224</v>
      </c>
    </row>
    <row r="241" spans="10:14" x14ac:dyDescent="0.25">
      <c r="J241">
        <f t="shared" si="9"/>
        <v>228</v>
      </c>
      <c r="K241" s="22">
        <v>0.14406563177567655</v>
      </c>
      <c r="L241" s="22">
        <v>0.11886112073081012</v>
      </c>
      <c r="M241" s="21">
        <v>4017957.1476320908</v>
      </c>
      <c r="N241" s="21">
        <v>1261589.1882836833</v>
      </c>
    </row>
    <row r="242" spans="10:14" x14ac:dyDescent="0.25">
      <c r="J242">
        <f t="shared" ref="J242:J305" si="10">1+J241</f>
        <v>229</v>
      </c>
      <c r="K242" s="22">
        <v>0.12728547920237299</v>
      </c>
      <c r="L242" s="22">
        <v>0.10245064584829788</v>
      </c>
      <c r="M242" s="21">
        <v>1919349.0866450656</v>
      </c>
      <c r="N242" s="21">
        <v>602652.036167335</v>
      </c>
    </row>
    <row r="243" spans="10:14" x14ac:dyDescent="0.25">
      <c r="J243">
        <f t="shared" si="10"/>
        <v>230</v>
      </c>
      <c r="K243" s="22">
        <v>0.13126486485074729</v>
      </c>
      <c r="L243" s="22">
        <v>0.10634236303890132</v>
      </c>
      <c r="M243" s="21">
        <v>2289144.8531075702</v>
      </c>
      <c r="N243" s="21">
        <v>718763.36431256298</v>
      </c>
    </row>
    <row r="244" spans="10:14" x14ac:dyDescent="0.25">
      <c r="J244">
        <f t="shared" si="10"/>
        <v>231</v>
      </c>
      <c r="K244" s="22">
        <v>0.13853304953193901</v>
      </c>
      <c r="L244" s="22">
        <v>0.11345042487749968</v>
      </c>
      <c r="M244" s="21">
        <v>3153119.4666102058</v>
      </c>
      <c r="N244" s="21">
        <v>990040.77999850654</v>
      </c>
    </row>
    <row r="245" spans="10:14" x14ac:dyDescent="0.25">
      <c r="J245">
        <f t="shared" si="10"/>
        <v>232</v>
      </c>
      <c r="K245" s="22">
        <v>0.10167489852502043</v>
      </c>
      <c r="L245" s="22">
        <v>7.7404282944488312E-2</v>
      </c>
      <c r="M245" s="21">
        <v>608318.52381695597</v>
      </c>
      <c r="N245" s="21">
        <v>191004.54397141674</v>
      </c>
    </row>
    <row r="246" spans="10:14" x14ac:dyDescent="0.25">
      <c r="J246">
        <f t="shared" si="10"/>
        <v>233</v>
      </c>
      <c r="K246" s="22">
        <v>9.5101809896780631E-2</v>
      </c>
      <c r="L246" s="22">
        <v>7.0976003740050864E-2</v>
      </c>
      <c r="M246" s="21">
        <v>451006.87983435753</v>
      </c>
      <c r="N246" s="21">
        <v>141610.62015703798</v>
      </c>
    </row>
    <row r="247" spans="10:14" x14ac:dyDescent="0.25">
      <c r="J247">
        <f t="shared" si="10"/>
        <v>234</v>
      </c>
      <c r="K247" s="22">
        <v>0.10596442204248291</v>
      </c>
      <c r="L247" s="22">
        <v>8.159930546491867E-2</v>
      </c>
      <c r="M247" s="21">
        <v>738781.72749142128</v>
      </c>
      <c r="N247" s="21">
        <v>231968.38733185583</v>
      </c>
    </row>
    <row r="248" spans="10:14" x14ac:dyDescent="0.25">
      <c r="J248">
        <f t="shared" si="10"/>
        <v>235</v>
      </c>
      <c r="K248" s="22">
        <v>0.13953974954051707</v>
      </c>
      <c r="L248" s="22">
        <v>0.11443494662918385</v>
      </c>
      <c r="M248" s="21">
        <v>3295583.1567542171</v>
      </c>
      <c r="N248" s="21">
        <v>1034772.6286979389</v>
      </c>
    </row>
    <row r="249" spans="10:14" x14ac:dyDescent="0.25">
      <c r="J249">
        <f t="shared" si="10"/>
        <v>236</v>
      </c>
      <c r="K249" s="22">
        <v>7.91273956649301E-2</v>
      </c>
      <c r="L249" s="22">
        <v>5.5353516258518809E-2</v>
      </c>
      <c r="M249" s="21">
        <v>216318.78406857623</v>
      </c>
      <c r="N249" s="21">
        <v>67921.44096519801</v>
      </c>
    </row>
    <row r="250" spans="10:14" x14ac:dyDescent="0.25">
      <c r="J250">
        <f t="shared" si="10"/>
        <v>237</v>
      </c>
      <c r="K250" s="22">
        <v>0.13379955637967833</v>
      </c>
      <c r="L250" s="22">
        <v>0.10882121366250153</v>
      </c>
      <c r="M250" s="21">
        <v>2560191.5910464479</v>
      </c>
      <c r="N250" s="21">
        <v>803868.71052183514</v>
      </c>
    </row>
    <row r="251" spans="10:14" x14ac:dyDescent="0.25">
      <c r="J251">
        <f t="shared" si="10"/>
        <v>238</v>
      </c>
      <c r="K251" s="22">
        <v>0.1604475035969164</v>
      </c>
      <c r="L251" s="22">
        <v>0.13488208924564327</v>
      </c>
      <c r="M251" s="21">
        <v>8179622.48319811</v>
      </c>
      <c r="N251" s="21">
        <v>2568300.9822855806</v>
      </c>
    </row>
    <row r="252" spans="10:14" x14ac:dyDescent="0.25">
      <c r="J252">
        <f t="shared" si="10"/>
        <v>239</v>
      </c>
      <c r="K252" s="22">
        <v>0.13560795467419684</v>
      </c>
      <c r="L252" s="22">
        <v>0.11058977176470774</v>
      </c>
      <c r="M252" s="21">
        <v>2772551.5533559057</v>
      </c>
      <c r="N252" s="21">
        <v>870547.13008433126</v>
      </c>
    </row>
    <row r="253" spans="10:14" x14ac:dyDescent="0.25">
      <c r="J253">
        <f t="shared" si="10"/>
        <v>240</v>
      </c>
      <c r="K253" s="22">
        <v>0.10710512728725741</v>
      </c>
      <c r="L253" s="22">
        <v>8.2714880230162713E-2</v>
      </c>
      <c r="M253" s="21">
        <v>777859.99304287089</v>
      </c>
      <c r="N253" s="21">
        <v>244238.48268258449</v>
      </c>
    </row>
    <row r="254" spans="10:14" x14ac:dyDescent="0.25">
      <c r="J254">
        <f t="shared" si="10"/>
        <v>241</v>
      </c>
      <c r="K254" s="22">
        <v>0.11845163597401887</v>
      </c>
      <c r="L254" s="22">
        <v>9.3811417940108388E-2</v>
      </c>
      <c r="M254" s="21">
        <v>1295146.1692480769</v>
      </c>
      <c r="N254" s="21">
        <v>406659.98773365142</v>
      </c>
    </row>
    <row r="255" spans="10:14" x14ac:dyDescent="0.25">
      <c r="J255">
        <f t="shared" si="10"/>
        <v>242</v>
      </c>
      <c r="K255" s="22">
        <v>0.10793506494450877</v>
      </c>
      <c r="L255" s="22">
        <v>8.3526533820252213E-2</v>
      </c>
      <c r="M255" s="21">
        <v>807557.96924084146</v>
      </c>
      <c r="N255" s="21">
        <v>253563.28240259795</v>
      </c>
    </row>
    <row r="256" spans="10:14" x14ac:dyDescent="0.25">
      <c r="J256">
        <f t="shared" si="10"/>
        <v>243</v>
      </c>
      <c r="K256" s="22">
        <v>0.10370311957093503</v>
      </c>
      <c r="L256" s="22">
        <v>7.9387820959697875E-2</v>
      </c>
      <c r="M256" s="21">
        <v>666917.0703717235</v>
      </c>
      <c r="N256" s="21">
        <v>209403.76777254677</v>
      </c>
    </row>
    <row r="257" spans="10:14" x14ac:dyDescent="0.25">
      <c r="J257">
        <f t="shared" si="10"/>
        <v>244</v>
      </c>
      <c r="K257" s="22">
        <v>9.5880260126021799E-2</v>
      </c>
      <c r="L257" s="22">
        <v>7.1737304203705277E-2</v>
      </c>
      <c r="M257" s="21">
        <v>467319.10624476342</v>
      </c>
      <c r="N257" s="21">
        <v>146732.45887259813</v>
      </c>
    </row>
    <row r="258" spans="10:14" x14ac:dyDescent="0.25">
      <c r="J258">
        <f t="shared" si="10"/>
        <v>245</v>
      </c>
      <c r="K258" s="22">
        <v>8.3670344353695247E-2</v>
      </c>
      <c r="L258" s="22">
        <v>5.9796380828661899E-2</v>
      </c>
      <c r="M258" s="21">
        <v>266881.06575270987</v>
      </c>
      <c r="N258" s="21">
        <v>83797.376313400979</v>
      </c>
    </row>
    <row r="259" spans="10:14" x14ac:dyDescent="0.25">
      <c r="J259">
        <f t="shared" si="10"/>
        <v>246</v>
      </c>
      <c r="K259" s="22">
        <v>0.11640708638222241</v>
      </c>
      <c r="L259" s="22">
        <v>9.1811911107518185E-2</v>
      </c>
      <c r="M259" s="21">
        <v>1181918.5682906117</v>
      </c>
      <c r="N259" s="21">
        <v>371107.9119064064</v>
      </c>
    </row>
    <row r="260" spans="10:14" x14ac:dyDescent="0.25">
      <c r="J260">
        <f t="shared" si="10"/>
        <v>247</v>
      </c>
      <c r="K260" s="22">
        <v>0.11028232356971679</v>
      </c>
      <c r="L260" s="22">
        <v>8.5822080809081269E-2</v>
      </c>
      <c r="M260" s="21">
        <v>897696.66352709755</v>
      </c>
      <c r="N260" s="21">
        <v>281865.72515626607</v>
      </c>
    </row>
    <row r="261" spans="10:14" x14ac:dyDescent="0.25">
      <c r="J261">
        <f t="shared" si="10"/>
        <v>248</v>
      </c>
      <c r="K261" s="22">
        <v>8.8103146511110397E-2</v>
      </c>
      <c r="L261" s="22">
        <v>6.4131525467283179E-2</v>
      </c>
      <c r="M261" s="21">
        <v>327311.78215646668</v>
      </c>
      <c r="N261" s="21">
        <v>102771.87894097304</v>
      </c>
    </row>
    <row r="262" spans="10:14" x14ac:dyDescent="0.25">
      <c r="J262">
        <f t="shared" si="10"/>
        <v>249</v>
      </c>
      <c r="K262" s="22">
        <v>0.11960673038303127</v>
      </c>
      <c r="L262" s="22">
        <v>9.4941064866929992E-2</v>
      </c>
      <c r="M262" s="21">
        <v>1363745.579735819</v>
      </c>
      <c r="N262" s="21">
        <v>428199.35996039934</v>
      </c>
    </row>
    <row r="263" spans="10:14" x14ac:dyDescent="0.25">
      <c r="J263">
        <f t="shared" si="10"/>
        <v>250</v>
      </c>
      <c r="K263" s="22">
        <v>8.0665990600896409E-2</v>
      </c>
      <c r="L263" s="22">
        <v>5.6858214945895602E-2</v>
      </c>
      <c r="M263" s="21">
        <v>232291.08110692279</v>
      </c>
      <c r="N263" s="21">
        <v>72936.54603358054</v>
      </c>
    </row>
    <row r="264" spans="10:14" x14ac:dyDescent="0.25">
      <c r="J264">
        <f t="shared" si="10"/>
        <v>251</v>
      </c>
      <c r="K264" s="22">
        <v>0.11008396268132814</v>
      </c>
      <c r="L264" s="22">
        <v>8.5628089940264385E-2</v>
      </c>
      <c r="M264" s="21">
        <v>889712.62639493856</v>
      </c>
      <c r="N264" s="21">
        <v>279358.8355716613</v>
      </c>
    </row>
    <row r="265" spans="10:14" x14ac:dyDescent="0.25">
      <c r="J265">
        <f t="shared" si="10"/>
        <v>252</v>
      </c>
      <c r="K265" s="22">
        <v>0.11645815142922267</v>
      </c>
      <c r="L265" s="22">
        <v>9.1861851158272279E-2</v>
      </c>
      <c r="M265" s="21">
        <v>1184624.678525778</v>
      </c>
      <c r="N265" s="21">
        <v>371957.59727873583</v>
      </c>
    </row>
    <row r="266" spans="10:14" x14ac:dyDescent="0.25">
      <c r="J266">
        <f t="shared" si="10"/>
        <v>253</v>
      </c>
      <c r="K266" s="22">
        <v>0.12514998953042822</v>
      </c>
      <c r="L266" s="22">
        <v>0.10036220240475768</v>
      </c>
      <c r="M266" s="21">
        <v>1745739.1607731101</v>
      </c>
      <c r="N266" s="21">
        <v>548140.65204571269</v>
      </c>
    </row>
    <row r="267" spans="10:14" x14ac:dyDescent="0.25">
      <c r="J267">
        <f t="shared" si="10"/>
        <v>254</v>
      </c>
      <c r="K267" s="22">
        <v>0.13048925169552317</v>
      </c>
      <c r="L267" s="22">
        <v>0.10558383714667552</v>
      </c>
      <c r="M267" s="21">
        <v>2211974.974676297</v>
      </c>
      <c r="N267" s="21">
        <v>694532.97043008066</v>
      </c>
    </row>
    <row r="268" spans="10:14" x14ac:dyDescent="0.25">
      <c r="J268">
        <f t="shared" si="10"/>
        <v>255</v>
      </c>
      <c r="K268" s="22">
        <v>0.11003042753527192</v>
      </c>
      <c r="L268" s="22">
        <v>8.5575734208345411E-2</v>
      </c>
      <c r="M268" s="21">
        <v>887569.7857410966</v>
      </c>
      <c r="N268" s="21">
        <v>278686.00992873602</v>
      </c>
    </row>
    <row r="269" spans="10:14" x14ac:dyDescent="0.25">
      <c r="J269">
        <f t="shared" si="10"/>
        <v>256</v>
      </c>
      <c r="K269" s="22">
        <v>0.12077190653503966</v>
      </c>
      <c r="L269" s="22">
        <v>9.6080571429382644E-2</v>
      </c>
      <c r="M269" s="21">
        <v>1436548.0136846863</v>
      </c>
      <c r="N269" s="21">
        <v>451058.42992453673</v>
      </c>
    </row>
    <row r="270" spans="10:14" x14ac:dyDescent="0.25">
      <c r="J270">
        <f t="shared" si="10"/>
        <v>257</v>
      </c>
      <c r="K270" s="22">
        <v>0.11797487702822362</v>
      </c>
      <c r="L270" s="22">
        <v>9.3345162304421692E-2</v>
      </c>
      <c r="M270" s="21">
        <v>1267828.5962054559</v>
      </c>
      <c r="N270" s="21">
        <v>398082.6053638492</v>
      </c>
    </row>
    <row r="271" spans="10:14" x14ac:dyDescent="0.25">
      <c r="J271">
        <f t="shared" si="10"/>
        <v>258</v>
      </c>
      <c r="K271" s="22">
        <v>0.13998615136128478</v>
      </c>
      <c r="L271" s="22">
        <v>0.11487151392708017</v>
      </c>
      <c r="M271" s="21">
        <v>3360756.9595058695</v>
      </c>
      <c r="N271" s="21">
        <v>1055236.4021752828</v>
      </c>
    </row>
    <row r="272" spans="10:14" x14ac:dyDescent="0.25">
      <c r="J272">
        <f t="shared" si="10"/>
        <v>259</v>
      </c>
      <c r="K272" s="22">
        <v>0.12611899363357715</v>
      </c>
      <c r="L272" s="22">
        <v>0.10130985871636233</v>
      </c>
      <c r="M272" s="21">
        <v>1822520.8584477422</v>
      </c>
      <c r="N272" s="21">
        <v>572249.16193897254</v>
      </c>
    </row>
    <row r="273" spans="10:14" x14ac:dyDescent="0.25">
      <c r="J273">
        <f t="shared" si="10"/>
        <v>260</v>
      </c>
      <c r="K273" s="22">
        <v>0.10232773207983659</v>
      </c>
      <c r="L273" s="22">
        <v>7.8042734150874704E-2</v>
      </c>
      <c r="M273" s="21">
        <v>626606.65255988191</v>
      </c>
      <c r="N273" s="21">
        <v>196746.79174765613</v>
      </c>
    </row>
    <row r="274" spans="10:14" x14ac:dyDescent="0.25">
      <c r="J274">
        <f t="shared" si="10"/>
        <v>261</v>
      </c>
      <c r="K274" s="22">
        <v>0.12959636661817897</v>
      </c>
      <c r="L274" s="22">
        <v>0.10471062290915789</v>
      </c>
      <c r="M274" s="21">
        <v>2126290.8473390746</v>
      </c>
      <c r="N274" s="21">
        <v>667629.20697907731</v>
      </c>
    </row>
    <row r="275" spans="10:14" x14ac:dyDescent="0.25">
      <c r="J275">
        <f t="shared" si="10"/>
        <v>262</v>
      </c>
      <c r="K275" s="22">
        <v>0.1388778629906211</v>
      </c>
      <c r="L275" s="22">
        <v>0.11378764187109591</v>
      </c>
      <c r="M275" s="21">
        <v>3201222.794875327</v>
      </c>
      <c r="N275" s="21">
        <v>1005144.6341786096</v>
      </c>
    </row>
    <row r="276" spans="10:14" x14ac:dyDescent="0.25">
      <c r="J276">
        <f t="shared" si="10"/>
        <v>263</v>
      </c>
      <c r="K276" s="22">
        <v>0.10120129139195866</v>
      </c>
      <c r="L276" s="22">
        <v>7.6941109685047859E-2</v>
      </c>
      <c r="M276" s="21">
        <v>595379.5747505672</v>
      </c>
      <c r="N276" s="21">
        <v>186941.87290496961</v>
      </c>
    </row>
    <row r="277" spans="10:14" x14ac:dyDescent="0.25">
      <c r="J277">
        <f t="shared" si="10"/>
        <v>264</v>
      </c>
      <c r="K277" s="22">
        <v>0.13439020254918854</v>
      </c>
      <c r="L277" s="22">
        <v>0.1093988475121852</v>
      </c>
      <c r="M277" s="21">
        <v>2627735.6817671284</v>
      </c>
      <c r="N277" s="21">
        <v>825076.72530513897</v>
      </c>
    </row>
    <row r="278" spans="10:14" x14ac:dyDescent="0.25">
      <c r="J278">
        <f t="shared" si="10"/>
        <v>265</v>
      </c>
      <c r="K278" s="22">
        <v>0.12506552681388916</v>
      </c>
      <c r="L278" s="22">
        <v>0.100279600456878</v>
      </c>
      <c r="M278" s="21">
        <v>1739198.7433161945</v>
      </c>
      <c r="N278" s="21">
        <v>546087.0413058945</v>
      </c>
    </row>
    <row r="279" spans="10:14" x14ac:dyDescent="0.25">
      <c r="J279">
        <f t="shared" si="10"/>
        <v>266</v>
      </c>
      <c r="K279" s="22">
        <v>0.10634662208196333</v>
      </c>
      <c r="L279" s="22">
        <v>8.1973085388586719E-2</v>
      </c>
      <c r="M279" s="21">
        <v>751655.84705323481</v>
      </c>
      <c r="N279" s="21">
        <v>236010.70273022368</v>
      </c>
    </row>
    <row r="280" spans="10:14" x14ac:dyDescent="0.25">
      <c r="J280">
        <f t="shared" si="10"/>
        <v>267</v>
      </c>
      <c r="K280" s="22">
        <v>0.13042898053994523</v>
      </c>
      <c r="L280" s="22">
        <v>0.10552489380391195</v>
      </c>
      <c r="M280" s="21">
        <v>2206086.1837857356</v>
      </c>
      <c r="N280" s="21">
        <v>692683.96242760017</v>
      </c>
    </row>
    <row r="281" spans="10:14" x14ac:dyDescent="0.25">
      <c r="J281">
        <f t="shared" si="10"/>
        <v>268</v>
      </c>
      <c r="K281" s="22">
        <v>0.10786439246981327</v>
      </c>
      <c r="L281" s="22">
        <v>8.3457418306206455E-2</v>
      </c>
      <c r="M281" s="21">
        <v>804986.3826527124</v>
      </c>
      <c r="N281" s="21">
        <v>252755.83580296687</v>
      </c>
    </row>
    <row r="282" spans="10:14" x14ac:dyDescent="0.25">
      <c r="J282">
        <f t="shared" si="10"/>
        <v>269</v>
      </c>
      <c r="K282" s="22">
        <v>9.128029071806143E-2</v>
      </c>
      <c r="L282" s="22">
        <v>6.7238675117951008E-2</v>
      </c>
      <c r="M282" s="21">
        <v>378681.34502770856</v>
      </c>
      <c r="N282" s="21">
        <v>118901.29066538892</v>
      </c>
    </row>
    <row r="283" spans="10:14" x14ac:dyDescent="0.25">
      <c r="J283">
        <f t="shared" si="10"/>
        <v>270</v>
      </c>
      <c r="K283" s="22">
        <v>0.1172479207145205</v>
      </c>
      <c r="L283" s="22">
        <v>9.2634221311805875E-2</v>
      </c>
      <c r="M283" s="21">
        <v>1227258.6003246838</v>
      </c>
      <c r="N283" s="21">
        <v>385344.12501393823</v>
      </c>
    </row>
    <row r="284" spans="10:14" x14ac:dyDescent="0.25">
      <c r="J284">
        <f t="shared" si="10"/>
        <v>271</v>
      </c>
      <c r="K284" s="22">
        <v>0.12649948940885714</v>
      </c>
      <c r="L284" s="22">
        <v>0.10168197192188022</v>
      </c>
      <c r="M284" s="21">
        <v>1853567.0092119274</v>
      </c>
      <c r="N284" s="21">
        <v>581997.27191197313</v>
      </c>
    </row>
    <row r="285" spans="10:14" x14ac:dyDescent="0.25">
      <c r="J285">
        <f t="shared" si="10"/>
        <v>272</v>
      </c>
      <c r="K285" s="22">
        <v>0.11636112074668636</v>
      </c>
      <c r="L285" s="22">
        <v>9.1766958124872344E-2</v>
      </c>
      <c r="M285" s="21">
        <v>1179487.8746511624</v>
      </c>
      <c r="N285" s="21">
        <v>370344.70396194974</v>
      </c>
    </row>
    <row r="286" spans="10:14" x14ac:dyDescent="0.25">
      <c r="J286">
        <f t="shared" si="10"/>
        <v>273</v>
      </c>
      <c r="K286" s="22">
        <v>0.11597101585839686</v>
      </c>
      <c r="L286" s="22">
        <v>9.1385447501363126E-2</v>
      </c>
      <c r="M286" s="21">
        <v>1159055.1210976574</v>
      </c>
      <c r="N286" s="21">
        <v>363929.070339486</v>
      </c>
    </row>
    <row r="287" spans="10:14" x14ac:dyDescent="0.25">
      <c r="J287">
        <f t="shared" si="10"/>
        <v>274</v>
      </c>
      <c r="K287" s="22">
        <v>0.11811617433693122</v>
      </c>
      <c r="L287" s="22">
        <v>9.3483346741385809E-2</v>
      </c>
      <c r="M287" s="21">
        <v>1275865.2972524434</v>
      </c>
      <c r="N287" s="21">
        <v>400606.03077079332</v>
      </c>
    </row>
    <row r="288" spans="10:14" x14ac:dyDescent="0.25">
      <c r="J288">
        <f t="shared" si="10"/>
        <v>275</v>
      </c>
      <c r="K288" s="22">
        <v>0.15809393244974945</v>
      </c>
      <c r="L288" s="22">
        <v>0.13258036880382584</v>
      </c>
      <c r="M288" s="21">
        <v>7390054.5186228221</v>
      </c>
      <c r="N288" s="21">
        <v>2320386.3403610452</v>
      </c>
    </row>
    <row r="289" spans="10:14" x14ac:dyDescent="0.25">
      <c r="J289">
        <f t="shared" si="10"/>
        <v>276</v>
      </c>
      <c r="K289" s="22">
        <v>0.10777623537573588</v>
      </c>
      <c r="L289" s="22">
        <v>8.337120337033177E-2</v>
      </c>
      <c r="M289" s="21">
        <v>801789.82332415169</v>
      </c>
      <c r="N289" s="21">
        <v>251752.15543992561</v>
      </c>
    </row>
    <row r="290" spans="10:14" x14ac:dyDescent="0.25">
      <c r="J290">
        <f t="shared" si="10"/>
        <v>277</v>
      </c>
      <c r="K290" s="22">
        <v>0.14714171745188742</v>
      </c>
      <c r="L290" s="22">
        <v>0.1218694382359935</v>
      </c>
      <c r="M290" s="21">
        <v>4595280.4327268815</v>
      </c>
      <c r="N290" s="21">
        <v>1442861.6080378967</v>
      </c>
    </row>
    <row r="291" spans="10:14" x14ac:dyDescent="0.25">
      <c r="J291">
        <f t="shared" si="10"/>
        <v>278</v>
      </c>
      <c r="K291" s="22">
        <v>0.10649609182016362</v>
      </c>
      <c r="L291" s="22">
        <v>8.2119262211098665E-2</v>
      </c>
      <c r="M291" s="21">
        <v>756750.20371971373</v>
      </c>
      <c r="N291" s="21">
        <v>237610.26814507096</v>
      </c>
    </row>
    <row r="292" spans="10:14" x14ac:dyDescent="0.25">
      <c r="J292">
        <f t="shared" si="10"/>
        <v>279</v>
      </c>
      <c r="K292" s="22">
        <v>0.11803186734608562</v>
      </c>
      <c r="L292" s="22">
        <v>9.3400897088461221E-2</v>
      </c>
      <c r="M292" s="21">
        <v>1271064.1012841987</v>
      </c>
      <c r="N292" s="21">
        <v>399098.51421404298</v>
      </c>
    </row>
    <row r="293" spans="10:14" x14ac:dyDescent="0.25">
      <c r="J293">
        <f t="shared" si="10"/>
        <v>280</v>
      </c>
      <c r="K293" s="22">
        <v>0.10971902524954436</v>
      </c>
      <c r="L293" s="22">
        <v>8.5271192317801559E-2</v>
      </c>
      <c r="M293" s="21">
        <v>875205.25564752426</v>
      </c>
      <c r="N293" s="21">
        <v>274803.69936366391</v>
      </c>
    </row>
    <row r="294" spans="10:14" x14ac:dyDescent="0.25">
      <c r="J294">
        <f t="shared" si="10"/>
        <v>281</v>
      </c>
      <c r="K294" s="22">
        <v>0.10860693820500367</v>
      </c>
      <c r="L294" s="22">
        <v>8.4183605275199858E-2</v>
      </c>
      <c r="M294" s="21">
        <v>832411.25751537655</v>
      </c>
      <c r="N294" s="21">
        <v>261366.9096261808</v>
      </c>
    </row>
    <row r="295" spans="10:14" x14ac:dyDescent="0.25">
      <c r="J295">
        <f t="shared" si="10"/>
        <v>282</v>
      </c>
      <c r="K295" s="22">
        <v>9.4181863973058944E-2</v>
      </c>
      <c r="L295" s="22">
        <v>7.0076324824227321E-2</v>
      </c>
      <c r="M295" s="21">
        <v>432448.04150847957</v>
      </c>
      <c r="N295" s="21">
        <v>135783.37289711364</v>
      </c>
    </row>
    <row r="296" spans="10:14" x14ac:dyDescent="0.25">
      <c r="J296">
        <f t="shared" si="10"/>
        <v>283</v>
      </c>
      <c r="K296" s="22">
        <v>0.10268343334152852</v>
      </c>
      <c r="L296" s="22">
        <v>7.8390599082088785E-2</v>
      </c>
      <c r="M296" s="21">
        <v>636796.72418007092</v>
      </c>
      <c r="N296" s="21">
        <v>199946.34906285623</v>
      </c>
    </row>
    <row r="297" spans="10:14" x14ac:dyDescent="0.25">
      <c r="J297">
        <f t="shared" si="10"/>
        <v>284</v>
      </c>
      <c r="K297" s="22">
        <v>0.10294890384824096</v>
      </c>
      <c r="L297" s="22">
        <v>7.8650221100626583E-2</v>
      </c>
      <c r="M297" s="21">
        <v>644507.53756581456</v>
      </c>
      <c r="N297" s="21">
        <v>202367.44974733223</v>
      </c>
    </row>
    <row r="298" spans="10:14" x14ac:dyDescent="0.25">
      <c r="J298">
        <f t="shared" si="10"/>
        <v>285</v>
      </c>
      <c r="K298" s="22">
        <v>0.14079500503389375</v>
      </c>
      <c r="L298" s="22">
        <v>0.11566254802644216</v>
      </c>
      <c r="M298" s="21">
        <v>3482081.0696085831</v>
      </c>
      <c r="N298" s="21">
        <v>1093330.6824176509</v>
      </c>
    </row>
    <row r="299" spans="10:14" x14ac:dyDescent="0.25">
      <c r="J299">
        <f t="shared" si="10"/>
        <v>286</v>
      </c>
      <c r="K299" s="22">
        <v>0.10505909452226003</v>
      </c>
      <c r="L299" s="22">
        <v>8.0713922899643187E-2</v>
      </c>
      <c r="M299" s="21">
        <v>709142.45502868586</v>
      </c>
      <c r="N299" s="21">
        <v>222662.019863597</v>
      </c>
    </row>
    <row r="300" spans="10:14" x14ac:dyDescent="0.25">
      <c r="J300">
        <f t="shared" si="10"/>
        <v>287</v>
      </c>
      <c r="K300" s="22">
        <v>7.0863653153113271E-2</v>
      </c>
      <c r="L300" s="22">
        <v>4.7271829376751562E-2</v>
      </c>
      <c r="M300" s="21">
        <v>147287.95702864637</v>
      </c>
      <c r="N300" s="21">
        <v>46246.609240529047</v>
      </c>
    </row>
    <row r="301" spans="10:14" x14ac:dyDescent="0.25">
      <c r="J301">
        <f t="shared" si="10"/>
        <v>288</v>
      </c>
      <c r="K301" s="22">
        <v>9.9747562002830303E-2</v>
      </c>
      <c r="L301" s="22">
        <v>7.5519406901235264E-2</v>
      </c>
      <c r="M301" s="21">
        <v>557325.25592970569</v>
      </c>
      <c r="N301" s="21">
        <v>174993.28424961466</v>
      </c>
    </row>
    <row r="302" spans="10:14" x14ac:dyDescent="0.25">
      <c r="J302">
        <f t="shared" si="10"/>
        <v>289</v>
      </c>
      <c r="K302" s="22">
        <v>8.6289668597747227E-2</v>
      </c>
      <c r="L302" s="22">
        <v>6.2357999653543938E-2</v>
      </c>
      <c r="M302" s="21">
        <v>301120.82068885595</v>
      </c>
      <c r="N302" s="21">
        <v>94548.238766571201</v>
      </c>
    </row>
    <row r="303" spans="10:14" x14ac:dyDescent="0.25">
      <c r="J303">
        <f t="shared" si="10"/>
        <v>290</v>
      </c>
      <c r="K303" s="22">
        <v>0.12959455008912246</v>
      </c>
      <c r="L303" s="22">
        <v>0.10470884639941946</v>
      </c>
      <c r="M303" s="21">
        <v>2126119.887293187</v>
      </c>
      <c r="N303" s="21">
        <v>667575.52762472001</v>
      </c>
    </row>
    <row r="304" spans="10:14" x14ac:dyDescent="0.25">
      <c r="J304">
        <f t="shared" si="10"/>
        <v>291</v>
      </c>
      <c r="K304" s="22">
        <v>0.17128512630871717</v>
      </c>
      <c r="L304" s="22">
        <v>0.14548095207011524</v>
      </c>
      <c r="M304" s="21">
        <v>13019363.408950759</v>
      </c>
      <c r="N304" s="21">
        <v>4087920.1822120724</v>
      </c>
    </row>
    <row r="305" spans="10:14" x14ac:dyDescent="0.25">
      <c r="J305">
        <f t="shared" si="10"/>
        <v>292</v>
      </c>
      <c r="K305" s="22">
        <v>0.14474244644516432</v>
      </c>
      <c r="L305" s="22">
        <v>0.11952302473229204</v>
      </c>
      <c r="M305" s="21">
        <v>4138544.7610311005</v>
      </c>
      <c r="N305" s="21">
        <v>1299452.2176081198</v>
      </c>
    </row>
    <row r="306" spans="10:14" x14ac:dyDescent="0.25">
      <c r="J306">
        <f t="shared" ref="J306:J369" si="11">1+J305</f>
        <v>293</v>
      </c>
      <c r="K306" s="22">
        <v>0.12075586409865302</v>
      </c>
      <c r="L306" s="22">
        <v>9.6064882418318565E-2</v>
      </c>
      <c r="M306" s="21">
        <v>1435520.2554935061</v>
      </c>
      <c r="N306" s="21">
        <v>450735.72647735657</v>
      </c>
    </row>
    <row r="307" spans="10:14" x14ac:dyDescent="0.25">
      <c r="J307">
        <f t="shared" si="11"/>
        <v>294</v>
      </c>
      <c r="K307" s="22">
        <v>0.111265226917308</v>
      </c>
      <c r="L307" s="22">
        <v>8.6783330155719707E-2</v>
      </c>
      <c r="M307" s="21">
        <v>938306.17300459603</v>
      </c>
      <c r="N307" s="21">
        <v>294616.61229016911</v>
      </c>
    </row>
    <row r="308" spans="10:14" x14ac:dyDescent="0.25">
      <c r="J308">
        <f t="shared" si="11"/>
        <v>295</v>
      </c>
      <c r="K308" s="22">
        <v>0.10080220551430319</v>
      </c>
      <c r="L308" s="22">
        <v>7.6550815929218086E-2</v>
      </c>
      <c r="M308" s="21">
        <v>584686.25112485921</v>
      </c>
      <c r="N308" s="21">
        <v>183584.30064191995</v>
      </c>
    </row>
    <row r="309" spans="10:14" x14ac:dyDescent="0.25">
      <c r="J309">
        <f t="shared" si="11"/>
        <v>296</v>
      </c>
      <c r="K309" s="22">
        <v>0.11375725897315081</v>
      </c>
      <c r="L309" s="22">
        <v>8.9220461122209604E-2</v>
      </c>
      <c r="M309" s="21">
        <v>1049507.895002729</v>
      </c>
      <c r="N309" s="21">
        <v>329532.58700982243</v>
      </c>
    </row>
    <row r="310" spans="10:14" x14ac:dyDescent="0.25">
      <c r="J310">
        <f t="shared" si="11"/>
        <v>297</v>
      </c>
      <c r="K310" s="22">
        <v>9.2806244527113835E-2</v>
      </c>
      <c r="L310" s="22">
        <v>6.8731011170673595E-2</v>
      </c>
      <c r="M310" s="21">
        <v>406084.79647908895</v>
      </c>
      <c r="N310" s="21">
        <v>127505.63780062222</v>
      </c>
    </row>
    <row r="311" spans="10:14" x14ac:dyDescent="0.25">
      <c r="J311">
        <f t="shared" si="11"/>
        <v>298</v>
      </c>
      <c r="K311" s="22">
        <v>0.1227726978482564</v>
      </c>
      <c r="L311" s="22">
        <v>9.8037284006771808E-2</v>
      </c>
      <c r="M311" s="21">
        <v>1570545.4319721204</v>
      </c>
      <c r="N311" s="21">
        <v>493131.97325960675</v>
      </c>
    </row>
    <row r="312" spans="10:14" x14ac:dyDescent="0.25">
      <c r="J312">
        <f t="shared" si="11"/>
        <v>299</v>
      </c>
      <c r="K312" s="22">
        <v>0.1048331051785798</v>
      </c>
      <c r="L312" s="22">
        <v>8.0492912248400383E-2</v>
      </c>
      <c r="M312" s="21">
        <v>701927.53290171083</v>
      </c>
      <c r="N312" s="21">
        <v>220396.62294290942</v>
      </c>
    </row>
    <row r="313" spans="10:14" x14ac:dyDescent="0.25">
      <c r="J313">
        <f t="shared" si="11"/>
        <v>300</v>
      </c>
      <c r="K313" s="22">
        <v>0.10761012629965405</v>
      </c>
      <c r="L313" s="22">
        <v>8.3208753785389611E-2</v>
      </c>
      <c r="M313" s="21">
        <v>795800.50661873282</v>
      </c>
      <c r="N313" s="21">
        <v>249871.5835664261</v>
      </c>
    </row>
    <row r="314" spans="10:14" x14ac:dyDescent="0.25">
      <c r="J314">
        <f t="shared" si="11"/>
        <v>301</v>
      </c>
      <c r="K314" s="22">
        <v>0.15447386171305655</v>
      </c>
      <c r="L314" s="22">
        <v>0.12904005058336265</v>
      </c>
      <c r="M314" s="21">
        <v>6319221.2090836009</v>
      </c>
      <c r="N314" s="21">
        <v>1984157.8351454348</v>
      </c>
    </row>
    <row r="315" spans="10:14" x14ac:dyDescent="0.25">
      <c r="J315">
        <f t="shared" si="11"/>
        <v>302</v>
      </c>
      <c r="K315" s="22">
        <v>0.10417033898473238</v>
      </c>
      <c r="L315" s="22">
        <v>7.9844747225490176E-2</v>
      </c>
      <c r="M315" s="21">
        <v>681180.42923499434</v>
      </c>
      <c r="N315" s="21">
        <v>213882.28724633393</v>
      </c>
    </row>
    <row r="316" spans="10:14" x14ac:dyDescent="0.25">
      <c r="J316">
        <f t="shared" si="11"/>
        <v>303</v>
      </c>
      <c r="K316" s="22">
        <v>0.12026563524764677</v>
      </c>
      <c r="L316" s="22">
        <v>9.5585453628206363E-2</v>
      </c>
      <c r="M316" s="21">
        <v>1404458.8797983315</v>
      </c>
      <c r="N316" s="21">
        <v>440982.83606304647</v>
      </c>
    </row>
    <row r="317" spans="10:14" x14ac:dyDescent="0.25">
      <c r="J317">
        <f t="shared" si="11"/>
        <v>304</v>
      </c>
      <c r="K317" s="22">
        <v>9.3449805251295981E-2</v>
      </c>
      <c r="L317" s="22">
        <v>6.9360393832924583E-2</v>
      </c>
      <c r="M317" s="21">
        <v>418216.25505127484</v>
      </c>
      <c r="N317" s="21">
        <v>131314.76677099982</v>
      </c>
    </row>
    <row r="318" spans="10:14" x14ac:dyDescent="0.25">
      <c r="J318">
        <f t="shared" si="11"/>
        <v>305</v>
      </c>
      <c r="K318" s="22">
        <v>0.12514353394481326</v>
      </c>
      <c r="L318" s="22">
        <v>0.10035588903989878</v>
      </c>
      <c r="M318" s="21">
        <v>1745238.4193307438</v>
      </c>
      <c r="N318" s="21">
        <v>547983.42538385373</v>
      </c>
    </row>
    <row r="319" spans="10:14" x14ac:dyDescent="0.25">
      <c r="J319">
        <f t="shared" si="11"/>
        <v>306</v>
      </c>
      <c r="K319" s="22">
        <v>0.10161528971248668</v>
      </c>
      <c r="L319" s="22">
        <v>7.7345987352920531E-2</v>
      </c>
      <c r="M319" s="21">
        <v>606674.97554623685</v>
      </c>
      <c r="N319" s="21">
        <v>190488.49000354813</v>
      </c>
    </row>
    <row r="320" spans="10:14" x14ac:dyDescent="0.25">
      <c r="J320">
        <f t="shared" si="11"/>
        <v>307</v>
      </c>
      <c r="K320" s="22">
        <v>0.11482415079724539</v>
      </c>
      <c r="L320" s="22">
        <v>9.0263848624509091E-2</v>
      </c>
      <c r="M320" s="21">
        <v>1100973.2080074388</v>
      </c>
      <c r="N320" s="21">
        <v>345692.06309996481</v>
      </c>
    </row>
    <row r="321" spans="10:14" x14ac:dyDescent="0.25">
      <c r="J321">
        <f t="shared" si="11"/>
        <v>308</v>
      </c>
      <c r="K321" s="22">
        <v>8.8724861249842357E-2</v>
      </c>
      <c r="L321" s="22">
        <v>6.4739543425372581E-2</v>
      </c>
      <c r="M321" s="21">
        <v>336794.77252348926</v>
      </c>
      <c r="N321" s="21">
        <v>105749.42142837476</v>
      </c>
    </row>
    <row r="322" spans="10:14" x14ac:dyDescent="0.25">
      <c r="J322">
        <f t="shared" si="11"/>
        <v>309</v>
      </c>
      <c r="K322" s="22">
        <v>0.12301223902174763</v>
      </c>
      <c r="L322" s="22">
        <v>9.8271547932188064E-2</v>
      </c>
      <c r="M322" s="21">
        <v>1587386.9300733225</v>
      </c>
      <c r="N322" s="21">
        <v>498419.99678457098</v>
      </c>
    </row>
    <row r="323" spans="10:14" x14ac:dyDescent="0.25">
      <c r="J323">
        <f t="shared" si="11"/>
        <v>310</v>
      </c>
      <c r="K323" s="22">
        <v>0.14035810044516905</v>
      </c>
      <c r="L323" s="22">
        <v>0.11523526873038081</v>
      </c>
      <c r="M323" s="21">
        <v>3416024.0894606332</v>
      </c>
      <c r="N323" s="21">
        <v>1072589.6020867079</v>
      </c>
    </row>
    <row r="324" spans="10:14" x14ac:dyDescent="0.25">
      <c r="J324">
        <f t="shared" si="11"/>
        <v>311</v>
      </c>
      <c r="K324" s="22">
        <v>0.13572162727646386</v>
      </c>
      <c r="L324" s="22">
        <v>0.11070094008550724</v>
      </c>
      <c r="M324" s="21">
        <v>2786462.0449987715</v>
      </c>
      <c r="N324" s="21">
        <v>874914.85358548712</v>
      </c>
    </row>
    <row r="325" spans="10:14" x14ac:dyDescent="0.25">
      <c r="J325">
        <f t="shared" si="11"/>
        <v>312</v>
      </c>
      <c r="K325" s="22">
        <v>8.7414143487490659E-2</v>
      </c>
      <c r="L325" s="22">
        <v>6.3457701629049845E-2</v>
      </c>
      <c r="M325" s="21">
        <v>317108.00013877539</v>
      </c>
      <c r="N325" s="21">
        <v>99568.01672937398</v>
      </c>
    </row>
    <row r="326" spans="10:14" x14ac:dyDescent="0.25">
      <c r="J326">
        <f t="shared" si="11"/>
        <v>313</v>
      </c>
      <c r="K326" s="22">
        <v>0.10385539175802738</v>
      </c>
      <c r="L326" s="22">
        <v>7.9536738491327474E-2</v>
      </c>
      <c r="M326" s="21">
        <v>671533.20948245632</v>
      </c>
      <c r="N326" s="21">
        <v>210853.17874925319</v>
      </c>
    </row>
    <row r="327" spans="10:14" x14ac:dyDescent="0.25">
      <c r="J327">
        <f t="shared" si="11"/>
        <v>314</v>
      </c>
      <c r="K327" s="22">
        <v>0.10046229318632705</v>
      </c>
      <c r="L327" s="22">
        <v>7.621839209122605E-2</v>
      </c>
      <c r="M327" s="21">
        <v>575727.06071154331</v>
      </c>
      <c r="N327" s="21">
        <v>180771.22490569035</v>
      </c>
    </row>
    <row r="328" spans="10:14" x14ac:dyDescent="0.25">
      <c r="J328">
        <f t="shared" si="11"/>
        <v>315</v>
      </c>
      <c r="K328" s="22">
        <v>0.10741745485878496</v>
      </c>
      <c r="L328" s="22">
        <v>8.3020327021857687E-2</v>
      </c>
      <c r="M328" s="21">
        <v>788908.35282457201</v>
      </c>
      <c r="N328" s="21">
        <v>247707.53193739717</v>
      </c>
    </row>
    <row r="329" spans="10:14" x14ac:dyDescent="0.25">
      <c r="J329">
        <f t="shared" si="11"/>
        <v>316</v>
      </c>
      <c r="K329" s="22">
        <v>9.0677051451508062E-2</v>
      </c>
      <c r="L329" s="22">
        <v>6.6648725605354286E-2</v>
      </c>
      <c r="M329" s="21">
        <v>368355.45024986012</v>
      </c>
      <c r="N329" s="21">
        <v>115659.08654711809</v>
      </c>
    </row>
    <row r="330" spans="10:14" x14ac:dyDescent="0.25">
      <c r="J330">
        <f t="shared" si="11"/>
        <v>317</v>
      </c>
      <c r="K330" s="22">
        <v>7.1618906692328954E-2</v>
      </c>
      <c r="L330" s="22">
        <v>4.80104441885707E-2</v>
      </c>
      <c r="M330" s="21">
        <v>152572.65224277187</v>
      </c>
      <c r="N330" s="21">
        <v>47905.938621242931</v>
      </c>
    </row>
    <row r="331" spans="10:14" x14ac:dyDescent="0.25">
      <c r="J331">
        <f t="shared" si="11"/>
        <v>318</v>
      </c>
      <c r="K331" s="22">
        <v>0.11394474041552605</v>
      </c>
      <c r="L331" s="22">
        <v>8.9403812226295232E-2</v>
      </c>
      <c r="M331" s="21">
        <v>1058377.7327635291</v>
      </c>
      <c r="N331" s="21">
        <v>332317.60711075866</v>
      </c>
    </row>
    <row r="332" spans="10:14" x14ac:dyDescent="0.25">
      <c r="J332">
        <f t="shared" si="11"/>
        <v>319</v>
      </c>
      <c r="K332" s="22">
        <v>0.10088401069660846</v>
      </c>
      <c r="L332" s="22">
        <v>7.6630818890073948E-2</v>
      </c>
      <c r="M332" s="21">
        <v>586862.73448174202</v>
      </c>
      <c r="N332" s="21">
        <v>184267.68968033738</v>
      </c>
    </row>
    <row r="333" spans="10:14" x14ac:dyDescent="0.25">
      <c r="J333">
        <f t="shared" si="11"/>
        <v>320</v>
      </c>
      <c r="K333" s="22">
        <v>9.9207461279470222E-2</v>
      </c>
      <c r="L333" s="22">
        <v>7.4991204948600787E-2</v>
      </c>
      <c r="M333" s="21">
        <v>543803.14306586876</v>
      </c>
      <c r="N333" s="21">
        <v>170747.50691427846</v>
      </c>
    </row>
    <row r="334" spans="10:14" x14ac:dyDescent="0.25">
      <c r="J334">
        <f t="shared" si="11"/>
        <v>321</v>
      </c>
      <c r="K334" s="22">
        <v>0.14961967353598338</v>
      </c>
      <c r="L334" s="22">
        <v>0.12429280333356241</v>
      </c>
      <c r="M334" s="21">
        <v>5118794.5124342581</v>
      </c>
      <c r="N334" s="21">
        <v>1607238.5982858734</v>
      </c>
    </row>
    <row r="335" spans="10:14" x14ac:dyDescent="0.25">
      <c r="J335">
        <f t="shared" si="11"/>
        <v>322</v>
      </c>
      <c r="K335" s="22">
        <v>8.6785324476612136E-2</v>
      </c>
      <c r="L335" s="22">
        <v>6.2842735910556557E-2</v>
      </c>
      <c r="M335" s="21">
        <v>308068.00239460001</v>
      </c>
      <c r="N335" s="21">
        <v>96729.568483881434</v>
      </c>
    </row>
    <row r="336" spans="10:14" x14ac:dyDescent="0.25">
      <c r="J336">
        <f t="shared" si="11"/>
        <v>323</v>
      </c>
      <c r="K336" s="22">
        <v>7.1276326841646531E-2</v>
      </c>
      <c r="L336" s="22">
        <v>4.7675411595134998E-2</v>
      </c>
      <c r="M336" s="21">
        <v>150152.90102538187</v>
      </c>
      <c r="N336" s="21">
        <v>47146.166462897592</v>
      </c>
    </row>
    <row r="337" spans="10:14" x14ac:dyDescent="0.25">
      <c r="J337">
        <f t="shared" si="11"/>
        <v>324</v>
      </c>
      <c r="K337" s="22">
        <v>0.12190402959743563</v>
      </c>
      <c r="L337" s="22">
        <v>9.7187753083315842E-2</v>
      </c>
      <c r="M337" s="21">
        <v>1510927.8467639682</v>
      </c>
      <c r="N337" s="21">
        <v>474412.78383905475</v>
      </c>
    </row>
    <row r="338" spans="10:14" x14ac:dyDescent="0.25">
      <c r="J338">
        <f t="shared" si="11"/>
        <v>325</v>
      </c>
      <c r="K338" s="22">
        <v>0.11617469033030314</v>
      </c>
      <c r="L338" s="22">
        <v>9.1584634891991756E-2</v>
      </c>
      <c r="M338" s="21">
        <v>1169679.43856184</v>
      </c>
      <c r="N338" s="21">
        <v>367264.97551547957</v>
      </c>
    </row>
    <row r="339" spans="10:14" x14ac:dyDescent="0.25">
      <c r="J339">
        <f t="shared" si="11"/>
        <v>326</v>
      </c>
      <c r="K339" s="22">
        <v>0.12868292293187777</v>
      </c>
      <c r="L339" s="22">
        <v>0.10381730298222913</v>
      </c>
      <c r="M339" s="21">
        <v>2042001.4185686549</v>
      </c>
      <c r="N339" s="21">
        <v>641163.36174575076</v>
      </c>
    </row>
    <row r="340" spans="10:14" x14ac:dyDescent="0.25">
      <c r="J340">
        <f t="shared" si="11"/>
        <v>327</v>
      </c>
      <c r="K340" s="22">
        <v>0.10528962650961127</v>
      </c>
      <c r="L340" s="22">
        <v>8.0939376117158179E-2</v>
      </c>
      <c r="M340" s="21">
        <v>716577.27791806846</v>
      </c>
      <c r="N340" s="21">
        <v>224996.46292244765</v>
      </c>
    </row>
    <row r="341" spans="10:14" x14ac:dyDescent="0.25">
      <c r="J341">
        <f t="shared" si="11"/>
        <v>328</v>
      </c>
      <c r="K341" s="22">
        <v>0.12231851098145485</v>
      </c>
      <c r="L341" s="22">
        <v>9.7593103172476381E-2</v>
      </c>
      <c r="M341" s="21">
        <v>1539092.179412544</v>
      </c>
      <c r="N341" s="21">
        <v>483256.03832363983</v>
      </c>
    </row>
    <row r="342" spans="10:14" x14ac:dyDescent="0.25">
      <c r="J342">
        <f t="shared" si="11"/>
        <v>329</v>
      </c>
      <c r="K342" s="22">
        <v>0.13391163626864699</v>
      </c>
      <c r="L342" s="22">
        <v>0.10893082435851387</v>
      </c>
      <c r="M342" s="21">
        <v>2572876.4631057465</v>
      </c>
      <c r="N342" s="21">
        <v>807851.60452910548</v>
      </c>
    </row>
    <row r="343" spans="10:14" x14ac:dyDescent="0.25">
      <c r="J343">
        <f t="shared" si="11"/>
        <v>330</v>
      </c>
      <c r="K343" s="22">
        <v>0.10672870232647425</v>
      </c>
      <c r="L343" s="22">
        <v>8.2346748156446603E-2</v>
      </c>
      <c r="M343" s="21">
        <v>764745.61060698598</v>
      </c>
      <c r="N343" s="21">
        <v>240120.7276931167</v>
      </c>
    </row>
    <row r="344" spans="10:14" x14ac:dyDescent="0.25">
      <c r="J344">
        <f t="shared" si="11"/>
        <v>331</v>
      </c>
      <c r="K344" s="22">
        <v>9.9453954585349891E-2</v>
      </c>
      <c r="L344" s="22">
        <v>7.523226784640058E-2</v>
      </c>
      <c r="M344" s="21">
        <v>549934.05693999573</v>
      </c>
      <c r="N344" s="21">
        <v>172672.53855939078</v>
      </c>
    </row>
    <row r="345" spans="10:14" x14ac:dyDescent="0.25">
      <c r="J345">
        <f t="shared" si="11"/>
        <v>332</v>
      </c>
      <c r="K345" s="22">
        <v>0.10897178205888691</v>
      </c>
      <c r="L345" s="22">
        <v>8.4540411381344382E-2</v>
      </c>
      <c r="M345" s="21">
        <v>846219.65941621142</v>
      </c>
      <c r="N345" s="21">
        <v>265702.57820239634</v>
      </c>
    </row>
    <row r="346" spans="10:14" x14ac:dyDescent="0.25">
      <c r="J346">
        <f t="shared" si="11"/>
        <v>333</v>
      </c>
      <c r="K346" s="22">
        <v>0.10383823476860199</v>
      </c>
      <c r="L346" s="22">
        <v>7.9519959481554103E-2</v>
      </c>
      <c r="M346" s="21">
        <v>671011.53327432869</v>
      </c>
      <c r="N346" s="21">
        <v>210689.37882810505</v>
      </c>
    </row>
    <row r="347" spans="10:14" x14ac:dyDescent="0.25">
      <c r="J347">
        <f t="shared" si="11"/>
        <v>334</v>
      </c>
      <c r="K347" s="22">
        <v>0.13113487948922686</v>
      </c>
      <c r="L347" s="22">
        <v>0.10621524133955984</v>
      </c>
      <c r="M347" s="21">
        <v>2276030.3643702823</v>
      </c>
      <c r="N347" s="21">
        <v>714645.57594576036</v>
      </c>
    </row>
    <row r="348" spans="10:14" x14ac:dyDescent="0.25">
      <c r="J348">
        <f t="shared" si="11"/>
        <v>335</v>
      </c>
      <c r="K348" s="22">
        <v>0.11428134358303366</v>
      </c>
      <c r="L348" s="22">
        <v>8.9732999806779068E-2</v>
      </c>
      <c r="M348" s="21">
        <v>1074487.3072490923</v>
      </c>
      <c r="N348" s="21">
        <v>337375.81561126857</v>
      </c>
    </row>
    <row r="349" spans="10:14" x14ac:dyDescent="0.25">
      <c r="J349">
        <f t="shared" si="11"/>
        <v>336</v>
      </c>
      <c r="K349" s="22">
        <v>0.12366837781265816</v>
      </c>
      <c r="L349" s="22">
        <v>9.8913231558164671E-2</v>
      </c>
      <c r="M349" s="21">
        <v>1634429.8603671247</v>
      </c>
      <c r="N349" s="21">
        <v>513190.89902747318</v>
      </c>
    </row>
    <row r="350" spans="10:14" x14ac:dyDescent="0.25">
      <c r="J350">
        <f t="shared" si="11"/>
        <v>337</v>
      </c>
      <c r="K350" s="22">
        <v>0.1353144952013472</v>
      </c>
      <c r="L350" s="22">
        <v>0.11030277739518723</v>
      </c>
      <c r="M350" s="21">
        <v>2736953.8152826605</v>
      </c>
      <c r="N350" s="21">
        <v>859369.87760740344</v>
      </c>
    </row>
    <row r="351" spans="10:14" x14ac:dyDescent="0.25">
      <c r="J351">
        <f t="shared" si="11"/>
        <v>338</v>
      </c>
      <c r="K351" s="22">
        <v>0.13258139914484768</v>
      </c>
      <c r="L351" s="22">
        <v>0.10762989322498973</v>
      </c>
      <c r="M351" s="21">
        <v>2426216.5890883505</v>
      </c>
      <c r="N351" s="21">
        <v>761802.20563881751</v>
      </c>
    </row>
    <row r="352" spans="10:14" x14ac:dyDescent="0.25">
      <c r="J352">
        <f t="shared" si="11"/>
        <v>339</v>
      </c>
      <c r="K352" s="22">
        <v>0.11661175541349578</v>
      </c>
      <c r="L352" s="22">
        <v>9.2012071146723162E-2</v>
      </c>
      <c r="M352" s="21">
        <v>1192801.3295731717</v>
      </c>
      <c r="N352" s="21">
        <v>374524.96526667959</v>
      </c>
    </row>
    <row r="353" spans="10:14" x14ac:dyDescent="0.25">
      <c r="J353">
        <f t="shared" si="11"/>
        <v>340</v>
      </c>
      <c r="K353" s="22">
        <v>0.11305082561606539</v>
      </c>
      <c r="L353" s="22">
        <v>8.8529590952109993E-2</v>
      </c>
      <c r="M353" s="21">
        <v>1016735.8488386165</v>
      </c>
      <c r="N353" s="21">
        <v>319242.56708192354</v>
      </c>
    </row>
    <row r="354" spans="10:14" x14ac:dyDescent="0.25">
      <c r="J354">
        <f t="shared" si="11"/>
        <v>341</v>
      </c>
      <c r="K354" s="22">
        <v>9.5735368459576975E-2</v>
      </c>
      <c r="L354" s="22">
        <v>7.1595604595046103E-2</v>
      </c>
      <c r="M354" s="21">
        <v>464239.76550324989</v>
      </c>
      <c r="N354" s="21">
        <v>145765.58370599154</v>
      </c>
    </row>
    <row r="355" spans="10:14" x14ac:dyDescent="0.25">
      <c r="J355">
        <f t="shared" si="11"/>
        <v>342</v>
      </c>
      <c r="K355" s="22">
        <v>0.12378726672526907</v>
      </c>
      <c r="L355" s="22">
        <v>9.9029501270593734E-2</v>
      </c>
      <c r="M355" s="21">
        <v>1643098.7947351534</v>
      </c>
      <c r="N355" s="21">
        <v>515912.83793095086</v>
      </c>
    </row>
    <row r="356" spans="10:14" x14ac:dyDescent="0.25">
      <c r="J356">
        <f t="shared" si="11"/>
        <v>343</v>
      </c>
      <c r="K356" s="22">
        <v>0.16392119838889574</v>
      </c>
      <c r="L356" s="22">
        <v>0.13827925627879556</v>
      </c>
      <c r="M356" s="21">
        <v>9498110.8023593687</v>
      </c>
      <c r="N356" s="21">
        <v>2982290.1183599806</v>
      </c>
    </row>
    <row r="357" spans="10:14" x14ac:dyDescent="0.25">
      <c r="J357">
        <f t="shared" si="11"/>
        <v>344</v>
      </c>
      <c r="K357" s="22">
        <v>0.10974956369101818</v>
      </c>
      <c r="L357" s="22">
        <v>8.5301057977518857E-2</v>
      </c>
      <c r="M357" s="21">
        <v>876410.30989482906</v>
      </c>
      <c r="N357" s="21">
        <v>275182.07159458502</v>
      </c>
    </row>
    <row r="358" spans="10:14" x14ac:dyDescent="0.25">
      <c r="J358">
        <f t="shared" si="11"/>
        <v>345</v>
      </c>
      <c r="K358" s="22">
        <v>0.10795060459274319</v>
      </c>
      <c r="L358" s="22">
        <v>8.3541731119914475E-2</v>
      </c>
      <c r="M358" s="21">
        <v>808124.49522349995</v>
      </c>
      <c r="N358" s="21">
        <v>253741.16460201985</v>
      </c>
    </row>
    <row r="359" spans="10:14" x14ac:dyDescent="0.25">
      <c r="J359">
        <f t="shared" si="11"/>
        <v>346</v>
      </c>
      <c r="K359" s="22">
        <v>9.9754585355943615E-2</v>
      </c>
      <c r="L359" s="22">
        <v>7.5526275525304998E-2</v>
      </c>
      <c r="M359" s="21">
        <v>557503.24698508473</v>
      </c>
      <c r="N359" s="21">
        <v>175049.17125458427</v>
      </c>
    </row>
    <row r="360" spans="10:14" x14ac:dyDescent="0.25">
      <c r="J360">
        <f t="shared" si="11"/>
        <v>347</v>
      </c>
      <c r="K360" s="22">
        <v>9.4788065526469678E-2</v>
      </c>
      <c r="L360" s="22">
        <v>7.0669171362572447E-2</v>
      </c>
      <c r="M360" s="21">
        <v>444591.39484657143</v>
      </c>
      <c r="N360" s="21">
        <v>139596.23667787193</v>
      </c>
    </row>
    <row r="361" spans="10:14" x14ac:dyDescent="0.25">
      <c r="J361">
        <f t="shared" si="11"/>
        <v>348</v>
      </c>
      <c r="K361" s="22">
        <v>0.14763092717916049</v>
      </c>
      <c r="L361" s="22">
        <v>0.12234787035433237</v>
      </c>
      <c r="M361" s="21">
        <v>4694296.3261804916</v>
      </c>
      <c r="N361" s="21">
        <v>1473951.3822837323</v>
      </c>
    </row>
    <row r="362" spans="10:14" x14ac:dyDescent="0.25">
      <c r="J362">
        <f t="shared" si="11"/>
        <v>349</v>
      </c>
      <c r="K362" s="22">
        <v>9.8308537789595141E-2</v>
      </c>
      <c r="L362" s="22">
        <v>7.4112085328713162E-2</v>
      </c>
      <c r="M362" s="21">
        <v>522006.98242619832</v>
      </c>
      <c r="N362" s="21">
        <v>163903.78021467742</v>
      </c>
    </row>
    <row r="363" spans="10:14" x14ac:dyDescent="0.25">
      <c r="J363">
        <f t="shared" si="11"/>
        <v>350</v>
      </c>
      <c r="K363" s="22">
        <v>0.10114196946161957</v>
      </c>
      <c r="L363" s="22">
        <v>7.6883094655472828E-2</v>
      </c>
      <c r="M363" s="21">
        <v>593778.02872603876</v>
      </c>
      <c r="N363" s="21">
        <v>186439.00712645464</v>
      </c>
    </row>
    <row r="364" spans="10:14" x14ac:dyDescent="0.25">
      <c r="J364">
        <f t="shared" si="11"/>
        <v>351</v>
      </c>
      <c r="K364" s="22">
        <v>9.4019430441349972E-2</v>
      </c>
      <c r="L364" s="22">
        <v>6.9917469809021249E-2</v>
      </c>
      <c r="M364" s="21">
        <v>429249.79870186979</v>
      </c>
      <c r="N364" s="21">
        <v>134779.16394264463</v>
      </c>
    </row>
    <row r="365" spans="10:14" x14ac:dyDescent="0.25">
      <c r="J365">
        <f t="shared" si="11"/>
        <v>352</v>
      </c>
      <c r="K365" s="22">
        <v>0.11332793704946842</v>
      </c>
      <c r="L365" s="22">
        <v>8.8800597440140905E-2</v>
      </c>
      <c r="M365" s="21">
        <v>1029469.9738839006</v>
      </c>
      <c r="N365" s="21">
        <v>323240.92592177592</v>
      </c>
    </row>
    <row r="366" spans="10:14" x14ac:dyDescent="0.25">
      <c r="J366">
        <f t="shared" si="11"/>
        <v>353</v>
      </c>
      <c r="K366" s="22">
        <v>0.13102055224438192</v>
      </c>
      <c r="L366" s="22">
        <v>0.10610343279838497</v>
      </c>
      <c r="M366" s="21">
        <v>2264556.5355061404</v>
      </c>
      <c r="N366" s="21">
        <v>711042.93462546926</v>
      </c>
    </row>
    <row r="367" spans="10:14" x14ac:dyDescent="0.25">
      <c r="J367">
        <f t="shared" si="11"/>
        <v>354</v>
      </c>
      <c r="K367" s="22">
        <v>0.10432400814748943</v>
      </c>
      <c r="L367" s="22">
        <v>7.9995030956500734E-2</v>
      </c>
      <c r="M367" s="21">
        <v>685936.67626835045</v>
      </c>
      <c r="N367" s="21">
        <v>215375.69038967625</v>
      </c>
    </row>
    <row r="368" spans="10:14" x14ac:dyDescent="0.25">
      <c r="J368">
        <f t="shared" si="11"/>
        <v>355</v>
      </c>
      <c r="K368" s="22">
        <v>0.1018257377079963</v>
      </c>
      <c r="L368" s="22">
        <v>7.755179904201559E-2</v>
      </c>
      <c r="M368" s="21">
        <v>612497.01363455981</v>
      </c>
      <c r="N368" s="21">
        <v>192316.53844610872</v>
      </c>
    </row>
    <row r="369" spans="10:14" x14ac:dyDescent="0.25">
      <c r="J369">
        <f t="shared" si="11"/>
        <v>356</v>
      </c>
      <c r="K369" s="22">
        <v>9.3532969908341146E-2</v>
      </c>
      <c r="L369" s="22">
        <v>6.9441726318406394E-2</v>
      </c>
      <c r="M369" s="21">
        <v>419809.63870499132</v>
      </c>
      <c r="N369" s="21">
        <v>131815.06966534533</v>
      </c>
    </row>
    <row r="370" spans="10:14" x14ac:dyDescent="0.25">
      <c r="J370">
        <f t="shared" ref="J370:J433" si="12">1+J369</f>
        <v>357</v>
      </c>
      <c r="K370" s="22">
        <v>0.11462221188781285</v>
      </c>
      <c r="L370" s="22">
        <v>9.0066358560782378E-2</v>
      </c>
      <c r="M370" s="21">
        <v>1091045.8350676948</v>
      </c>
      <c r="N370" s="21">
        <v>342574.98994346737</v>
      </c>
    </row>
    <row r="371" spans="10:14" x14ac:dyDescent="0.25">
      <c r="J371">
        <f t="shared" si="12"/>
        <v>358</v>
      </c>
      <c r="K371" s="22">
        <v>8.0370650473188698E-2</v>
      </c>
      <c r="L371" s="22">
        <v>5.6569381353568593E-2</v>
      </c>
      <c r="M371" s="21">
        <v>229138.04762802453</v>
      </c>
      <c r="N371" s="21">
        <v>71946.532252667326</v>
      </c>
    </row>
    <row r="372" spans="10:14" x14ac:dyDescent="0.25">
      <c r="J372">
        <f t="shared" si="12"/>
        <v>359</v>
      </c>
      <c r="K372" s="22">
        <v>0.15649389251256629</v>
      </c>
      <c r="L372" s="22">
        <v>0.13101557878863046</v>
      </c>
      <c r="M372" s="21">
        <v>6896448.6953192335</v>
      </c>
      <c r="N372" s="21">
        <v>2165400.1752346535</v>
      </c>
    </row>
    <row r="373" spans="10:14" x14ac:dyDescent="0.25">
      <c r="J373">
        <f t="shared" si="12"/>
        <v>360</v>
      </c>
      <c r="K373" s="22">
        <v>0.1161073297940145</v>
      </c>
      <c r="L373" s="22">
        <v>9.1518758352192364E-2</v>
      </c>
      <c r="M373" s="21">
        <v>1166155.1761352378</v>
      </c>
      <c r="N373" s="21">
        <v>366158.40040511638</v>
      </c>
    </row>
    <row r="374" spans="10:14" x14ac:dyDescent="0.25">
      <c r="J374">
        <f t="shared" si="12"/>
        <v>361</v>
      </c>
      <c r="K374" s="22">
        <v>0.15087165530296454</v>
      </c>
      <c r="L374" s="22">
        <v>0.12551720312674997</v>
      </c>
      <c r="M374" s="21">
        <v>5405091.2529377583</v>
      </c>
      <c r="N374" s="21">
        <v>1697132.257971352</v>
      </c>
    </row>
    <row r="375" spans="10:14" x14ac:dyDescent="0.25">
      <c r="J375">
        <f t="shared" si="12"/>
        <v>362</v>
      </c>
      <c r="K375" s="22">
        <v>0.11258620433567712</v>
      </c>
      <c r="L375" s="22">
        <v>8.8075205581155336E-2</v>
      </c>
      <c r="M375" s="21">
        <v>995730.60882747127</v>
      </c>
      <c r="N375" s="21">
        <v>312647.17974411132</v>
      </c>
    </row>
    <row r="376" spans="10:14" x14ac:dyDescent="0.25">
      <c r="J376">
        <f t="shared" si="12"/>
        <v>363</v>
      </c>
      <c r="K376" s="22">
        <v>0.1304530300898803</v>
      </c>
      <c r="L376" s="22">
        <v>0.10554841352659761</v>
      </c>
      <c r="M376" s="21">
        <v>2208434.0996763213</v>
      </c>
      <c r="N376" s="21">
        <v>693421.17917574488</v>
      </c>
    </row>
    <row r="377" spans="10:14" x14ac:dyDescent="0.25">
      <c r="J377">
        <f t="shared" si="12"/>
        <v>364</v>
      </c>
      <c r="K377" s="22">
        <v>0.14314670615402547</v>
      </c>
      <c r="L377" s="22">
        <v>0.11796243963913811</v>
      </c>
      <c r="M377" s="21">
        <v>3859728.8497361457</v>
      </c>
      <c r="N377" s="21">
        <v>1211907.4464005732</v>
      </c>
    </row>
    <row r="378" spans="10:14" x14ac:dyDescent="0.25">
      <c r="J378">
        <f t="shared" si="12"/>
        <v>365</v>
      </c>
      <c r="K378" s="22">
        <v>9.0863778573840204E-2</v>
      </c>
      <c r="L378" s="22">
        <v>6.6831339007558332E-2</v>
      </c>
      <c r="M378" s="21">
        <v>371521.88934338104</v>
      </c>
      <c r="N378" s="21">
        <v>116653.30952634996</v>
      </c>
    </row>
    <row r="379" spans="10:14" x14ac:dyDescent="0.25">
      <c r="J379">
        <f t="shared" si="12"/>
        <v>366</v>
      </c>
      <c r="K379" s="22">
        <v>7.7487975594447533E-2</v>
      </c>
      <c r="L379" s="22">
        <v>5.3750213680010539E-2</v>
      </c>
      <c r="M379" s="21">
        <v>200484.10415365858</v>
      </c>
      <c r="N379" s="21">
        <v>62949.545983100979</v>
      </c>
    </row>
    <row r="380" spans="10:14" x14ac:dyDescent="0.25">
      <c r="J380">
        <f t="shared" si="12"/>
        <v>367</v>
      </c>
      <c r="K380" s="22">
        <v>8.9264291412111341E-2</v>
      </c>
      <c r="L380" s="22">
        <v>6.5267089589813754E-2</v>
      </c>
      <c r="M380" s="21">
        <v>345240.4428826138</v>
      </c>
      <c r="N380" s="21">
        <v>108401.25817560308</v>
      </c>
    </row>
    <row r="381" spans="10:14" x14ac:dyDescent="0.25">
      <c r="J381">
        <f t="shared" si="12"/>
        <v>368</v>
      </c>
      <c r="K381" s="22">
        <v>0.11177521938852975</v>
      </c>
      <c r="L381" s="22">
        <v>8.7282087160621469E-2</v>
      </c>
      <c r="M381" s="21">
        <v>960080.87032112444</v>
      </c>
      <c r="N381" s="21">
        <v>301453.59976995632</v>
      </c>
    </row>
    <row r="382" spans="10:14" x14ac:dyDescent="0.25">
      <c r="J382">
        <f t="shared" si="12"/>
        <v>369</v>
      </c>
      <c r="K382" s="22">
        <v>0.11425818215688821</v>
      </c>
      <c r="L382" s="22">
        <v>8.9710348641937721E-2</v>
      </c>
      <c r="M382" s="21">
        <v>1073371.1623420012</v>
      </c>
      <c r="N382" s="21">
        <v>337025.35982102354</v>
      </c>
    </row>
    <row r="383" spans="10:14" x14ac:dyDescent="0.25">
      <c r="J383">
        <f t="shared" si="12"/>
        <v>370</v>
      </c>
      <c r="K383" s="22">
        <v>9.465234371540987E-2</v>
      </c>
      <c r="L383" s="22">
        <v>7.0536439591411426E-2</v>
      </c>
      <c r="M383" s="21">
        <v>441843.92974012584</v>
      </c>
      <c r="N383" s="21">
        <v>138733.56638395874</v>
      </c>
    </row>
    <row r="384" spans="10:14" x14ac:dyDescent="0.25">
      <c r="J384">
        <f t="shared" si="12"/>
        <v>371</v>
      </c>
      <c r="K384" s="22">
        <v>8.3590553097866005E-2</v>
      </c>
      <c r="L384" s="22">
        <v>5.9718347426169771E-2</v>
      </c>
      <c r="M384" s="21">
        <v>265900.30596549809</v>
      </c>
      <c r="N384" s="21">
        <v>83489.429787744535</v>
      </c>
    </row>
    <row r="385" spans="10:14" x14ac:dyDescent="0.25">
      <c r="J385">
        <f t="shared" si="12"/>
        <v>372</v>
      </c>
      <c r="K385" s="22">
        <v>0.15203009270200529</v>
      </c>
      <c r="L385" s="22">
        <v>0.12665011939535198</v>
      </c>
      <c r="M385" s="21">
        <v>5683940.3593655676</v>
      </c>
      <c r="N385" s="21">
        <v>1784687.45204285</v>
      </c>
    </row>
    <row r="386" spans="10:14" x14ac:dyDescent="0.25">
      <c r="J386">
        <f t="shared" si="12"/>
        <v>373</v>
      </c>
      <c r="K386" s="22">
        <v>0.12323991989484395</v>
      </c>
      <c r="L386" s="22">
        <v>9.8494212847352047E-2</v>
      </c>
      <c r="M386" s="21">
        <v>1603558.5569766846</v>
      </c>
      <c r="N386" s="21">
        <v>503497.68898202578</v>
      </c>
    </row>
    <row r="387" spans="10:14" x14ac:dyDescent="0.25">
      <c r="J387">
        <f t="shared" si="12"/>
        <v>374</v>
      </c>
      <c r="K387" s="22">
        <v>0.13954899376940033</v>
      </c>
      <c r="L387" s="22">
        <v>0.11444398720168358</v>
      </c>
      <c r="M387" s="21">
        <v>3296920.1518326448</v>
      </c>
      <c r="N387" s="21">
        <v>1035192.4287290883</v>
      </c>
    </row>
    <row r="388" spans="10:14" x14ac:dyDescent="0.25">
      <c r="J388">
        <f t="shared" si="12"/>
        <v>375</v>
      </c>
      <c r="K388" s="22">
        <v>0.13239205876896198</v>
      </c>
      <c r="L388" s="22">
        <v>0.10744472414091022</v>
      </c>
      <c r="M388" s="21">
        <v>2406019.1777817546</v>
      </c>
      <c r="N388" s="21">
        <v>755460.46659096912</v>
      </c>
    </row>
    <row r="389" spans="10:14" x14ac:dyDescent="0.25">
      <c r="J389">
        <f t="shared" si="12"/>
        <v>376</v>
      </c>
      <c r="K389" s="22">
        <v>0.14978754828709273</v>
      </c>
      <c r="L389" s="22">
        <v>0.12445697969456115</v>
      </c>
      <c r="M389" s="21">
        <v>5156302.4769802736</v>
      </c>
      <c r="N389" s="21">
        <v>1619015.638410273</v>
      </c>
    </row>
    <row r="390" spans="10:14" x14ac:dyDescent="0.25">
      <c r="J390">
        <f t="shared" si="12"/>
        <v>377</v>
      </c>
      <c r="K390" s="22">
        <v>0.13910392664901261</v>
      </c>
      <c r="L390" s="22">
        <v>0.1140087251998485</v>
      </c>
      <c r="M390" s="21">
        <v>3233149.4283133773</v>
      </c>
      <c r="N390" s="21">
        <v>1015169.204895467</v>
      </c>
    </row>
    <row r="391" spans="10:14" x14ac:dyDescent="0.25">
      <c r="J391">
        <f t="shared" si="12"/>
        <v>378</v>
      </c>
      <c r="K391" s="22">
        <v>0.10244215480147512</v>
      </c>
      <c r="L391" s="22">
        <v>7.8154636065427274E-2</v>
      </c>
      <c r="M391" s="21">
        <v>629867.05673590477</v>
      </c>
      <c r="N391" s="21">
        <v>197770.51860853852</v>
      </c>
    </row>
    <row r="392" spans="10:14" x14ac:dyDescent="0.25">
      <c r="J392">
        <f t="shared" si="12"/>
        <v>379</v>
      </c>
      <c r="K392" s="22">
        <v>0.14155957448762724</v>
      </c>
      <c r="L392" s="22">
        <v>0.11641027351711442</v>
      </c>
      <c r="M392" s="21">
        <v>3600703.6253919378</v>
      </c>
      <c r="N392" s="21">
        <v>1130576.7077892886</v>
      </c>
    </row>
    <row r="393" spans="10:14" x14ac:dyDescent="0.25">
      <c r="J393">
        <f t="shared" si="12"/>
        <v>380</v>
      </c>
      <c r="K393" s="22">
        <v>9.0111598502374823E-2</v>
      </c>
      <c r="L393" s="22">
        <v>6.6095729952992954E-2</v>
      </c>
      <c r="M393" s="21">
        <v>358927.18489333935</v>
      </c>
      <c r="N393" s="21">
        <v>112698.72704077887</v>
      </c>
    </row>
    <row r="394" spans="10:14" x14ac:dyDescent="0.25">
      <c r="J394">
        <f t="shared" si="12"/>
        <v>381</v>
      </c>
      <c r="K394" s="22">
        <v>5.5115207974122615E-2</v>
      </c>
      <c r="L394" s="22">
        <v>3.1870332702662152E-2</v>
      </c>
      <c r="M394" s="21">
        <v>70218.649266162407</v>
      </c>
      <c r="N394" s="21">
        <v>22047.793312649352</v>
      </c>
    </row>
    <row r="395" spans="10:14" x14ac:dyDescent="0.25">
      <c r="J395">
        <f t="shared" si="12"/>
        <v>382</v>
      </c>
      <c r="K395" s="22">
        <v>0.12017284614596657</v>
      </c>
      <c r="L395" s="22">
        <v>9.5494708730873512E-2</v>
      </c>
      <c r="M395" s="21">
        <v>1398654.2576125581</v>
      </c>
      <c r="N395" s="21">
        <v>439160.25599995168</v>
      </c>
    </row>
    <row r="396" spans="10:14" x14ac:dyDescent="0.25">
      <c r="J396">
        <f t="shared" si="12"/>
        <v>383</v>
      </c>
      <c r="K396" s="22">
        <v>8.3344570845156341E-2</v>
      </c>
      <c r="L396" s="22">
        <v>5.9477784322705451E-2</v>
      </c>
      <c r="M396" s="21">
        <v>262898.97379769757</v>
      </c>
      <c r="N396" s="21">
        <v>82547.048355036459</v>
      </c>
    </row>
    <row r="397" spans="10:14" x14ac:dyDescent="0.25">
      <c r="J397">
        <f t="shared" si="12"/>
        <v>384</v>
      </c>
      <c r="K397" s="22">
        <v>0.11268203857619974</v>
      </c>
      <c r="L397" s="22">
        <v>8.8168928530938606E-2</v>
      </c>
      <c r="M397" s="21">
        <v>1000028.1070260574</v>
      </c>
      <c r="N397" s="21">
        <v>313996.54138854804</v>
      </c>
    </row>
    <row r="398" spans="10:14" x14ac:dyDescent="0.25">
      <c r="J398">
        <f t="shared" si="12"/>
        <v>385</v>
      </c>
      <c r="K398" s="22">
        <v>0.16233922900534492</v>
      </c>
      <c r="L398" s="22">
        <v>0.13673213871116574</v>
      </c>
      <c r="M398" s="21">
        <v>8873666.5683309678</v>
      </c>
      <c r="N398" s="21">
        <v>2786222.2994683366</v>
      </c>
    </row>
    <row r="399" spans="10:14" x14ac:dyDescent="0.25">
      <c r="J399">
        <f t="shared" si="12"/>
        <v>386</v>
      </c>
      <c r="K399" s="22">
        <v>0.12532588085433405</v>
      </c>
      <c r="L399" s="22">
        <v>0.10053421872823276</v>
      </c>
      <c r="M399" s="21">
        <v>1759436.8618258336</v>
      </c>
      <c r="N399" s="21">
        <v>552441.56191545643</v>
      </c>
    </row>
    <row r="400" spans="10:14" x14ac:dyDescent="0.25">
      <c r="J400">
        <f t="shared" si="12"/>
        <v>387</v>
      </c>
      <c r="K400" s="22">
        <v>0.11009110880094686</v>
      </c>
      <c r="L400" s="22">
        <v>8.5635078626213446E-2</v>
      </c>
      <c r="M400" s="21">
        <v>889999.04597849934</v>
      </c>
      <c r="N400" s="21">
        <v>279448.76780255779</v>
      </c>
    </row>
    <row r="401" spans="10:14" x14ac:dyDescent="0.25">
      <c r="J401">
        <f t="shared" si="12"/>
        <v>388</v>
      </c>
      <c r="K401" s="22">
        <v>0.12587809339032718</v>
      </c>
      <c r="L401" s="22">
        <v>0.10107426566237931</v>
      </c>
      <c r="M401" s="21">
        <v>1803128.9241892584</v>
      </c>
      <c r="N401" s="21">
        <v>566160.33278985415</v>
      </c>
    </row>
    <row r="402" spans="10:14" x14ac:dyDescent="0.25">
      <c r="J402">
        <f t="shared" si="12"/>
        <v>389</v>
      </c>
      <c r="K402" s="22">
        <v>0.12868468844143344</v>
      </c>
      <c r="L402" s="22">
        <v>0.10381902959645939</v>
      </c>
      <c r="M402" s="21">
        <v>2042161.1317666592</v>
      </c>
      <c r="N402" s="21">
        <v>641213.50972802751</v>
      </c>
    </row>
    <row r="403" spans="10:14" x14ac:dyDescent="0.25">
      <c r="J403">
        <f t="shared" si="12"/>
        <v>390</v>
      </c>
      <c r="K403" s="22">
        <v>8.0505642600001703E-2</v>
      </c>
      <c r="L403" s="22">
        <v>5.6701399515902029E-2</v>
      </c>
      <c r="M403" s="21">
        <v>230573.97670791467</v>
      </c>
      <c r="N403" s="21">
        <v>72397.396344983281</v>
      </c>
    </row>
    <row r="404" spans="10:14" x14ac:dyDescent="0.25">
      <c r="J404">
        <f t="shared" si="12"/>
        <v>391</v>
      </c>
      <c r="K404" s="22">
        <v>9.276308316271753E-2</v>
      </c>
      <c r="L404" s="22">
        <v>6.8688800679247652E-2</v>
      </c>
      <c r="M404" s="21">
        <v>405283.63778714952</v>
      </c>
      <c r="N404" s="21">
        <v>127254.08381268436</v>
      </c>
    </row>
    <row r="405" spans="10:14" x14ac:dyDescent="0.25">
      <c r="J405">
        <f t="shared" si="12"/>
        <v>392</v>
      </c>
      <c r="K405" s="22">
        <v>0.13827946145805825</v>
      </c>
      <c r="L405" s="22">
        <v>0.11320242351405896</v>
      </c>
      <c r="M405" s="21">
        <v>3118195.3303696075</v>
      </c>
      <c r="N405" s="21">
        <v>979075.03022259101</v>
      </c>
    </row>
    <row r="406" spans="10:14" x14ac:dyDescent="0.25">
      <c r="J406">
        <f t="shared" si="12"/>
        <v>393</v>
      </c>
      <c r="K406" s="22">
        <v>0.14721696547795959</v>
      </c>
      <c r="L406" s="22">
        <v>0.12194302849903904</v>
      </c>
      <c r="M406" s="21">
        <v>4610376.3042363413</v>
      </c>
      <c r="N406" s="21">
        <v>1447601.5262561082</v>
      </c>
    </row>
    <row r="407" spans="10:14" x14ac:dyDescent="0.25">
      <c r="J407">
        <f t="shared" si="12"/>
        <v>394</v>
      </c>
      <c r="K407" s="22">
        <v>0.10409793275054446</v>
      </c>
      <c r="L407" s="22">
        <v>7.9773936147802482E-2</v>
      </c>
      <c r="M407" s="21">
        <v>678950.58520241163</v>
      </c>
      <c r="N407" s="21">
        <v>213182.14361122248</v>
      </c>
    </row>
    <row r="408" spans="10:14" x14ac:dyDescent="0.25">
      <c r="J408">
        <f t="shared" si="12"/>
        <v>395</v>
      </c>
      <c r="K408" s="22">
        <v>0.1492885155149124</v>
      </c>
      <c r="L408" s="22">
        <v>0.12396894093939226</v>
      </c>
      <c r="M408" s="21">
        <v>5045586.7562135058</v>
      </c>
      <c r="N408" s="21">
        <v>1584252.2621072913</v>
      </c>
    </row>
    <row r="409" spans="10:14" x14ac:dyDescent="0.25">
      <c r="J409">
        <f t="shared" si="12"/>
        <v>396</v>
      </c>
      <c r="K409" s="22">
        <v>0.14676524455645423</v>
      </c>
      <c r="L409" s="22">
        <v>0.12150125928365885</v>
      </c>
      <c r="M409" s="21">
        <v>4520478.8096542675</v>
      </c>
      <c r="N409" s="21">
        <v>1419374.8172466869</v>
      </c>
    </row>
    <row r="410" spans="10:14" x14ac:dyDescent="0.25">
      <c r="J410">
        <f t="shared" si="12"/>
        <v>397</v>
      </c>
      <c r="K410" s="22">
        <v>0.14336838494273652</v>
      </c>
      <c r="L410" s="22">
        <v>0.11817923469974523</v>
      </c>
      <c r="M410" s="21">
        <v>3897331.0985987354</v>
      </c>
      <c r="N410" s="21">
        <v>1223714.0906422006</v>
      </c>
    </row>
    <row r="411" spans="10:14" x14ac:dyDescent="0.25">
      <c r="J411">
        <f t="shared" si="12"/>
        <v>398</v>
      </c>
      <c r="K411" s="22">
        <v>0.10195829040872395</v>
      </c>
      <c r="L411" s="22">
        <v>7.7681431520409072E-2</v>
      </c>
      <c r="M411" s="21">
        <v>616192.14831844857</v>
      </c>
      <c r="N411" s="21">
        <v>193476.76534628696</v>
      </c>
    </row>
    <row r="412" spans="10:14" x14ac:dyDescent="0.25">
      <c r="J412">
        <f t="shared" si="12"/>
        <v>399</v>
      </c>
      <c r="K412" s="22">
        <v>0.10818808319489159</v>
      </c>
      <c r="L412" s="22">
        <v>8.3773977913778053E-2</v>
      </c>
      <c r="M412" s="21">
        <v>816830.81914610078</v>
      </c>
      <c r="N412" s="21">
        <v>256474.84336634463</v>
      </c>
    </row>
    <row r="413" spans="10:14" x14ac:dyDescent="0.25">
      <c r="J413">
        <f t="shared" si="12"/>
        <v>400</v>
      </c>
      <c r="K413" s="22">
        <v>0.10862324946870072</v>
      </c>
      <c r="L413" s="22">
        <v>8.4199557191133589E-2</v>
      </c>
      <c r="M413" s="21">
        <v>833023.85403786204</v>
      </c>
      <c r="N413" s="21">
        <v>261559.25740918377</v>
      </c>
    </row>
    <row r="414" spans="10:14" x14ac:dyDescent="0.25">
      <c r="J414">
        <f t="shared" si="12"/>
        <v>401</v>
      </c>
      <c r="K414" s="22">
        <v>0.11236264173478272</v>
      </c>
      <c r="L414" s="22">
        <v>8.7856568209974339E-2</v>
      </c>
      <c r="M414" s="21">
        <v>985775.61681274907</v>
      </c>
      <c r="N414" s="21">
        <v>309521.43453733996</v>
      </c>
    </row>
    <row r="415" spans="10:14" x14ac:dyDescent="0.25">
      <c r="J415">
        <f t="shared" si="12"/>
        <v>402</v>
      </c>
      <c r="K415" s="22">
        <v>0.16622187458796134</v>
      </c>
      <c r="L415" s="22">
        <v>0.14052924708267089</v>
      </c>
      <c r="M415" s="21">
        <v>10483770.062156593</v>
      </c>
      <c r="N415" s="21">
        <v>3291775.0182237611</v>
      </c>
    </row>
    <row r="416" spans="10:14" x14ac:dyDescent="0.25">
      <c r="J416">
        <f t="shared" si="12"/>
        <v>403</v>
      </c>
      <c r="K416" s="22">
        <v>0.12414060940908356</v>
      </c>
      <c r="L416" s="22">
        <v>9.9375059584937198E-2</v>
      </c>
      <c r="M416" s="21">
        <v>1669130.0512430265</v>
      </c>
      <c r="N416" s="21">
        <v>524086.33270979044</v>
      </c>
    </row>
    <row r="417" spans="10:14" x14ac:dyDescent="0.25">
      <c r="J417">
        <f t="shared" si="12"/>
        <v>404</v>
      </c>
      <c r="K417" s="22">
        <v>0.10079316082463485</v>
      </c>
      <c r="L417" s="22">
        <v>7.6541970499954148E-2</v>
      </c>
      <c r="M417" s="21">
        <v>584446.09711463214</v>
      </c>
      <c r="N417" s="21">
        <v>183508.89523272988</v>
      </c>
    </row>
    <row r="418" spans="10:14" x14ac:dyDescent="0.25">
      <c r="J418">
        <f t="shared" si="12"/>
        <v>405</v>
      </c>
      <c r="K418" s="22">
        <v>0.12700816122192582</v>
      </c>
      <c r="L418" s="22">
        <v>0.10217943736358848</v>
      </c>
      <c r="M418" s="21">
        <v>1895882.3359820077</v>
      </c>
      <c r="N418" s="21">
        <v>595283.764721705</v>
      </c>
    </row>
    <row r="419" spans="10:14" x14ac:dyDescent="0.25">
      <c r="J419">
        <f t="shared" si="12"/>
        <v>406</v>
      </c>
      <c r="K419" s="22">
        <v>8.1365719443033058E-2</v>
      </c>
      <c r="L419" s="22">
        <v>5.7542528305878138E-2</v>
      </c>
      <c r="M419" s="21">
        <v>239932.02593097228</v>
      </c>
      <c r="N419" s="21">
        <v>75335.70884794106</v>
      </c>
    </row>
    <row r="420" spans="10:14" x14ac:dyDescent="0.25">
      <c r="J420">
        <f t="shared" si="12"/>
        <v>407</v>
      </c>
      <c r="K420" s="22">
        <v>9.5950675370578997E-2</v>
      </c>
      <c r="L420" s="22">
        <v>7.1806168154560313E-2</v>
      </c>
      <c r="M420" s="21">
        <v>468822.84009466047</v>
      </c>
      <c r="N420" s="21">
        <v>147204.61282979109</v>
      </c>
    </row>
    <row r="421" spans="10:14" x14ac:dyDescent="0.25">
      <c r="J421">
        <f t="shared" si="12"/>
        <v>408</v>
      </c>
      <c r="K421" s="22">
        <v>0.1440825321884518</v>
      </c>
      <c r="L421" s="22">
        <v>0.11887764881648399</v>
      </c>
      <c r="M421" s="21">
        <v>4020925.9334451519</v>
      </c>
      <c r="N421" s="21">
        <v>1262521.3505607983</v>
      </c>
    </row>
    <row r="422" spans="10:14" x14ac:dyDescent="0.25">
      <c r="J422">
        <f t="shared" si="12"/>
        <v>409</v>
      </c>
      <c r="K422" s="22">
        <v>7.2700785089477638E-2</v>
      </c>
      <c r="L422" s="22">
        <v>4.9068488099958563E-2</v>
      </c>
      <c r="M422" s="21">
        <v>160467.9313748478</v>
      </c>
      <c r="N422" s="21">
        <v>50384.959284113575</v>
      </c>
    </row>
    <row r="423" spans="10:14" x14ac:dyDescent="0.25">
      <c r="J423">
        <f t="shared" si="12"/>
        <v>410</v>
      </c>
      <c r="K423" s="22">
        <v>9.6866022425962761E-2</v>
      </c>
      <c r="L423" s="22">
        <v>7.2701349518111025E-2</v>
      </c>
      <c r="M423" s="21">
        <v>488807.10372527101</v>
      </c>
      <c r="N423" s="21">
        <v>153479.42612565894</v>
      </c>
    </row>
    <row r="424" spans="10:14" x14ac:dyDescent="0.25">
      <c r="J424">
        <f t="shared" si="12"/>
        <v>411</v>
      </c>
      <c r="K424" s="22">
        <v>0.13783668051367926</v>
      </c>
      <c r="L424" s="22">
        <v>0.11276939732228608</v>
      </c>
      <c r="M424" s="21">
        <v>3058122.1767542441</v>
      </c>
      <c r="N424" s="21">
        <v>960212.79791831877</v>
      </c>
    </row>
    <row r="425" spans="10:14" x14ac:dyDescent="0.25">
      <c r="J425">
        <f t="shared" si="12"/>
        <v>412</v>
      </c>
      <c r="K425" s="22">
        <v>8.1003499354198372E-2</v>
      </c>
      <c r="L425" s="22">
        <v>5.7188288161529321E-2</v>
      </c>
      <c r="M425" s="21">
        <v>235946.38165088743</v>
      </c>
      <c r="N425" s="21">
        <v>74084.265503140079</v>
      </c>
    </row>
    <row r="426" spans="10:14" x14ac:dyDescent="0.25">
      <c r="J426">
        <f t="shared" si="12"/>
        <v>413</v>
      </c>
      <c r="K426" s="22">
        <v>0.15400339539792229</v>
      </c>
      <c r="L426" s="22">
        <v>0.12857994894758495</v>
      </c>
      <c r="M426" s="21">
        <v>6191739.2978895446</v>
      </c>
      <c r="N426" s="21">
        <v>1944130.0810020277</v>
      </c>
    </row>
    <row r="427" spans="10:14" x14ac:dyDescent="0.25">
      <c r="J427">
        <f t="shared" si="12"/>
        <v>414</v>
      </c>
      <c r="K427" s="22">
        <v>0.12494330134604748</v>
      </c>
      <c r="L427" s="22">
        <v>0.10016006769570351</v>
      </c>
      <c r="M427" s="21">
        <v>1729776.6447846347</v>
      </c>
      <c r="N427" s="21">
        <v>543128.61810684064</v>
      </c>
    </row>
    <row r="428" spans="10:14" x14ac:dyDescent="0.25">
      <c r="J428">
        <f t="shared" si="12"/>
        <v>415</v>
      </c>
      <c r="K428" s="22">
        <v>9.5023106869633667E-2</v>
      </c>
      <c r="L428" s="22">
        <v>7.0899034591854315E-2</v>
      </c>
      <c r="M428" s="21">
        <v>449389.07688042993</v>
      </c>
      <c r="N428" s="21">
        <v>141102.64990238973</v>
      </c>
    </row>
    <row r="429" spans="10:14" x14ac:dyDescent="0.25">
      <c r="J429">
        <f t="shared" si="12"/>
        <v>416</v>
      </c>
      <c r="K429" s="22">
        <v>0.13083911360604716</v>
      </c>
      <c r="L429" s="22">
        <v>0.10592599137143122</v>
      </c>
      <c r="M429" s="21">
        <v>2246463.7025427478</v>
      </c>
      <c r="N429" s="21">
        <v>705362.00732501491</v>
      </c>
    </row>
    <row r="430" spans="10:14" x14ac:dyDescent="0.25">
      <c r="J430">
        <f t="shared" si="12"/>
        <v>417</v>
      </c>
      <c r="K430" s="22">
        <v>9.9455354325518108E-2</v>
      </c>
      <c r="L430" s="22">
        <v>7.5233636749381327E-2</v>
      </c>
      <c r="M430" s="21">
        <v>549969.06471803179</v>
      </c>
      <c r="N430" s="21">
        <v>172683.53057166305</v>
      </c>
    </row>
    <row r="431" spans="10:14" x14ac:dyDescent="0.25">
      <c r="J431">
        <f t="shared" si="12"/>
        <v>418</v>
      </c>
      <c r="K431" s="22">
        <v>0.13277699701580903</v>
      </c>
      <c r="L431" s="22">
        <v>0.10782118194745305</v>
      </c>
      <c r="M431" s="21">
        <v>2447255.9738370269</v>
      </c>
      <c r="N431" s="21">
        <v>768408.31400478492</v>
      </c>
    </row>
    <row r="432" spans="10:14" x14ac:dyDescent="0.25">
      <c r="J432">
        <f t="shared" si="12"/>
        <v>419</v>
      </c>
      <c r="K432" s="22">
        <v>0.11641271289275168</v>
      </c>
      <c r="L432" s="22">
        <v>9.181741366235574E-2</v>
      </c>
      <c r="M432" s="21">
        <v>1182216.438957216</v>
      </c>
      <c r="N432" s="21">
        <v>371201.43963671487</v>
      </c>
    </row>
    <row r="433" spans="10:14" x14ac:dyDescent="0.25">
      <c r="J433">
        <f t="shared" si="12"/>
        <v>420</v>
      </c>
      <c r="K433" s="22">
        <v>6.550968803493662E-2</v>
      </c>
      <c r="L433" s="22">
        <v>4.2035815597385451E-2</v>
      </c>
      <c r="M433" s="21">
        <v>114637.96619874651</v>
      </c>
      <c r="N433" s="21">
        <v>35994.913188260754</v>
      </c>
    </row>
    <row r="434" spans="10:14" x14ac:dyDescent="0.25">
      <c r="J434">
        <f t="shared" ref="J434:J497" si="13">1+J433</f>
        <v>421</v>
      </c>
      <c r="K434" s="22">
        <v>0.11410002389344287</v>
      </c>
      <c r="L434" s="22">
        <v>8.9555674708050814E-2</v>
      </c>
      <c r="M434" s="21">
        <v>1065779.8561119407</v>
      </c>
      <c r="N434" s="21">
        <v>334641.78291542141</v>
      </c>
    </row>
    <row r="435" spans="10:14" x14ac:dyDescent="0.25">
      <c r="J435">
        <f t="shared" si="13"/>
        <v>422</v>
      </c>
      <c r="K435" s="22">
        <v>0.13940776908459451</v>
      </c>
      <c r="L435" s="22">
        <v>0.11430587378866952</v>
      </c>
      <c r="M435" s="21">
        <v>3276552.6383194458</v>
      </c>
      <c r="N435" s="21">
        <v>1028797.2796778803</v>
      </c>
    </row>
    <row r="436" spans="10:14" x14ac:dyDescent="0.25">
      <c r="J436">
        <f t="shared" si="13"/>
        <v>423</v>
      </c>
      <c r="K436" s="22">
        <v>0.10848263956610205</v>
      </c>
      <c r="L436" s="22">
        <v>8.4062045016274123E-2</v>
      </c>
      <c r="M436" s="21">
        <v>827757.49480688246</v>
      </c>
      <c r="N436" s="21">
        <v>259905.68530194083</v>
      </c>
    </row>
    <row r="437" spans="10:14" x14ac:dyDescent="0.25">
      <c r="J437">
        <f t="shared" si="13"/>
        <v>424</v>
      </c>
      <c r="K437" s="22">
        <v>0.11648792898093019</v>
      </c>
      <c r="L437" s="22">
        <v>9.1890972691120565E-2</v>
      </c>
      <c r="M437" s="21">
        <v>1186205.493848843</v>
      </c>
      <c r="N437" s="21">
        <v>372453.95387164463</v>
      </c>
    </row>
    <row r="438" spans="10:14" x14ac:dyDescent="0.25">
      <c r="J438">
        <f t="shared" si="13"/>
        <v>425</v>
      </c>
      <c r="K438" s="22">
        <v>7.4390681290259497E-2</v>
      </c>
      <c r="L438" s="22">
        <v>5.0721154786738332E-2</v>
      </c>
      <c r="M438" s="21">
        <v>173608.09511931555</v>
      </c>
      <c r="N438" s="21">
        <v>54510.809287782082</v>
      </c>
    </row>
    <row r="439" spans="10:14" x14ac:dyDescent="0.25">
      <c r="J439">
        <f t="shared" si="13"/>
        <v>426</v>
      </c>
      <c r="K439" s="22">
        <v>0.11591512483461641</v>
      </c>
      <c r="L439" s="22">
        <v>9.1330787793240775E-2</v>
      </c>
      <c r="M439" s="21">
        <v>1156156.2396702662</v>
      </c>
      <c r="N439" s="21">
        <v>363018.85718077462</v>
      </c>
    </row>
    <row r="440" spans="10:14" x14ac:dyDescent="0.25">
      <c r="J440">
        <f t="shared" si="13"/>
        <v>427</v>
      </c>
      <c r="K440" s="22">
        <v>0.11947103134851411</v>
      </c>
      <c r="L440" s="22">
        <v>9.4808355370529673E-2</v>
      </c>
      <c r="M440" s="21">
        <v>1355505.6106183687</v>
      </c>
      <c r="N440" s="21">
        <v>425612.11087624892</v>
      </c>
    </row>
    <row r="441" spans="10:14" x14ac:dyDescent="0.25">
      <c r="J441">
        <f t="shared" si="13"/>
        <v>428</v>
      </c>
      <c r="K441" s="22">
        <v>0.10048676509280496</v>
      </c>
      <c r="L441" s="22">
        <v>7.6242324865664735E-2</v>
      </c>
      <c r="M441" s="21">
        <v>576367.55597207008</v>
      </c>
      <c r="N441" s="21">
        <v>180972.33254973372</v>
      </c>
    </row>
    <row r="442" spans="10:14" x14ac:dyDescent="0.25">
      <c r="J442">
        <f t="shared" si="13"/>
        <v>429</v>
      </c>
      <c r="K442" s="22">
        <v>0.13218886972144639</v>
      </c>
      <c r="L442" s="22">
        <v>0.10724601148045654</v>
      </c>
      <c r="M442" s="21">
        <v>2384527.7809892674</v>
      </c>
      <c r="N442" s="21">
        <v>748712.43199570337</v>
      </c>
    </row>
    <row r="443" spans="10:14" x14ac:dyDescent="0.25">
      <c r="J443">
        <f t="shared" si="13"/>
        <v>430</v>
      </c>
      <c r="K443" s="22">
        <v>0.10893306128793978</v>
      </c>
      <c r="L443" s="22">
        <v>8.4502543654201734E-2</v>
      </c>
      <c r="M443" s="21">
        <v>844743.59554340737</v>
      </c>
      <c r="N443" s="21">
        <v>265239.11227811611</v>
      </c>
    </row>
    <row r="444" spans="10:14" x14ac:dyDescent="0.25">
      <c r="J444">
        <f t="shared" si="13"/>
        <v>431</v>
      </c>
      <c r="K444" s="22">
        <v>9.785666924784242E-2</v>
      </c>
      <c r="L444" s="22">
        <v>7.3670171745255919E-2</v>
      </c>
      <c r="M444" s="21">
        <v>511376.24967376143</v>
      </c>
      <c r="N444" s="21">
        <v>160565.86071697657</v>
      </c>
    </row>
    <row r="445" spans="10:14" x14ac:dyDescent="0.25">
      <c r="J445">
        <f t="shared" si="13"/>
        <v>432</v>
      </c>
      <c r="K445" s="22">
        <v>0.13024975210050505</v>
      </c>
      <c r="L445" s="22">
        <v>0.10534961388373132</v>
      </c>
      <c r="M445" s="21">
        <v>2188665.3022780525</v>
      </c>
      <c r="N445" s="21">
        <v>687214.01963007264</v>
      </c>
    </row>
    <row r="446" spans="10:14" x14ac:dyDescent="0.25">
      <c r="J446">
        <f t="shared" si="13"/>
        <v>433</v>
      </c>
      <c r="K446" s="22">
        <v>7.9085375213866493E-2</v>
      </c>
      <c r="L446" s="22">
        <v>5.5312421545361756E-2</v>
      </c>
      <c r="M446" s="21">
        <v>215898.02065725025</v>
      </c>
      <c r="N446" s="21">
        <v>67789.326422645696</v>
      </c>
    </row>
    <row r="447" spans="10:14" x14ac:dyDescent="0.25">
      <c r="J447">
        <f t="shared" si="13"/>
        <v>434</v>
      </c>
      <c r="K447" s="22">
        <v>0.10324435405655907</v>
      </c>
      <c r="L447" s="22">
        <v>7.8939162348416581E-2</v>
      </c>
      <c r="M447" s="21">
        <v>653196.74170949846</v>
      </c>
      <c r="N447" s="21">
        <v>205095.75311137427</v>
      </c>
    </row>
    <row r="448" spans="10:14" x14ac:dyDescent="0.25">
      <c r="J448">
        <f t="shared" si="13"/>
        <v>435</v>
      </c>
      <c r="K448" s="22">
        <v>9.9048052585511304E-2</v>
      </c>
      <c r="L448" s="22">
        <v>7.4835308131999234E-2</v>
      </c>
      <c r="M448" s="21">
        <v>539873.96389387047</v>
      </c>
      <c r="N448" s="21">
        <v>169513.7929198065</v>
      </c>
    </row>
    <row r="449" spans="10:14" x14ac:dyDescent="0.25">
      <c r="J449">
        <f t="shared" si="13"/>
        <v>436</v>
      </c>
      <c r="K449" s="22">
        <v>0.12019859388973808</v>
      </c>
      <c r="L449" s="22">
        <v>9.5519889235079036E-2</v>
      </c>
      <c r="M449" s="21">
        <v>1400262.6022139899</v>
      </c>
      <c r="N449" s="21">
        <v>439665.25644810149</v>
      </c>
    </row>
    <row r="450" spans="10:14" x14ac:dyDescent="0.25">
      <c r="J450">
        <f t="shared" si="13"/>
        <v>437</v>
      </c>
      <c r="K450" s="22">
        <v>0.11512251556347941</v>
      </c>
      <c r="L450" s="22">
        <v>9.0555640220605804E-2</v>
      </c>
      <c r="M450" s="21">
        <v>1115803.1161989097</v>
      </c>
      <c r="N450" s="21">
        <v>350348.47210338718</v>
      </c>
    </row>
    <row r="451" spans="10:14" x14ac:dyDescent="0.25">
      <c r="J451">
        <f t="shared" si="13"/>
        <v>438</v>
      </c>
      <c r="K451" s="22">
        <v>0.13454224469491738</v>
      </c>
      <c r="L451" s="22">
        <v>0.10954754007041245</v>
      </c>
      <c r="M451" s="21">
        <v>2645403.3822776517</v>
      </c>
      <c r="N451" s="21">
        <v>830624.16623766522</v>
      </c>
    </row>
    <row r="452" spans="10:14" x14ac:dyDescent="0.25">
      <c r="J452">
        <f t="shared" si="13"/>
        <v>439</v>
      </c>
      <c r="K452" s="22">
        <v>0.10630868914673153</v>
      </c>
      <c r="L452" s="22">
        <v>8.1935988140625415E-2</v>
      </c>
      <c r="M452" s="21">
        <v>750368.34031917667</v>
      </c>
      <c r="N452" s="21">
        <v>235606.44143129783</v>
      </c>
    </row>
    <row r="453" spans="10:14" x14ac:dyDescent="0.25">
      <c r="J453">
        <f t="shared" si="13"/>
        <v>440</v>
      </c>
      <c r="K453" s="22">
        <v>0.11514111155988682</v>
      </c>
      <c r="L453" s="22">
        <v>9.0573826535100155E-2</v>
      </c>
      <c r="M453" s="21">
        <v>1116733.8637291379</v>
      </c>
      <c r="N453" s="21">
        <v>350640.715394695</v>
      </c>
    </row>
    <row r="454" spans="10:14" x14ac:dyDescent="0.25">
      <c r="J454">
        <f t="shared" si="13"/>
        <v>441</v>
      </c>
      <c r="K454" s="22">
        <v>9.3238287513162987E-2</v>
      </c>
      <c r="L454" s="22">
        <v>6.9153535968332625E-2</v>
      </c>
      <c r="M454" s="21">
        <v>414190.3632605446</v>
      </c>
      <c r="N454" s="21">
        <v>130050.68620225145</v>
      </c>
    </row>
    <row r="455" spans="10:14" x14ac:dyDescent="0.25">
      <c r="J455">
        <f t="shared" si="13"/>
        <v>442</v>
      </c>
      <c r="K455" s="22">
        <v>8.279006525025645E-2</v>
      </c>
      <c r="L455" s="22">
        <v>5.8935494847233594E-2</v>
      </c>
      <c r="M455" s="21">
        <v>256254.47045862695</v>
      </c>
      <c r="N455" s="21">
        <v>80460.755926799276</v>
      </c>
    </row>
    <row r="456" spans="10:14" x14ac:dyDescent="0.25">
      <c r="J456">
        <f t="shared" si="13"/>
        <v>443</v>
      </c>
      <c r="K456" s="22">
        <v>0.11086778196381952</v>
      </c>
      <c r="L456" s="22">
        <v>8.6394641173428877E-2</v>
      </c>
      <c r="M456" s="21">
        <v>921673.06284496246</v>
      </c>
      <c r="N456" s="21">
        <v>289394.0200190465</v>
      </c>
    </row>
    <row r="457" spans="10:14" x14ac:dyDescent="0.25">
      <c r="J457">
        <f t="shared" si="13"/>
        <v>444</v>
      </c>
      <c r="K457" s="22">
        <v>0.13506816151138645</v>
      </c>
      <c r="L457" s="22">
        <v>0.11006187059686345</v>
      </c>
      <c r="M457" s="21">
        <v>2707418.7229967518</v>
      </c>
      <c r="N457" s="21">
        <v>850096.2214349322</v>
      </c>
    </row>
    <row r="458" spans="10:14" x14ac:dyDescent="0.25">
      <c r="J458">
        <f t="shared" si="13"/>
        <v>445</v>
      </c>
      <c r="K458" s="22">
        <v>0.12757746672357939</v>
      </c>
      <c r="L458" s="22">
        <v>0.10273620069422851</v>
      </c>
      <c r="M458" s="21">
        <v>1944364.8084906351</v>
      </c>
      <c r="N458" s="21">
        <v>610506.66553690948</v>
      </c>
    </row>
    <row r="459" spans="10:14" x14ac:dyDescent="0.25">
      <c r="J459">
        <f t="shared" si="13"/>
        <v>446</v>
      </c>
      <c r="K459" s="22">
        <v>8.7245155960328891E-2</v>
      </c>
      <c r="L459" s="22">
        <v>6.3292437007179903E-2</v>
      </c>
      <c r="M459" s="21">
        <v>314653.37985904014</v>
      </c>
      <c r="N459" s="21">
        <v>98797.296113779346</v>
      </c>
    </row>
    <row r="460" spans="10:14" x14ac:dyDescent="0.25">
      <c r="J460">
        <f t="shared" si="13"/>
        <v>447</v>
      </c>
      <c r="K460" s="22">
        <v>8.8294749631324443E-2</v>
      </c>
      <c r="L460" s="22">
        <v>6.4318907445960027E-2</v>
      </c>
      <c r="M460" s="21">
        <v>330206.05198381795</v>
      </c>
      <c r="N460" s="21">
        <v>103680.64411392016</v>
      </c>
    </row>
    <row r="461" spans="10:14" x14ac:dyDescent="0.25">
      <c r="J461">
        <f t="shared" si="13"/>
        <v>448</v>
      </c>
      <c r="K461" s="22">
        <v>0.10727472955633544</v>
      </c>
      <c r="L461" s="22">
        <v>8.2880746050784104E-2</v>
      </c>
      <c r="M461" s="21">
        <v>783840.59905619139</v>
      </c>
      <c r="N461" s="21">
        <v>246116.31950576615</v>
      </c>
    </row>
    <row r="462" spans="10:14" x14ac:dyDescent="0.25">
      <c r="J462">
        <f t="shared" si="13"/>
        <v>449</v>
      </c>
      <c r="K462" s="22">
        <v>9.6691331966566096E-2</v>
      </c>
      <c r="L462" s="22">
        <v>7.2530507603318028E-2</v>
      </c>
      <c r="M462" s="21">
        <v>484929.80258023209</v>
      </c>
      <c r="N462" s="21">
        <v>152262.00119438913</v>
      </c>
    </row>
    <row r="463" spans="10:14" x14ac:dyDescent="0.25">
      <c r="J463">
        <f t="shared" si="13"/>
        <v>450</v>
      </c>
      <c r="K463" s="22">
        <v>9.1525176702902611E-2</v>
      </c>
      <c r="L463" s="22">
        <v>6.7478166105041648E-2</v>
      </c>
      <c r="M463" s="21">
        <v>382953.64003368875</v>
      </c>
      <c r="N463" s="21">
        <v>120242.73881694012</v>
      </c>
    </row>
    <row r="464" spans="10:14" x14ac:dyDescent="0.25">
      <c r="J464">
        <f t="shared" si="13"/>
        <v>451</v>
      </c>
      <c r="K464" s="22">
        <v>0.1251109498510441</v>
      </c>
      <c r="L464" s="22">
        <v>0.10032402279493868</v>
      </c>
      <c r="M464" s="21">
        <v>1742713.1111778186</v>
      </c>
      <c r="N464" s="21">
        <v>547190.50964439823</v>
      </c>
    </row>
    <row r="465" spans="10:14" x14ac:dyDescent="0.25">
      <c r="J465">
        <f t="shared" si="13"/>
        <v>452</v>
      </c>
      <c r="K465" s="22">
        <v>0.10892046810521183</v>
      </c>
      <c r="L465" s="22">
        <v>8.4490227907491722E-2</v>
      </c>
      <c r="M465" s="21">
        <v>844264.07826663146</v>
      </c>
      <c r="N465" s="21">
        <v>265088.5497435375</v>
      </c>
    </row>
    <row r="466" spans="10:14" x14ac:dyDescent="0.25">
      <c r="J466">
        <f t="shared" si="13"/>
        <v>453</v>
      </c>
      <c r="K466" s="22">
        <v>0.11302598802019403</v>
      </c>
      <c r="L466" s="22">
        <v>8.850530054465322E-2</v>
      </c>
      <c r="M466" s="21">
        <v>1015602.0518845198</v>
      </c>
      <c r="N466" s="21">
        <v>318886.56876575423</v>
      </c>
    </row>
    <row r="467" spans="10:14" x14ac:dyDescent="0.25">
      <c r="J467">
        <f t="shared" si="13"/>
        <v>454</v>
      </c>
      <c r="K467" s="22">
        <v>0.10918327872737144</v>
      </c>
      <c r="L467" s="22">
        <v>8.4747248640465678E-2</v>
      </c>
      <c r="M467" s="21">
        <v>854326.78389184654</v>
      </c>
      <c r="N467" s="21">
        <v>268248.11570086342</v>
      </c>
    </row>
    <row r="468" spans="10:14" x14ac:dyDescent="0.25">
      <c r="J468">
        <f t="shared" si="13"/>
        <v>455</v>
      </c>
      <c r="K468" s="22">
        <v>0.11730024816835494</v>
      </c>
      <c r="L468" s="22">
        <v>9.2685395957749384E-2</v>
      </c>
      <c r="M468" s="21">
        <v>1230135.8965078113</v>
      </c>
      <c r="N468" s="21">
        <v>386247.56067110115</v>
      </c>
    </row>
    <row r="469" spans="10:14" x14ac:dyDescent="0.25">
      <c r="J469">
        <f t="shared" si="13"/>
        <v>456</v>
      </c>
      <c r="K469" s="22">
        <v>0.12048238969485059</v>
      </c>
      <c r="L469" s="22">
        <v>9.579743283375719E-2</v>
      </c>
      <c r="M469" s="21">
        <v>1418110.5645046181</v>
      </c>
      <c r="N469" s="21">
        <v>445269.29736526788</v>
      </c>
    </row>
    <row r="470" spans="10:14" x14ac:dyDescent="0.25">
      <c r="J470">
        <f t="shared" si="13"/>
        <v>457</v>
      </c>
      <c r="K470" s="22">
        <v>0.11376910013314157</v>
      </c>
      <c r="L470" s="22">
        <v>8.923204141373331E-2</v>
      </c>
      <c r="M470" s="21">
        <v>1050065.9442724234</v>
      </c>
      <c r="N470" s="21">
        <v>329707.80762550049</v>
      </c>
    </row>
    <row r="471" spans="10:14" x14ac:dyDescent="0.25">
      <c r="J471">
        <f t="shared" si="13"/>
        <v>458</v>
      </c>
      <c r="K471" s="22">
        <v>0.12710269202953395</v>
      </c>
      <c r="L471" s="22">
        <v>0.10227188559593325</v>
      </c>
      <c r="M471" s="21">
        <v>1903849.8062010945</v>
      </c>
      <c r="N471" s="21">
        <v>597785.45249911095</v>
      </c>
    </row>
    <row r="472" spans="10:14" x14ac:dyDescent="0.25">
      <c r="J472">
        <f t="shared" si="13"/>
        <v>459</v>
      </c>
      <c r="K472" s="22">
        <v>9.2513657586815068E-2</v>
      </c>
      <c r="L472" s="22">
        <v>6.844487011124345E-2</v>
      </c>
      <c r="M472" s="21">
        <v>400684.06526654313</v>
      </c>
      <c r="N472" s="21">
        <v>125809.87454177575</v>
      </c>
    </row>
    <row r="473" spans="10:14" x14ac:dyDescent="0.25">
      <c r="J473">
        <f t="shared" si="13"/>
        <v>460</v>
      </c>
      <c r="K473" s="22">
        <v>0.12146274827327486</v>
      </c>
      <c r="L473" s="22">
        <v>9.6756193474150987E-2</v>
      </c>
      <c r="M473" s="21">
        <v>1481497.5526161611</v>
      </c>
      <c r="N473" s="21">
        <v>465172.03299462044</v>
      </c>
    </row>
    <row r="474" spans="10:14" x14ac:dyDescent="0.25">
      <c r="J474">
        <f t="shared" si="13"/>
        <v>461</v>
      </c>
      <c r="K474" s="22">
        <v>0.1239330556097562</v>
      </c>
      <c r="L474" s="22">
        <v>9.917207833099706E-2</v>
      </c>
      <c r="M474" s="21">
        <v>1653790.6978214816</v>
      </c>
      <c r="N474" s="21">
        <v>519269.96416208497</v>
      </c>
    </row>
    <row r="475" spans="10:14" x14ac:dyDescent="0.25">
      <c r="J475">
        <f t="shared" si="13"/>
        <v>462</v>
      </c>
      <c r="K475" s="22">
        <v>0.1263383718708575</v>
      </c>
      <c r="L475" s="22">
        <v>0.10152440390818529</v>
      </c>
      <c r="M475" s="21">
        <v>1840358.0343652281</v>
      </c>
      <c r="N475" s="21">
        <v>577849.8160674707</v>
      </c>
    </row>
    <row r="476" spans="10:14" x14ac:dyDescent="0.25">
      <c r="J476">
        <f t="shared" si="13"/>
        <v>463</v>
      </c>
      <c r="K476" s="22">
        <v>0.11488682075262457</v>
      </c>
      <c r="L476" s="22">
        <v>9.0325137919951892E-2</v>
      </c>
      <c r="M476" s="21">
        <v>1104072.0400563222</v>
      </c>
      <c r="N476" s="21">
        <v>346665.05829765683</v>
      </c>
    </row>
    <row r="477" spans="10:14" x14ac:dyDescent="0.25">
      <c r="J477">
        <f t="shared" si="13"/>
        <v>464</v>
      </c>
      <c r="K477" s="22">
        <v>0.14370511765766159</v>
      </c>
      <c r="L477" s="22">
        <v>0.11850854897363261</v>
      </c>
      <c r="M477" s="21">
        <v>3955137.1816522931</v>
      </c>
      <c r="N477" s="21">
        <v>1241864.4906384712</v>
      </c>
    </row>
    <row r="478" spans="10:14" x14ac:dyDescent="0.25">
      <c r="J478">
        <f t="shared" si="13"/>
        <v>465</v>
      </c>
      <c r="K478" s="22">
        <v>0.12144345536911305</v>
      </c>
      <c r="L478" s="22">
        <v>9.6737325605234181E-2</v>
      </c>
      <c r="M478" s="21">
        <v>1480223.7543245915</v>
      </c>
      <c r="N478" s="21">
        <v>464772.0759782432</v>
      </c>
    </row>
    <row r="479" spans="10:14" x14ac:dyDescent="0.25">
      <c r="J479">
        <f t="shared" si="13"/>
        <v>466</v>
      </c>
      <c r="K479" s="22">
        <v>0.10145339284426313</v>
      </c>
      <c r="L479" s="22">
        <v>7.718765717815379E-2</v>
      </c>
      <c r="M479" s="21">
        <v>602233.04544013075</v>
      </c>
      <c r="N479" s="21">
        <v>189093.77851433333</v>
      </c>
    </row>
    <row r="480" spans="10:14" x14ac:dyDescent="0.25">
      <c r="J480">
        <f t="shared" si="13"/>
        <v>467</v>
      </c>
      <c r="K480" s="22">
        <v>0.10857873589782829</v>
      </c>
      <c r="L480" s="22">
        <v>8.4156024283221109E-2</v>
      </c>
      <c r="M480" s="21">
        <v>831353.11457063071</v>
      </c>
      <c r="N480" s="21">
        <v>261034.66573962351</v>
      </c>
    </row>
    <row r="481" spans="10:14" x14ac:dyDescent="0.25">
      <c r="J481">
        <f t="shared" si="13"/>
        <v>468</v>
      </c>
      <c r="K481" s="22">
        <v>0.10380420965777915</v>
      </c>
      <c r="L481" s="22">
        <v>7.9486683966084826E-2</v>
      </c>
      <c r="M481" s="21">
        <v>669978.13872964645</v>
      </c>
      <c r="N481" s="21">
        <v>210364.90563516153</v>
      </c>
    </row>
    <row r="482" spans="10:14" x14ac:dyDescent="0.25">
      <c r="J482">
        <f t="shared" si="13"/>
        <v>469</v>
      </c>
      <c r="K482" s="22">
        <v>0.10081222352065433</v>
      </c>
      <c r="L482" s="22">
        <v>7.6560613232363961E-2</v>
      </c>
      <c r="M482" s="21">
        <v>584952.36145491083</v>
      </c>
      <c r="N482" s="21">
        <v>183667.85601669084</v>
      </c>
    </row>
    <row r="483" spans="10:14" x14ac:dyDescent="0.25">
      <c r="J483">
        <f t="shared" si="13"/>
        <v>470</v>
      </c>
      <c r="K483" s="22">
        <v>0.11575904630534417</v>
      </c>
      <c r="L483" s="22">
        <v>9.1178147775628604E-2</v>
      </c>
      <c r="M483" s="21">
        <v>1148098.5393955957</v>
      </c>
      <c r="N483" s="21">
        <v>360488.83827428985</v>
      </c>
    </row>
    <row r="484" spans="10:14" x14ac:dyDescent="0.25">
      <c r="J484">
        <f t="shared" si="13"/>
        <v>471</v>
      </c>
      <c r="K484" s="22">
        <v>0.11162977610846392</v>
      </c>
      <c r="L484" s="22">
        <v>8.7139848090748595E-2</v>
      </c>
      <c r="M484" s="21">
        <v>953821.03060362465</v>
      </c>
      <c r="N484" s="21">
        <v>299488.08699373354</v>
      </c>
    </row>
    <row r="485" spans="10:14" x14ac:dyDescent="0.25">
      <c r="J485">
        <f t="shared" si="13"/>
        <v>472</v>
      </c>
      <c r="K485" s="22">
        <v>0.1088604716141881</v>
      </c>
      <c r="L485" s="22">
        <v>8.4431553178243357E-2</v>
      </c>
      <c r="M485" s="21">
        <v>841983.2204633255</v>
      </c>
      <c r="N485" s="21">
        <v>264372.38841106562</v>
      </c>
    </row>
    <row r="486" spans="10:14" x14ac:dyDescent="0.25">
      <c r="J486">
        <f t="shared" si="13"/>
        <v>473</v>
      </c>
      <c r="K486" s="22">
        <v>0.10941435314662296</v>
      </c>
      <c r="L486" s="22">
        <v>8.4973232339752958E-2</v>
      </c>
      <c r="M486" s="21">
        <v>863271.38491478574</v>
      </c>
      <c r="N486" s="21">
        <v>271056.61054772895</v>
      </c>
    </row>
    <row r="487" spans="10:14" x14ac:dyDescent="0.25">
      <c r="J487">
        <f t="shared" si="13"/>
        <v>474</v>
      </c>
      <c r="K487" s="22">
        <v>0.12799744591908402</v>
      </c>
      <c r="L487" s="22">
        <v>0.10314692747450649</v>
      </c>
      <c r="M487" s="21">
        <v>1980907.26584655</v>
      </c>
      <c r="N487" s="21">
        <v>621980.5482637845</v>
      </c>
    </row>
    <row r="488" spans="10:14" x14ac:dyDescent="0.25">
      <c r="J488">
        <f t="shared" si="13"/>
        <v>475</v>
      </c>
      <c r="K488" s="22">
        <v>0.11683497989371272</v>
      </c>
      <c r="L488" s="22">
        <v>9.2230377846245881E-2</v>
      </c>
      <c r="M488" s="21">
        <v>1204782.69869779</v>
      </c>
      <c r="N488" s="21">
        <v>378286.96799420059</v>
      </c>
    </row>
    <row r="489" spans="10:14" x14ac:dyDescent="0.25">
      <c r="J489">
        <f t="shared" si="13"/>
        <v>476</v>
      </c>
      <c r="K489" s="22">
        <v>7.2172058663530825E-2</v>
      </c>
      <c r="L489" s="22">
        <v>4.8551409861556483E-2</v>
      </c>
      <c r="M489" s="21">
        <v>156560.6391688945</v>
      </c>
      <c r="N489" s="21">
        <v>49158.117528123017</v>
      </c>
    </row>
    <row r="490" spans="10:14" x14ac:dyDescent="0.25">
      <c r="J490">
        <f t="shared" si="13"/>
        <v>477</v>
      </c>
      <c r="K490" s="22">
        <v>0.1120600194582293</v>
      </c>
      <c r="L490" s="22">
        <v>8.7560612899283852E-2</v>
      </c>
      <c r="M490" s="21">
        <v>972455.41452412005</v>
      </c>
      <c r="N490" s="21">
        <v>305339.05464237527</v>
      </c>
    </row>
    <row r="491" spans="10:14" x14ac:dyDescent="0.25">
      <c r="J491">
        <f t="shared" si="13"/>
        <v>478</v>
      </c>
      <c r="K491" s="22">
        <v>0.12196354630115258</v>
      </c>
      <c r="L491" s="22">
        <v>9.7245958595284288E-2</v>
      </c>
      <c r="M491" s="21">
        <v>1514940.7756614077</v>
      </c>
      <c r="N491" s="21">
        <v>475672.79421854432</v>
      </c>
    </row>
    <row r="492" spans="10:14" x14ac:dyDescent="0.25">
      <c r="J492">
        <f t="shared" si="13"/>
        <v>479</v>
      </c>
      <c r="K492" s="22">
        <v>0.11742139630592807</v>
      </c>
      <c r="L492" s="22">
        <v>9.2803875122942969E-2</v>
      </c>
      <c r="M492" s="21">
        <v>1236822.785653339</v>
      </c>
      <c r="N492" s="21">
        <v>388347.16172190406</v>
      </c>
    </row>
    <row r="493" spans="10:14" x14ac:dyDescent="0.25">
      <c r="J493">
        <f t="shared" si="13"/>
        <v>480</v>
      </c>
      <c r="K493" s="22">
        <v>0.13538350516783981</v>
      </c>
      <c r="L493" s="22">
        <v>0.11037026702716912</v>
      </c>
      <c r="M493" s="21">
        <v>2745284.4869615193</v>
      </c>
      <c r="N493" s="21">
        <v>861985.60618165741</v>
      </c>
    </row>
    <row r="494" spans="10:14" x14ac:dyDescent="0.25">
      <c r="J494">
        <f t="shared" si="13"/>
        <v>481</v>
      </c>
      <c r="K494" s="22">
        <v>0.100764877587038</v>
      </c>
      <c r="L494" s="22">
        <v>7.6514310360503712E-2</v>
      </c>
      <c r="M494" s="21">
        <v>583695.74604103004</v>
      </c>
      <c r="N494" s="21">
        <v>183273.29421283564</v>
      </c>
    </row>
    <row r="495" spans="10:14" x14ac:dyDescent="0.25">
      <c r="J495">
        <f t="shared" si="13"/>
        <v>482</v>
      </c>
      <c r="K495" s="22">
        <v>0.10245753854813611</v>
      </c>
      <c r="L495" s="22">
        <v>7.8169680898129368E-2</v>
      </c>
      <c r="M495" s="21">
        <v>630306.67293882044</v>
      </c>
      <c r="N495" s="21">
        <v>197908.5526960647</v>
      </c>
    </row>
    <row r="496" spans="10:14" x14ac:dyDescent="0.25">
      <c r="J496">
        <f t="shared" si="13"/>
        <v>483</v>
      </c>
      <c r="K496" s="22">
        <v>9.5265720746187776E-2</v>
      </c>
      <c r="L496" s="22">
        <v>7.1136303526683653E-2</v>
      </c>
      <c r="M496" s="21">
        <v>454394.54015764722</v>
      </c>
      <c r="N496" s="21">
        <v>142674.30388496388</v>
      </c>
    </row>
    <row r="497" spans="10:14" x14ac:dyDescent="0.25">
      <c r="J497">
        <f t="shared" si="13"/>
        <v>484</v>
      </c>
      <c r="K497" s="22">
        <v>0.15118519920264561</v>
      </c>
      <c r="L497" s="22">
        <v>0.12582383945009701</v>
      </c>
      <c r="M497" s="21">
        <v>5479213.1082000704</v>
      </c>
      <c r="N497" s="21">
        <v>1720405.6100203081</v>
      </c>
    </row>
    <row r="498" spans="10:14" x14ac:dyDescent="0.25">
      <c r="J498">
        <f t="shared" ref="J498:J561" si="14">1+J497</f>
        <v>485</v>
      </c>
      <c r="K498" s="22">
        <v>0.14421254347392631</v>
      </c>
      <c r="L498" s="22">
        <v>0.11900479586865798</v>
      </c>
      <c r="M498" s="21">
        <v>4043836.1620877455</v>
      </c>
      <c r="N498" s="21">
        <v>1269714.8809282482</v>
      </c>
    </row>
    <row r="499" spans="10:14" x14ac:dyDescent="0.25">
      <c r="J499">
        <f t="shared" si="14"/>
        <v>486</v>
      </c>
      <c r="K499" s="22">
        <v>0.12977807652025564</v>
      </c>
      <c r="L499" s="22">
        <v>0.10488832962373662</v>
      </c>
      <c r="M499" s="21">
        <v>2143460.4651279352</v>
      </c>
      <c r="N499" s="21">
        <v>673020.25605538592</v>
      </c>
    </row>
    <row r="500" spans="10:14" x14ac:dyDescent="0.25">
      <c r="J500">
        <f t="shared" si="14"/>
        <v>487</v>
      </c>
      <c r="K500" s="22">
        <v>9.2086044339603657E-2</v>
      </c>
      <c r="L500" s="22">
        <v>6.8026677462390106E-2</v>
      </c>
      <c r="M500" s="21">
        <v>392917.34159674624</v>
      </c>
      <c r="N500" s="21">
        <v>123371.21871490183</v>
      </c>
    </row>
    <row r="501" spans="10:14" x14ac:dyDescent="0.25">
      <c r="J501">
        <f t="shared" si="14"/>
        <v>488</v>
      </c>
      <c r="K501" s="22">
        <v>0.12572594312378338</v>
      </c>
      <c r="L501" s="22">
        <v>0.10092546736530927</v>
      </c>
      <c r="M501" s="21">
        <v>1790985.5059939288</v>
      </c>
      <c r="N501" s="21">
        <v>562347.4486447199</v>
      </c>
    </row>
    <row r="502" spans="10:14" x14ac:dyDescent="0.25">
      <c r="J502">
        <f t="shared" si="14"/>
        <v>489</v>
      </c>
      <c r="K502" s="22">
        <v>8.7348009903599699E-2</v>
      </c>
      <c r="L502" s="22">
        <v>6.3393025011087456E-2</v>
      </c>
      <c r="M502" s="21">
        <v>316145.15304753941</v>
      </c>
      <c r="N502" s="21">
        <v>99265.694570216656</v>
      </c>
    </row>
    <row r="503" spans="10:14" x14ac:dyDescent="0.25">
      <c r="J503">
        <f t="shared" si="14"/>
        <v>490</v>
      </c>
      <c r="K503" s="22">
        <v>9.369807547442921E-2</v>
      </c>
      <c r="L503" s="22">
        <v>6.9603194501333565E-2</v>
      </c>
      <c r="M503" s="21">
        <v>422990.60927163291</v>
      </c>
      <c r="N503" s="21">
        <v>132813.85534863436</v>
      </c>
    </row>
    <row r="504" spans="10:14" x14ac:dyDescent="0.25">
      <c r="J504">
        <f t="shared" si="14"/>
        <v>491</v>
      </c>
      <c r="K504" s="22">
        <v>0.11848887550719445</v>
      </c>
      <c r="L504" s="22">
        <v>9.3847837062112527E-2</v>
      </c>
      <c r="M504" s="21">
        <v>1297304.0633373456</v>
      </c>
      <c r="N504" s="21">
        <v>407337.53997038625</v>
      </c>
    </row>
    <row r="505" spans="10:14" x14ac:dyDescent="0.25">
      <c r="J505">
        <f t="shared" si="14"/>
        <v>492</v>
      </c>
      <c r="K505" s="22">
        <v>0.12701866130560258</v>
      </c>
      <c r="L505" s="22">
        <v>0.10218970612358258</v>
      </c>
      <c r="M505" s="21">
        <v>1896765.7132505253</v>
      </c>
      <c r="N505" s="21">
        <v>595561.13433272589</v>
      </c>
    </row>
    <row r="506" spans="10:14" x14ac:dyDescent="0.25">
      <c r="J506">
        <f t="shared" si="14"/>
        <v>493</v>
      </c>
      <c r="K506" s="22">
        <v>9.7366148411078379E-2</v>
      </c>
      <c r="L506" s="22">
        <v>7.3190457402022124E-2</v>
      </c>
      <c r="M506" s="21">
        <v>500076.30518661323</v>
      </c>
      <c r="N506" s="21">
        <v>157017.81695508794</v>
      </c>
    </row>
    <row r="507" spans="10:14" x14ac:dyDescent="0.25">
      <c r="J507">
        <f t="shared" si="14"/>
        <v>494</v>
      </c>
      <c r="K507" s="22">
        <v>9.4162514192932312E-2</v>
      </c>
      <c r="L507" s="22">
        <v>7.0057401332360048E-2</v>
      </c>
      <c r="M507" s="21">
        <v>432065.83127611579</v>
      </c>
      <c r="N507" s="21">
        <v>135663.36357917314</v>
      </c>
    </row>
    <row r="508" spans="10:14" x14ac:dyDescent="0.25">
      <c r="J508">
        <f t="shared" si="14"/>
        <v>495</v>
      </c>
      <c r="K508" s="22">
        <v>0.12212998345977666</v>
      </c>
      <c r="L508" s="22">
        <v>9.7408729034896613E-2</v>
      </c>
      <c r="M508" s="21">
        <v>1526218.3708527479</v>
      </c>
      <c r="N508" s="21">
        <v>479213.82057608519</v>
      </c>
    </row>
    <row r="509" spans="10:14" x14ac:dyDescent="0.25">
      <c r="J509">
        <f t="shared" si="14"/>
        <v>496</v>
      </c>
      <c r="K509" s="22">
        <v>9.7021940401331941E-2</v>
      </c>
      <c r="L509" s="22">
        <v>7.2853832518927186E-2</v>
      </c>
      <c r="M509" s="21">
        <v>492293.39295398374</v>
      </c>
      <c r="N509" s="21">
        <v>154574.07811834282</v>
      </c>
    </row>
    <row r="510" spans="10:14" x14ac:dyDescent="0.25">
      <c r="J510">
        <f t="shared" si="14"/>
        <v>497</v>
      </c>
      <c r="K510" s="22">
        <v>0.10398691233822066</v>
      </c>
      <c r="L510" s="22">
        <v>7.9665361587474504E-2</v>
      </c>
      <c r="M510" s="21">
        <v>675545.45354763279</v>
      </c>
      <c r="N510" s="21">
        <v>212112.97409982458</v>
      </c>
    </row>
    <row r="511" spans="10:14" x14ac:dyDescent="0.25">
      <c r="J511">
        <f t="shared" si="14"/>
        <v>498</v>
      </c>
      <c r="K511" s="22">
        <v>0.11146972040025682</v>
      </c>
      <c r="L511" s="22">
        <v>8.6983318514044283E-2</v>
      </c>
      <c r="M511" s="21">
        <v>946978.50056922936</v>
      </c>
      <c r="N511" s="21">
        <v>297339.61661569902</v>
      </c>
    </row>
    <row r="512" spans="10:14" x14ac:dyDescent="0.25">
      <c r="J512">
        <f t="shared" si="14"/>
        <v>499</v>
      </c>
      <c r="K512" s="22">
        <v>8.5577764605803797E-2</v>
      </c>
      <c r="L512" s="22">
        <v>6.1661779370235204E-2</v>
      </c>
      <c r="M512" s="21">
        <v>291410.56618504541</v>
      </c>
      <c r="N512" s="21">
        <v>91499.338131901706</v>
      </c>
    </row>
    <row r="513" spans="10:14" x14ac:dyDescent="0.25">
      <c r="J513">
        <f t="shared" si="14"/>
        <v>500</v>
      </c>
      <c r="K513" s="22">
        <v>8.9894629373387103E-2</v>
      </c>
      <c r="L513" s="22">
        <v>6.5883540795237616E-2</v>
      </c>
      <c r="M513" s="21">
        <v>355372.61416630907</v>
      </c>
      <c r="N513" s="21">
        <v>111582.63549638451</v>
      </c>
    </row>
    <row r="514" spans="10:14" x14ac:dyDescent="0.25">
      <c r="J514">
        <f t="shared" si="14"/>
        <v>501</v>
      </c>
      <c r="K514" s="22">
        <v>0.10793500538778167</v>
      </c>
      <c r="L514" s="22">
        <v>8.3526475575598669E-2</v>
      </c>
      <c r="M514" s="21">
        <v>807555.79874151503</v>
      </c>
      <c r="N514" s="21">
        <v>253562.60089247159</v>
      </c>
    </row>
    <row r="515" spans="10:14" x14ac:dyDescent="0.25">
      <c r="J515">
        <f t="shared" si="14"/>
        <v>502</v>
      </c>
      <c r="K515" s="22">
        <v>0.10302500692843952</v>
      </c>
      <c r="L515" s="22">
        <v>7.8724647580399099E-2</v>
      </c>
      <c r="M515" s="21">
        <v>646734.84008102876</v>
      </c>
      <c r="N515" s="21">
        <v>203066.79537720967</v>
      </c>
    </row>
    <row r="516" spans="10:14" x14ac:dyDescent="0.25">
      <c r="J516">
        <f t="shared" si="14"/>
        <v>503</v>
      </c>
      <c r="K516" s="22">
        <v>8.7646037584244274E-2</v>
      </c>
      <c r="L516" s="22">
        <v>6.3684486947809704E-2</v>
      </c>
      <c r="M516" s="21">
        <v>320506.93458344543</v>
      </c>
      <c r="N516" s="21">
        <v>100635.24039292346</v>
      </c>
    </row>
    <row r="517" spans="10:14" x14ac:dyDescent="0.25">
      <c r="J517">
        <f t="shared" si="14"/>
        <v>504</v>
      </c>
      <c r="K517" s="22">
        <v>0.1382830572618714</v>
      </c>
      <c r="L517" s="22">
        <v>0.11320594009997187</v>
      </c>
      <c r="M517" s="21">
        <v>3118687.8845651341</v>
      </c>
      <c r="N517" s="21">
        <v>979229.68618951342</v>
      </c>
    </row>
    <row r="518" spans="10:14" x14ac:dyDescent="0.25">
      <c r="J518">
        <f t="shared" si="14"/>
        <v>505</v>
      </c>
      <c r="K518" s="22">
        <v>8.2741568649392638E-2</v>
      </c>
      <c r="L518" s="22">
        <v>5.8888066658074667E-2</v>
      </c>
      <c r="M518" s="21">
        <v>255681.23636495048</v>
      </c>
      <c r="N518" s="21">
        <v>80280.767462919306</v>
      </c>
    </row>
    <row r="519" spans="10:14" x14ac:dyDescent="0.25">
      <c r="J519">
        <f t="shared" si="14"/>
        <v>506</v>
      </c>
      <c r="K519" s="22">
        <v>0.15679386882919477</v>
      </c>
      <c r="L519" s="22">
        <v>0.13130894643161684</v>
      </c>
      <c r="M519" s="21">
        <v>6986460.9679107238</v>
      </c>
      <c r="N519" s="21">
        <v>2193662.9231291129</v>
      </c>
    </row>
    <row r="520" spans="10:14" x14ac:dyDescent="0.25">
      <c r="J520">
        <f t="shared" si="14"/>
        <v>507</v>
      </c>
      <c r="K520" s="22">
        <v>7.4345777230502952E-2</v>
      </c>
      <c r="L520" s="22">
        <v>5.0677239992666046E-2</v>
      </c>
      <c r="M520" s="21">
        <v>173245.66964707989</v>
      </c>
      <c r="N520" s="21">
        <v>54397.012141488332</v>
      </c>
    </row>
    <row r="521" spans="10:14" x14ac:dyDescent="0.25">
      <c r="J521">
        <f t="shared" si="14"/>
        <v>508</v>
      </c>
      <c r="K521" s="22">
        <v>0.13639896290679121</v>
      </c>
      <c r="L521" s="22">
        <v>0.11136335357072213</v>
      </c>
      <c r="M521" s="21">
        <v>2870779.033569268</v>
      </c>
      <c r="N521" s="21">
        <v>901389.35225749668</v>
      </c>
    </row>
    <row r="522" spans="10:14" x14ac:dyDescent="0.25">
      <c r="J522">
        <f t="shared" si="14"/>
        <v>509</v>
      </c>
      <c r="K522" s="22">
        <v>0.11608138803918711</v>
      </c>
      <c r="L522" s="22">
        <v>9.1493388111120622E-2</v>
      </c>
      <c r="M522" s="21">
        <v>1164800.696595097</v>
      </c>
      <c r="N522" s="21">
        <v>365733.11046776595</v>
      </c>
    </row>
    <row r="523" spans="10:14" x14ac:dyDescent="0.25">
      <c r="J523">
        <f t="shared" si="14"/>
        <v>510</v>
      </c>
      <c r="K523" s="22">
        <v>9.9959946172055947E-2</v>
      </c>
      <c r="L523" s="22">
        <v>7.5727112108878503E-2</v>
      </c>
      <c r="M523" s="21">
        <v>562732.35339015245</v>
      </c>
      <c r="N523" s="21">
        <v>176691.04643209986</v>
      </c>
    </row>
    <row r="524" spans="10:14" x14ac:dyDescent="0.25">
      <c r="J524">
        <f t="shared" si="14"/>
        <v>511</v>
      </c>
      <c r="K524" s="22">
        <v>8.7301289644939661E-2</v>
      </c>
      <c r="L524" s="22">
        <v>6.3347334030156688E-2</v>
      </c>
      <c r="M524" s="21">
        <v>315466.67453108256</v>
      </c>
      <c r="N524" s="21">
        <v>99052.660650392718</v>
      </c>
    </row>
    <row r="525" spans="10:14" x14ac:dyDescent="0.25">
      <c r="J525">
        <f t="shared" si="14"/>
        <v>512</v>
      </c>
      <c r="K525" s="22">
        <v>9.0561154568708613E-2</v>
      </c>
      <c r="L525" s="22">
        <v>6.6535382006371213E-2</v>
      </c>
      <c r="M525" s="21">
        <v>366403.43821637775</v>
      </c>
      <c r="N525" s="21">
        <v>115046.1787468713</v>
      </c>
    </row>
    <row r="526" spans="10:14" x14ac:dyDescent="0.25">
      <c r="J526">
        <f t="shared" si="14"/>
        <v>513</v>
      </c>
      <c r="K526" s="22">
        <v>0.12753515604164045</v>
      </c>
      <c r="L526" s="22">
        <v>0.10269482214417125</v>
      </c>
      <c r="M526" s="21">
        <v>1940720.1890207413</v>
      </c>
      <c r="N526" s="21">
        <v>609362.29979340325</v>
      </c>
    </row>
    <row r="527" spans="10:14" x14ac:dyDescent="0.25">
      <c r="J527">
        <f t="shared" si="14"/>
        <v>514</v>
      </c>
      <c r="K527" s="22">
        <v>0.12310649248407612</v>
      </c>
      <c r="L527" s="22">
        <v>9.8363724929350305E-2</v>
      </c>
      <c r="M527" s="21">
        <v>1594062.0478519199</v>
      </c>
      <c r="N527" s="21">
        <v>500515.90177075571</v>
      </c>
    </row>
    <row r="528" spans="10:14" x14ac:dyDescent="0.25">
      <c r="J528">
        <f t="shared" si="14"/>
        <v>515</v>
      </c>
      <c r="K528" s="22">
        <v>0.11036940280782614</v>
      </c>
      <c r="L528" s="22">
        <v>8.5907241634856746E-2</v>
      </c>
      <c r="M528" s="21">
        <v>901223.74560249527</v>
      </c>
      <c r="N528" s="21">
        <v>282973.18560171488</v>
      </c>
    </row>
    <row r="529" spans="10:14" x14ac:dyDescent="0.25">
      <c r="J529">
        <f t="shared" si="14"/>
        <v>516</v>
      </c>
      <c r="K529" s="22">
        <v>0.12892356403344141</v>
      </c>
      <c r="L529" s="22">
        <v>0.10405264260358593</v>
      </c>
      <c r="M529" s="21">
        <v>2063883.7836446995</v>
      </c>
      <c r="N529" s="21">
        <v>648034.15557944903</v>
      </c>
    </row>
    <row r="530" spans="10:14" x14ac:dyDescent="0.25">
      <c r="J530">
        <f t="shared" si="14"/>
        <v>517</v>
      </c>
      <c r="K530" s="22">
        <v>7.7795587985398207E-2</v>
      </c>
      <c r="L530" s="22">
        <v>5.4051049169627774E-2</v>
      </c>
      <c r="M530" s="21">
        <v>203366.02647758296</v>
      </c>
      <c r="N530" s="21">
        <v>63854.434191647219</v>
      </c>
    </row>
    <row r="531" spans="10:14" x14ac:dyDescent="0.25">
      <c r="J531">
        <f t="shared" si="14"/>
        <v>518</v>
      </c>
      <c r="K531" s="22">
        <v>0.13432753088898797</v>
      </c>
      <c r="L531" s="22">
        <v>0.10933755654947941</v>
      </c>
      <c r="M531" s="21">
        <v>2620486.7719457392</v>
      </c>
      <c r="N531" s="21">
        <v>822800.65666590584</v>
      </c>
    </row>
    <row r="532" spans="10:14" x14ac:dyDescent="0.25">
      <c r="J532">
        <f t="shared" si="14"/>
        <v>519</v>
      </c>
      <c r="K532" s="22">
        <v>0.10862906835448127</v>
      </c>
      <c r="L532" s="22">
        <v>8.4205247883070156E-2</v>
      </c>
      <c r="M532" s="21">
        <v>833242.49883199891</v>
      </c>
      <c r="N532" s="21">
        <v>261627.90918873798</v>
      </c>
    </row>
    <row r="533" spans="10:14" x14ac:dyDescent="0.25">
      <c r="J533">
        <f t="shared" si="14"/>
        <v>520</v>
      </c>
      <c r="K533" s="22">
        <v>0.10482511430481667</v>
      </c>
      <c r="L533" s="22">
        <v>8.0485097418790952E-2</v>
      </c>
      <c r="M533" s="21">
        <v>701673.73798563681</v>
      </c>
      <c r="N533" s="21">
        <v>220316.93445684653</v>
      </c>
    </row>
    <row r="534" spans="10:14" x14ac:dyDescent="0.25">
      <c r="J534">
        <f t="shared" si="14"/>
        <v>521</v>
      </c>
      <c r="K534" s="22">
        <v>0.10010630270243959</v>
      </c>
      <c r="L534" s="22">
        <v>7.587024430956979E-2</v>
      </c>
      <c r="M534" s="21">
        <v>566488.3360335934</v>
      </c>
      <c r="N534" s="21">
        <v>177870.37884412889</v>
      </c>
    </row>
    <row r="535" spans="10:14" x14ac:dyDescent="0.25">
      <c r="J535">
        <f t="shared" si="14"/>
        <v>522</v>
      </c>
      <c r="K535" s="22">
        <v>0.14187992418763629</v>
      </c>
      <c r="L535" s="22">
        <v>0.11672356570457532</v>
      </c>
      <c r="M535" s="21">
        <v>3651574.847181553</v>
      </c>
      <c r="N535" s="21">
        <v>1146549.646535632</v>
      </c>
    </row>
    <row r="536" spans="10:14" x14ac:dyDescent="0.25">
      <c r="J536">
        <f t="shared" si="14"/>
        <v>523</v>
      </c>
      <c r="K536" s="22">
        <v>0.11402421751190572</v>
      </c>
      <c r="L536" s="22">
        <v>8.9481538390474791E-2</v>
      </c>
      <c r="M536" s="21">
        <v>1062159.9667995316</v>
      </c>
      <c r="N536" s="21">
        <v>333505.18213758327</v>
      </c>
    </row>
    <row r="537" spans="10:14" x14ac:dyDescent="0.25">
      <c r="J537">
        <f t="shared" si="14"/>
        <v>524</v>
      </c>
      <c r="K537" s="22">
        <v>0.12894115726554367</v>
      </c>
      <c r="L537" s="22">
        <v>0.10406984824532572</v>
      </c>
      <c r="M537" s="21">
        <v>2065492.5840417026</v>
      </c>
      <c r="N537" s="21">
        <v>648539.29914180923</v>
      </c>
    </row>
    <row r="538" spans="10:14" x14ac:dyDescent="0.25">
      <c r="J538">
        <f t="shared" si="14"/>
        <v>525</v>
      </c>
      <c r="K538" s="22">
        <v>7.5970577840323017E-2</v>
      </c>
      <c r="L538" s="22">
        <v>5.2266245186752602E-2</v>
      </c>
      <c r="M538" s="21">
        <v>186843.55464239552</v>
      </c>
      <c r="N538" s="21">
        <v>58666.580995333643</v>
      </c>
    </row>
    <row r="539" spans="10:14" x14ac:dyDescent="0.25">
      <c r="J539">
        <f t="shared" si="14"/>
        <v>526</v>
      </c>
      <c r="K539" s="22">
        <v>0.11616559001929194</v>
      </c>
      <c r="L539" s="22">
        <v>9.1575735066759645E-2</v>
      </c>
      <c r="M539" s="21">
        <v>1169202.7067026084</v>
      </c>
      <c r="N539" s="21">
        <v>367115.28756779421</v>
      </c>
    </row>
    <row r="540" spans="10:14" x14ac:dyDescent="0.25">
      <c r="J540">
        <f t="shared" si="14"/>
        <v>527</v>
      </c>
      <c r="K540" s="22">
        <v>0.11009253387536733</v>
      </c>
      <c r="L540" s="22">
        <v>8.5636472305316014E-2</v>
      </c>
      <c r="M540" s="21">
        <v>890056.17438697047</v>
      </c>
      <c r="N540" s="21">
        <v>279466.70542105963</v>
      </c>
    </row>
    <row r="541" spans="10:14" x14ac:dyDescent="0.25">
      <c r="J541">
        <f t="shared" si="14"/>
        <v>528</v>
      </c>
      <c r="K541" s="22">
        <v>0.12078390212994661</v>
      </c>
      <c r="L541" s="22">
        <v>9.6092302753520542E-2</v>
      </c>
      <c r="M541" s="21">
        <v>1437316.9822589457</v>
      </c>
      <c r="N541" s="21">
        <v>451299.87661094236</v>
      </c>
    </row>
    <row r="542" spans="10:14" x14ac:dyDescent="0.25">
      <c r="J542">
        <f t="shared" si="14"/>
        <v>529</v>
      </c>
      <c r="K542" s="22">
        <v>0.11316441934955179</v>
      </c>
      <c r="L542" s="22">
        <v>8.8640682141659433E-2</v>
      </c>
      <c r="M542" s="21">
        <v>1021937.0521916859</v>
      </c>
      <c r="N542" s="21">
        <v>320875.68104386918</v>
      </c>
    </row>
    <row r="543" spans="10:14" x14ac:dyDescent="0.25">
      <c r="J543">
        <f t="shared" si="14"/>
        <v>530</v>
      </c>
      <c r="K543" s="22">
        <v>0.13011272334767177</v>
      </c>
      <c r="L543" s="22">
        <v>0.10521560396357543</v>
      </c>
      <c r="M543" s="21">
        <v>2175437.2094342806</v>
      </c>
      <c r="N543" s="21">
        <v>683060.56096933247</v>
      </c>
    </row>
    <row r="544" spans="10:14" x14ac:dyDescent="0.25">
      <c r="J544">
        <f t="shared" si="14"/>
        <v>531</v>
      </c>
      <c r="K544" s="22">
        <v>0.11086950211673652</v>
      </c>
      <c r="L544" s="22">
        <v>8.6396323430256716E-2</v>
      </c>
      <c r="M544" s="21">
        <v>921744.42501703405</v>
      </c>
      <c r="N544" s="21">
        <v>289416.42686447321</v>
      </c>
    </row>
    <row r="545" spans="10:14" x14ac:dyDescent="0.25">
      <c r="J545">
        <f t="shared" si="14"/>
        <v>532</v>
      </c>
      <c r="K545" s="22">
        <v>0.10955920512600104</v>
      </c>
      <c r="L545" s="22">
        <v>8.5114893135677105E-2</v>
      </c>
      <c r="M545" s="21">
        <v>868925.15229512029</v>
      </c>
      <c r="N545" s="21">
        <v>272831.82405499712</v>
      </c>
    </row>
    <row r="546" spans="10:14" x14ac:dyDescent="0.25">
      <c r="J546">
        <f t="shared" si="14"/>
        <v>533</v>
      </c>
      <c r="K546" s="22">
        <v>0.12900415789715169</v>
      </c>
      <c r="L546" s="22">
        <v>0.10413146093198455</v>
      </c>
      <c r="M546" s="21">
        <v>2071263.7178479047</v>
      </c>
      <c r="N546" s="21">
        <v>650351.36426508555</v>
      </c>
    </row>
    <row r="547" spans="10:14" x14ac:dyDescent="0.25">
      <c r="J547">
        <f t="shared" si="14"/>
        <v>534</v>
      </c>
      <c r="K547" s="22">
        <v>0.10817863565802588</v>
      </c>
      <c r="L547" s="22">
        <v>8.3764738512303039E-2</v>
      </c>
      <c r="M547" s="21">
        <v>816482.709119751</v>
      </c>
      <c r="N547" s="21">
        <v>256365.54109420994</v>
      </c>
    </row>
    <row r="548" spans="10:14" x14ac:dyDescent="0.25">
      <c r="J548">
        <f t="shared" si="14"/>
        <v>535</v>
      </c>
      <c r="K548" s="22">
        <v>0.10737885050238249</v>
      </c>
      <c r="L548" s="22">
        <v>8.298257314457147E-2</v>
      </c>
      <c r="M548" s="21">
        <v>787534.46699779283</v>
      </c>
      <c r="N548" s="21">
        <v>247276.14866442667</v>
      </c>
    </row>
    <row r="549" spans="10:14" x14ac:dyDescent="0.25">
      <c r="J549">
        <f t="shared" si="14"/>
        <v>536</v>
      </c>
      <c r="K549" s="22">
        <v>0.13054713412425301</v>
      </c>
      <c r="L549" s="22">
        <v>0.10564044438779896</v>
      </c>
      <c r="M549" s="21">
        <v>2217644.8749238495</v>
      </c>
      <c r="N549" s="21">
        <v>696313.24945948122</v>
      </c>
    </row>
    <row r="550" spans="10:14" x14ac:dyDescent="0.25">
      <c r="J550">
        <f t="shared" si="14"/>
        <v>537</v>
      </c>
      <c r="K550" s="22">
        <v>0.10935649994816465</v>
      </c>
      <c r="L550" s="22">
        <v>8.4916653684938836E-2</v>
      </c>
      <c r="M550" s="21">
        <v>861023.38551188004</v>
      </c>
      <c r="N550" s="21">
        <v>270350.76634935435</v>
      </c>
    </row>
    <row r="551" spans="10:14" x14ac:dyDescent="0.25">
      <c r="J551">
        <f t="shared" si="14"/>
        <v>538</v>
      </c>
      <c r="K551" s="22">
        <v>8.8344967137195196E-2</v>
      </c>
      <c r="L551" s="22">
        <v>6.4368018627467771E-2</v>
      </c>
      <c r="M551" s="21">
        <v>330968.75365434447</v>
      </c>
      <c r="N551" s="21">
        <v>103920.12306953552</v>
      </c>
    </row>
    <row r="552" spans="10:14" x14ac:dyDescent="0.25">
      <c r="J552">
        <f t="shared" si="14"/>
        <v>539</v>
      </c>
      <c r="K552" s="22">
        <v>0.10391794454558556</v>
      </c>
      <c r="L552" s="22">
        <v>7.9597913200232462E-2</v>
      </c>
      <c r="M552" s="21">
        <v>673438.5608103486</v>
      </c>
      <c r="N552" s="21">
        <v>211451.43566111883</v>
      </c>
    </row>
    <row r="553" spans="10:14" x14ac:dyDescent="0.25">
      <c r="J553">
        <f t="shared" si="14"/>
        <v>540</v>
      </c>
      <c r="K553" s="22">
        <v>0.14846662788274156</v>
      </c>
      <c r="L553" s="22">
        <v>0.12316516002708711</v>
      </c>
      <c r="M553" s="21">
        <v>4868299.9678085269</v>
      </c>
      <c r="N553" s="21">
        <v>1528586.3883164097</v>
      </c>
    </row>
    <row r="554" spans="10:14" x14ac:dyDescent="0.25">
      <c r="J554">
        <f t="shared" si="14"/>
        <v>541</v>
      </c>
      <c r="K554" s="22">
        <v>0.13035385451263037</v>
      </c>
      <c r="L554" s="22">
        <v>0.10545142285191145</v>
      </c>
      <c r="M554" s="21">
        <v>2198767.5052942922</v>
      </c>
      <c r="N554" s="21">
        <v>690385.98728299944</v>
      </c>
    </row>
    <row r="555" spans="10:14" x14ac:dyDescent="0.25">
      <c r="J555">
        <f t="shared" si="14"/>
        <v>542</v>
      </c>
      <c r="K555" s="22">
        <v>0.10983941299075006</v>
      </c>
      <c r="L555" s="22">
        <v>8.5388927838655038E-2</v>
      </c>
      <c r="M555" s="21">
        <v>879965.22249129531</v>
      </c>
      <c r="N555" s="21">
        <v>276298.27048178279</v>
      </c>
    </row>
    <row r="556" spans="10:14" x14ac:dyDescent="0.25">
      <c r="J556">
        <f t="shared" si="14"/>
        <v>543</v>
      </c>
      <c r="K556" s="22">
        <v>0.13625468717995193</v>
      </c>
      <c r="L556" s="22">
        <v>0.11122225633211769</v>
      </c>
      <c r="M556" s="21">
        <v>2852612.0849567326</v>
      </c>
      <c r="N556" s="21">
        <v>895685.15355363872</v>
      </c>
    </row>
    <row r="557" spans="10:14" x14ac:dyDescent="0.25">
      <c r="J557">
        <f t="shared" si="14"/>
        <v>544</v>
      </c>
      <c r="K557" s="22">
        <v>8.4951196517056848E-2</v>
      </c>
      <c r="L557" s="22">
        <v>6.1049014984592809E-2</v>
      </c>
      <c r="M557" s="21">
        <v>283118.65448303049</v>
      </c>
      <c r="N557" s="21">
        <v>88895.77971425408</v>
      </c>
    </row>
    <row r="558" spans="10:14" x14ac:dyDescent="0.25">
      <c r="J558">
        <f t="shared" si="14"/>
        <v>545</v>
      </c>
      <c r="K558" s="22">
        <v>0.13615443321740139</v>
      </c>
      <c r="L558" s="22">
        <v>0.11112421102966175</v>
      </c>
      <c r="M558" s="21">
        <v>2840054.6746364105</v>
      </c>
      <c r="N558" s="21">
        <v>891742.28096668329</v>
      </c>
    </row>
    <row r="559" spans="10:14" x14ac:dyDescent="0.25">
      <c r="J559">
        <f t="shared" si="14"/>
        <v>546</v>
      </c>
      <c r="K559" s="22">
        <v>9.1627345655072023E-2</v>
      </c>
      <c r="L559" s="22">
        <v>6.757808420864797E-2</v>
      </c>
      <c r="M559" s="21">
        <v>384750.01784979715</v>
      </c>
      <c r="N559" s="21">
        <v>120806.77938472234</v>
      </c>
    </row>
    <row r="560" spans="10:14" x14ac:dyDescent="0.25">
      <c r="J560">
        <f t="shared" si="14"/>
        <v>547</v>
      </c>
      <c r="K560" s="22">
        <v>8.7765286707544465E-2</v>
      </c>
      <c r="L560" s="22">
        <v>6.3801108935251705E-2</v>
      </c>
      <c r="M560" s="21">
        <v>322268.67580684653</v>
      </c>
      <c r="N560" s="21">
        <v>101188.40549606706</v>
      </c>
    </row>
    <row r="561" spans="10:14" x14ac:dyDescent="0.25">
      <c r="J561">
        <f t="shared" si="14"/>
        <v>548</v>
      </c>
      <c r="K561" s="22">
        <v>0.15390993345654302</v>
      </c>
      <c r="L561" s="22">
        <v>0.12848854603364979</v>
      </c>
      <c r="M561" s="21">
        <v>6166715.7493696157</v>
      </c>
      <c r="N561" s="21">
        <v>1936272.9941528465</v>
      </c>
    </row>
    <row r="562" spans="10:14" x14ac:dyDescent="0.25">
      <c r="J562">
        <f t="shared" ref="J562:J625" si="15">1+J561</f>
        <v>549</v>
      </c>
      <c r="K562" s="22">
        <v>0.13706662349684429</v>
      </c>
      <c r="L562" s="22">
        <v>0.11201630516310157</v>
      </c>
      <c r="M562" s="21">
        <v>2956336.8750539743</v>
      </c>
      <c r="N562" s="21">
        <v>928253.46350208938</v>
      </c>
    </row>
    <row r="563" spans="10:14" x14ac:dyDescent="0.25">
      <c r="J563">
        <f t="shared" si="15"/>
        <v>550</v>
      </c>
      <c r="K563" s="22">
        <v>0.1246170062947054</v>
      </c>
      <c r="L563" s="22">
        <v>9.984096113687202E-2</v>
      </c>
      <c r="M563" s="21">
        <v>1704867.6041780545</v>
      </c>
      <c r="N563" s="21">
        <v>535307.48533585004</v>
      </c>
    </row>
    <row r="564" spans="10:14" x14ac:dyDescent="0.25">
      <c r="J564">
        <f t="shared" si="15"/>
        <v>551</v>
      </c>
      <c r="K564" s="22">
        <v>0.11374528578180709</v>
      </c>
      <c r="L564" s="22">
        <v>8.9208751708069967E-2</v>
      </c>
      <c r="M564" s="21">
        <v>1048943.9188908357</v>
      </c>
      <c r="N564" s="21">
        <v>329355.50543849851</v>
      </c>
    </row>
    <row r="565" spans="10:14" x14ac:dyDescent="0.25">
      <c r="J565">
        <f t="shared" si="15"/>
        <v>552</v>
      </c>
      <c r="K565" s="22">
        <v>8.3802384874918534E-2</v>
      </c>
      <c r="L565" s="22">
        <v>5.9925512411199033E-2</v>
      </c>
      <c r="M565" s="21">
        <v>268511.84383235447</v>
      </c>
      <c r="N565" s="21">
        <v>84309.420598139593</v>
      </c>
    </row>
    <row r="566" spans="10:14" x14ac:dyDescent="0.25">
      <c r="J566">
        <f t="shared" si="15"/>
        <v>553</v>
      </c>
      <c r="K566" s="22">
        <v>0.11291697011768131</v>
      </c>
      <c r="L566" s="22">
        <v>8.8398684377540837E-2</v>
      </c>
      <c r="M566" s="21">
        <v>1010640.1943156269</v>
      </c>
      <c r="N566" s="21">
        <v>317328.60643994698</v>
      </c>
    </row>
    <row r="567" spans="10:14" x14ac:dyDescent="0.25">
      <c r="J567">
        <f t="shared" si="15"/>
        <v>554</v>
      </c>
      <c r="K567" s="22">
        <v>8.4265596953928101E-2</v>
      </c>
      <c r="L567" s="22">
        <v>6.0378519626399063E-2</v>
      </c>
      <c r="M567" s="21">
        <v>274310.37623038114</v>
      </c>
      <c r="N567" s="21">
        <v>86130.088542688041</v>
      </c>
    </row>
    <row r="568" spans="10:14" x14ac:dyDescent="0.25">
      <c r="J568">
        <f t="shared" si="15"/>
        <v>555</v>
      </c>
      <c r="K568" s="22">
        <v>0.10676884189923697</v>
      </c>
      <c r="L568" s="22">
        <v>8.2386003428276622E-2</v>
      </c>
      <c r="M568" s="21">
        <v>766133.65874715801</v>
      </c>
      <c r="N568" s="21">
        <v>240556.55775852452</v>
      </c>
    </row>
    <row r="569" spans="10:14" x14ac:dyDescent="0.25">
      <c r="J569">
        <f t="shared" si="15"/>
        <v>556</v>
      </c>
      <c r="K569" s="22">
        <v>0.150426449789272</v>
      </c>
      <c r="L569" s="22">
        <v>0.12508180578050432</v>
      </c>
      <c r="M569" s="21">
        <v>5301530.1740326928</v>
      </c>
      <c r="N569" s="21">
        <v>1664615.3513262372</v>
      </c>
    </row>
    <row r="570" spans="10:14" x14ac:dyDescent="0.25">
      <c r="J570">
        <f t="shared" si="15"/>
        <v>557</v>
      </c>
      <c r="K570" s="22">
        <v>9.8701163722830332E-2</v>
      </c>
      <c r="L570" s="22">
        <v>7.4496061456905682E-2</v>
      </c>
      <c r="M570" s="21">
        <v>531419.58506375924</v>
      </c>
      <c r="N570" s="21">
        <v>166859.22181966208</v>
      </c>
    </row>
    <row r="571" spans="10:14" x14ac:dyDescent="0.25">
      <c r="J571">
        <f t="shared" si="15"/>
        <v>558</v>
      </c>
      <c r="K571" s="22">
        <v>0.13836666038440359</v>
      </c>
      <c r="L571" s="22">
        <v>0.11328770139126054</v>
      </c>
      <c r="M571" s="21">
        <v>3130161.3826637589</v>
      </c>
      <c r="N571" s="21">
        <v>982832.22365349531</v>
      </c>
    </row>
    <row r="572" spans="10:14" x14ac:dyDescent="0.25">
      <c r="J572">
        <f t="shared" si="15"/>
        <v>559</v>
      </c>
      <c r="K572" s="22">
        <v>0.10465072381404772</v>
      </c>
      <c r="L572" s="22">
        <v>8.031454886412126E-2</v>
      </c>
      <c r="M572" s="21">
        <v>696157.33500814135</v>
      </c>
      <c r="N572" s="21">
        <v>218584.85168470308</v>
      </c>
    </row>
    <row r="573" spans="10:14" x14ac:dyDescent="0.25">
      <c r="J573">
        <f t="shared" si="15"/>
        <v>560</v>
      </c>
      <c r="K573" s="22">
        <v>0.12703520403010593</v>
      </c>
      <c r="L573" s="22">
        <v>0.10220588440109002</v>
      </c>
      <c r="M573" s="21">
        <v>1898158.2793348879</v>
      </c>
      <c r="N573" s="21">
        <v>595998.38297711161</v>
      </c>
    </row>
    <row r="574" spans="10:14" x14ac:dyDescent="0.25">
      <c r="J574">
        <f t="shared" si="15"/>
        <v>561</v>
      </c>
      <c r="K574" s="22">
        <v>9.4821471915875311E-2</v>
      </c>
      <c r="L574" s="22">
        <v>7.0701841787460307E-2</v>
      </c>
      <c r="M574" s="21">
        <v>445270.2158237985</v>
      </c>
      <c r="N574" s="21">
        <v>139809.37812617098</v>
      </c>
    </row>
    <row r="575" spans="10:14" x14ac:dyDescent="0.25">
      <c r="J575">
        <f t="shared" si="15"/>
        <v>562</v>
      </c>
      <c r="K575" s="22">
        <v>0.13749060253552492</v>
      </c>
      <c r="L575" s="22">
        <v>0.11243094366740514</v>
      </c>
      <c r="M575" s="21">
        <v>3011959.9982438367</v>
      </c>
      <c r="N575" s="21">
        <v>945718.44091636001</v>
      </c>
    </row>
    <row r="576" spans="10:14" x14ac:dyDescent="0.25">
      <c r="J576">
        <f t="shared" si="15"/>
        <v>563</v>
      </c>
      <c r="K576" s="22">
        <v>0.11851904396492641</v>
      </c>
      <c r="L576" s="22">
        <v>9.3877340889070737E-2</v>
      </c>
      <c r="M576" s="21">
        <v>1299054.7976554041</v>
      </c>
      <c r="N576" s="21">
        <v>407887.24904045969</v>
      </c>
    </row>
    <row r="577" spans="10:14" x14ac:dyDescent="0.25">
      <c r="J577">
        <f t="shared" si="15"/>
        <v>564</v>
      </c>
      <c r="K577" s="22">
        <v>8.920150635592039E-2</v>
      </c>
      <c r="L577" s="22">
        <v>6.5205687729305239E-2</v>
      </c>
      <c r="M577" s="21">
        <v>344246.86590021767</v>
      </c>
      <c r="N577" s="21">
        <v>108089.28720810355</v>
      </c>
    </row>
    <row r="578" spans="10:14" x14ac:dyDescent="0.25">
      <c r="J578">
        <f t="shared" si="15"/>
        <v>565</v>
      </c>
      <c r="K578" s="22">
        <v>0.12698552255489104</v>
      </c>
      <c r="L578" s="22">
        <v>0.10215729744113378</v>
      </c>
      <c r="M578" s="21">
        <v>1893979.1051814375</v>
      </c>
      <c r="N578" s="21">
        <v>594686.17362937017</v>
      </c>
    </row>
    <row r="579" spans="10:14" x14ac:dyDescent="0.25">
      <c r="J579">
        <f t="shared" si="15"/>
        <v>566</v>
      </c>
      <c r="K579" s="22">
        <v>8.3511364010588007E-2</v>
      </c>
      <c r="L579" s="22">
        <v>5.964090292606361E-2</v>
      </c>
      <c r="M579" s="21">
        <v>264930.4402843623</v>
      </c>
      <c r="N579" s="21">
        <v>83184.903877574136</v>
      </c>
    </row>
    <row r="580" spans="10:14" x14ac:dyDescent="0.25">
      <c r="J580">
        <f t="shared" si="15"/>
        <v>567</v>
      </c>
      <c r="K580" s="22">
        <v>0.10563586760352495</v>
      </c>
      <c r="L580" s="22">
        <v>8.1277989294251896E-2</v>
      </c>
      <c r="M580" s="21">
        <v>727887.53831110429</v>
      </c>
      <c r="N580" s="21">
        <v>228547.74575206576</v>
      </c>
    </row>
    <row r="581" spans="10:14" x14ac:dyDescent="0.25">
      <c r="J581">
        <f t="shared" si="15"/>
        <v>568</v>
      </c>
      <c r="K581" s="22">
        <v>0.10868030128084949</v>
      </c>
      <c r="L581" s="22">
        <v>8.4255352114700477E-2</v>
      </c>
      <c r="M581" s="21">
        <v>835170.00651755743</v>
      </c>
      <c r="N581" s="21">
        <v>262233.12292474497</v>
      </c>
    </row>
    <row r="582" spans="10:14" x14ac:dyDescent="0.25">
      <c r="J582">
        <f t="shared" si="15"/>
        <v>569</v>
      </c>
      <c r="K582" s="22">
        <v>0.1525231331233512</v>
      </c>
      <c r="L582" s="22">
        <v>0.12713229781507818</v>
      </c>
      <c r="M582" s="21">
        <v>5806853.7709183348</v>
      </c>
      <c r="N582" s="21">
        <v>1823280.7534177587</v>
      </c>
    </row>
    <row r="583" spans="10:14" x14ac:dyDescent="0.25">
      <c r="J583">
        <f t="shared" si="15"/>
        <v>570</v>
      </c>
      <c r="K583" s="22">
        <v>0.12307779353109227</v>
      </c>
      <c r="L583" s="22">
        <v>9.8335658232993506E-2</v>
      </c>
      <c r="M583" s="21">
        <v>1592026.6539176346</v>
      </c>
      <c r="N583" s="21">
        <v>499876.81307790946</v>
      </c>
    </row>
    <row r="584" spans="10:14" x14ac:dyDescent="0.25">
      <c r="J584">
        <f t="shared" si="15"/>
        <v>571</v>
      </c>
      <c r="K584" s="22">
        <v>0.14850857269709516</v>
      </c>
      <c r="L584" s="22">
        <v>0.12320618076986034</v>
      </c>
      <c r="M584" s="21">
        <v>4877198.0393036883</v>
      </c>
      <c r="N584" s="21">
        <v>1531380.2734631158</v>
      </c>
    </row>
    <row r="585" spans="10:14" x14ac:dyDescent="0.25">
      <c r="J585">
        <f t="shared" si="15"/>
        <v>572</v>
      </c>
      <c r="K585" s="22">
        <v>0.11648056152797448</v>
      </c>
      <c r="L585" s="22">
        <v>9.1883767547952022E-2</v>
      </c>
      <c r="M585" s="21">
        <v>1185814.1819407912</v>
      </c>
      <c r="N585" s="21">
        <v>372331.08673934184</v>
      </c>
    </row>
    <row r="586" spans="10:14" x14ac:dyDescent="0.25">
      <c r="J586">
        <f t="shared" si="15"/>
        <v>573</v>
      </c>
      <c r="K586" s="22">
        <v>0.11304588072126509</v>
      </c>
      <c r="L586" s="22">
        <v>8.8524754996562871E-2</v>
      </c>
      <c r="M586" s="21">
        <v>1016510.0233641162</v>
      </c>
      <c r="N586" s="21">
        <v>319171.66065694176</v>
      </c>
    </row>
    <row r="587" spans="10:14" x14ac:dyDescent="0.25">
      <c r="J587">
        <f t="shared" si="15"/>
        <v>574</v>
      </c>
      <c r="K587" s="22">
        <v>0.11237672462795345</v>
      </c>
      <c r="L587" s="22">
        <v>8.7870340847835848E-2</v>
      </c>
      <c r="M587" s="21">
        <v>986399.823304752</v>
      </c>
      <c r="N587" s="21">
        <v>309717.427708156</v>
      </c>
    </row>
    <row r="588" spans="10:14" x14ac:dyDescent="0.25">
      <c r="J588">
        <f t="shared" si="15"/>
        <v>575</v>
      </c>
      <c r="K588" s="22">
        <v>0.1556873197251758</v>
      </c>
      <c r="L588" s="22">
        <v>0.13022677532510007</v>
      </c>
      <c r="M588" s="21">
        <v>6660023.1715885103</v>
      </c>
      <c r="N588" s="21">
        <v>2091165.4650041652</v>
      </c>
    </row>
    <row r="589" spans="10:14" x14ac:dyDescent="0.25">
      <c r="J589">
        <f t="shared" si="15"/>
        <v>576</v>
      </c>
      <c r="K589" s="22">
        <v>0.13466904360315435</v>
      </c>
      <c r="L589" s="22">
        <v>0.10967154551611169</v>
      </c>
      <c r="M589" s="21">
        <v>2660226.7343385769</v>
      </c>
      <c r="N589" s="21">
        <v>835278.51669663086</v>
      </c>
    </row>
    <row r="590" spans="10:14" x14ac:dyDescent="0.25">
      <c r="J590">
        <f t="shared" si="15"/>
        <v>577</v>
      </c>
      <c r="K590" s="22">
        <v>9.787698043455384E-2</v>
      </c>
      <c r="L590" s="22">
        <v>7.3690035463294556E-2</v>
      </c>
      <c r="M590" s="21">
        <v>511849.50670808944</v>
      </c>
      <c r="N590" s="21">
        <v>160714.45761232657</v>
      </c>
    </row>
    <row r="591" spans="10:14" x14ac:dyDescent="0.25">
      <c r="J591">
        <f t="shared" si="15"/>
        <v>578</v>
      </c>
      <c r="K591" s="22">
        <v>8.1581884958688011E-2</v>
      </c>
      <c r="L591" s="22">
        <v>5.7753931554425764E-2</v>
      </c>
      <c r="M591" s="21">
        <v>242341.93479400396</v>
      </c>
      <c r="N591" s="21">
        <v>76092.390627920118</v>
      </c>
    </row>
    <row r="592" spans="10:14" x14ac:dyDescent="0.25">
      <c r="J592">
        <f t="shared" si="15"/>
        <v>579</v>
      </c>
      <c r="K592" s="22">
        <v>0.14840673620867828</v>
      </c>
      <c r="L592" s="22">
        <v>0.12310658780561368</v>
      </c>
      <c r="M592" s="21">
        <v>4855622.2629746366</v>
      </c>
      <c r="N592" s="21">
        <v>1524605.7447298763</v>
      </c>
    </row>
    <row r="593" spans="10:14" x14ac:dyDescent="0.25">
      <c r="J593">
        <f t="shared" si="15"/>
        <v>580</v>
      </c>
      <c r="K593" s="22">
        <v>0.12909830960702973</v>
      </c>
      <c r="L593" s="22">
        <v>0.10422353841836896</v>
      </c>
      <c r="M593" s="21">
        <v>2079917.8928974005</v>
      </c>
      <c r="N593" s="21">
        <v>653068.66892384551</v>
      </c>
    </row>
    <row r="594" spans="10:14" x14ac:dyDescent="0.25">
      <c r="J594">
        <f t="shared" si="15"/>
        <v>581</v>
      </c>
      <c r="K594" s="22">
        <v>0.11218263919979066</v>
      </c>
      <c r="L594" s="22">
        <v>8.768053124807107E-2</v>
      </c>
      <c r="M594" s="21">
        <v>977831.24525550043</v>
      </c>
      <c r="N594" s="21">
        <v>307026.99945601012</v>
      </c>
    </row>
    <row r="595" spans="10:14" x14ac:dyDescent="0.25">
      <c r="J595">
        <f t="shared" si="15"/>
        <v>582</v>
      </c>
      <c r="K595" s="22">
        <v>0.13297449868618227</v>
      </c>
      <c r="L595" s="22">
        <v>0.10801433252738701</v>
      </c>
      <c r="M595" s="21">
        <v>2468681.5301066199</v>
      </c>
      <c r="N595" s="21">
        <v>775135.67548463843</v>
      </c>
    </row>
    <row r="596" spans="10:14" x14ac:dyDescent="0.25">
      <c r="J596">
        <f t="shared" si="15"/>
        <v>583</v>
      </c>
      <c r="K596" s="22">
        <v>8.1925815914811739E-2</v>
      </c>
      <c r="L596" s="22">
        <v>5.809028548756956E-2</v>
      </c>
      <c r="M596" s="21">
        <v>246225.20794577547</v>
      </c>
      <c r="N596" s="21">
        <v>77311.690695944591</v>
      </c>
    </row>
    <row r="597" spans="10:14" x14ac:dyDescent="0.25">
      <c r="J597">
        <f t="shared" si="15"/>
        <v>584</v>
      </c>
      <c r="K597" s="22">
        <v>0.12094417966029214</v>
      </c>
      <c r="L597" s="22">
        <v>9.6249049265477282E-2</v>
      </c>
      <c r="M597" s="21">
        <v>1447630.2368026988</v>
      </c>
      <c r="N597" s="21">
        <v>454538.11185097828</v>
      </c>
    </row>
    <row r="598" spans="10:14" x14ac:dyDescent="0.25">
      <c r="J598">
        <f t="shared" si="15"/>
        <v>585</v>
      </c>
      <c r="K598" s="22">
        <v>0.15741842902344083</v>
      </c>
      <c r="L598" s="22">
        <v>0.13191974715798205</v>
      </c>
      <c r="M598" s="21">
        <v>7177579.1066060308</v>
      </c>
      <c r="N598" s="21">
        <v>2253671.6710086162</v>
      </c>
    </row>
    <row r="599" spans="10:14" x14ac:dyDescent="0.25">
      <c r="J599">
        <f t="shared" si="15"/>
        <v>586</v>
      </c>
      <c r="K599" s="22">
        <v>0.15133140249762844</v>
      </c>
      <c r="L599" s="22">
        <v>0.12596682179126306</v>
      </c>
      <c r="M599" s="21">
        <v>5514115.2546214489</v>
      </c>
      <c r="N599" s="21">
        <v>1731364.4552631087</v>
      </c>
    </row>
    <row r="600" spans="10:14" x14ac:dyDescent="0.25">
      <c r="J600">
        <f t="shared" si="15"/>
        <v>587</v>
      </c>
      <c r="K600" s="22">
        <v>7.140219394435765E-2</v>
      </c>
      <c r="L600" s="22">
        <v>4.7798505763591237E-2</v>
      </c>
      <c r="M600" s="21">
        <v>151037.53814206732</v>
      </c>
      <c r="N600" s="21">
        <v>47423.931650767387</v>
      </c>
    </row>
    <row r="601" spans="10:14" x14ac:dyDescent="0.25">
      <c r="J601">
        <f t="shared" si="15"/>
        <v>588</v>
      </c>
      <c r="K601" s="22">
        <v>7.0773259495241492E-2</v>
      </c>
      <c r="L601" s="22">
        <v>4.718342715003998E-2</v>
      </c>
      <c r="M601" s="21">
        <v>146667.59794077973</v>
      </c>
      <c r="N601" s="21">
        <v>46051.824107350782</v>
      </c>
    </row>
    <row r="602" spans="10:14" x14ac:dyDescent="0.25">
      <c r="J602">
        <f t="shared" si="15"/>
        <v>589</v>
      </c>
      <c r="K602" s="22">
        <v>0.1338007358696125</v>
      </c>
      <c r="L602" s="22">
        <v>0.10882236716750437</v>
      </c>
      <c r="M602" s="21">
        <v>2560324.7626092741</v>
      </c>
      <c r="N602" s="21">
        <v>803910.52475670015</v>
      </c>
    </row>
    <row r="603" spans="10:14" x14ac:dyDescent="0.25">
      <c r="J603">
        <f t="shared" si="15"/>
        <v>590</v>
      </c>
      <c r="K603" s="22">
        <v>0.11759195189937088</v>
      </c>
      <c r="L603" s="22">
        <v>9.2970673265572401E-2</v>
      </c>
      <c r="M603" s="21">
        <v>1246297.1797383036</v>
      </c>
      <c r="N603" s="21">
        <v>391322.00508233521</v>
      </c>
    </row>
    <row r="604" spans="10:14" x14ac:dyDescent="0.25">
      <c r="J604">
        <f t="shared" si="15"/>
        <v>591</v>
      </c>
      <c r="K604" s="22">
        <v>0.11021250779129765</v>
      </c>
      <c r="L604" s="22">
        <v>8.5753803117734506E-2</v>
      </c>
      <c r="M604" s="21">
        <v>894878.59945115598</v>
      </c>
      <c r="N604" s="21">
        <v>280980.88765315985</v>
      </c>
    </row>
    <row r="605" spans="10:14" x14ac:dyDescent="0.25">
      <c r="J605">
        <f t="shared" si="15"/>
        <v>592</v>
      </c>
      <c r="K605" s="22">
        <v>9.5335952076313957E-2</v>
      </c>
      <c r="L605" s="22">
        <v>7.1204987614862603E-2</v>
      </c>
      <c r="M605" s="21">
        <v>455853.68011248199</v>
      </c>
      <c r="N605" s="21">
        <v>143132.45590689304</v>
      </c>
    </row>
    <row r="606" spans="10:14" x14ac:dyDescent="0.25">
      <c r="J606">
        <f t="shared" si="15"/>
        <v>593</v>
      </c>
      <c r="K606" s="22">
        <v>0.12553775921923638</v>
      </c>
      <c r="L606" s="22">
        <v>0.10074142927475127</v>
      </c>
      <c r="M606" s="21">
        <v>1776076.9939155397</v>
      </c>
      <c r="N606" s="21">
        <v>557666.35898636526</v>
      </c>
    </row>
    <row r="607" spans="10:14" x14ac:dyDescent="0.25">
      <c r="J607">
        <f t="shared" si="15"/>
        <v>594</v>
      </c>
      <c r="K607" s="22">
        <v>0.10603898589788341</v>
      </c>
      <c r="L607" s="22">
        <v>8.1672226630018052E-2</v>
      </c>
      <c r="M607" s="21">
        <v>741276.26989692939</v>
      </c>
      <c r="N607" s="21">
        <v>232751.64300454484</v>
      </c>
    </row>
    <row r="608" spans="10:14" x14ac:dyDescent="0.25">
      <c r="J608">
        <f t="shared" si="15"/>
        <v>595</v>
      </c>
      <c r="K608" s="22">
        <v>8.4283733629513025E-2</v>
      </c>
      <c r="L608" s="22">
        <v>6.0396256739207788E-2</v>
      </c>
      <c r="M608" s="21">
        <v>274539.89184564521</v>
      </c>
      <c r="N608" s="21">
        <v>86202.153626540443</v>
      </c>
    </row>
    <row r="609" spans="10:14" x14ac:dyDescent="0.25">
      <c r="J609">
        <f t="shared" si="15"/>
        <v>596</v>
      </c>
      <c r="K609" s="22">
        <v>8.7884709690306373E-2</v>
      </c>
      <c r="L609" s="22">
        <v>6.3917900951918405E-2</v>
      </c>
      <c r="M609" s="21">
        <v>324042.49545324245</v>
      </c>
      <c r="N609" s="21">
        <v>101745.36307566123</v>
      </c>
    </row>
    <row r="610" spans="10:14" x14ac:dyDescent="0.25">
      <c r="J610">
        <f t="shared" si="15"/>
        <v>597</v>
      </c>
      <c r="K610" s="22">
        <v>0.10272662607353023</v>
      </c>
      <c r="L610" s="22">
        <v>7.8432840250071356E-2</v>
      </c>
      <c r="M610" s="21">
        <v>638045.10616903764</v>
      </c>
      <c r="N610" s="21">
        <v>200338.32567242676</v>
      </c>
    </row>
    <row r="611" spans="10:14" x14ac:dyDescent="0.25">
      <c r="J611">
        <f t="shared" si="15"/>
        <v>598</v>
      </c>
      <c r="K611" s="22">
        <v>0.10013624178146618</v>
      </c>
      <c r="L611" s="22">
        <v>7.589952381118481E-2</v>
      </c>
      <c r="M611" s="21">
        <v>567259.6911424119</v>
      </c>
      <c r="N611" s="21">
        <v>178112.57487307017</v>
      </c>
    </row>
    <row r="612" spans="10:14" x14ac:dyDescent="0.25">
      <c r="J612">
        <f t="shared" si="15"/>
        <v>599</v>
      </c>
      <c r="K612" s="22">
        <v>0.10587535576900531</v>
      </c>
      <c r="L612" s="22">
        <v>8.1512201379458249E-2</v>
      </c>
      <c r="M612" s="21">
        <v>735812.78593154321</v>
      </c>
      <c r="N612" s="21">
        <v>231036.17615215332</v>
      </c>
    </row>
    <row r="613" spans="10:14" x14ac:dyDescent="0.25">
      <c r="J613">
        <f t="shared" si="15"/>
        <v>600</v>
      </c>
      <c r="K613" s="22">
        <v>0.12237334299643954</v>
      </c>
      <c r="L613" s="22">
        <v>9.7646727202456596E-2</v>
      </c>
      <c r="M613" s="21">
        <v>1542856.3790563396</v>
      </c>
      <c r="N613" s="21">
        <v>484437.95077284367</v>
      </c>
    </row>
    <row r="614" spans="10:14" x14ac:dyDescent="0.25">
      <c r="J614">
        <f t="shared" si="15"/>
        <v>601</v>
      </c>
      <c r="K614" s="22">
        <v>8.7333408509733257E-2</v>
      </c>
      <c r="L614" s="22">
        <v>6.337874529543841E-2</v>
      </c>
      <c r="M614" s="21">
        <v>315932.95596434106</v>
      </c>
      <c r="N614" s="21">
        <v>99199.067292694264</v>
      </c>
    </row>
    <row r="615" spans="10:14" x14ac:dyDescent="0.25">
      <c r="J615">
        <f t="shared" si="15"/>
        <v>602</v>
      </c>
      <c r="K615" s="22">
        <v>0.13268515545434512</v>
      </c>
      <c r="L615" s="22">
        <v>0.10773136371540848</v>
      </c>
      <c r="M615" s="21">
        <v>2437354.9106889688</v>
      </c>
      <c r="N615" s="21">
        <v>765299.50179969077</v>
      </c>
    </row>
    <row r="616" spans="10:14" x14ac:dyDescent="0.25">
      <c r="J616">
        <f t="shared" si="15"/>
        <v>603</v>
      </c>
      <c r="K616" s="22">
        <v>0.11677977174388143</v>
      </c>
      <c r="L616" s="22">
        <v>9.2176385967914554E-2</v>
      </c>
      <c r="M616" s="21">
        <v>1201808.5201631535</v>
      </c>
      <c r="N616" s="21">
        <v>377353.11246875423</v>
      </c>
    </row>
    <row r="617" spans="10:14" x14ac:dyDescent="0.25">
      <c r="J617">
        <f t="shared" si="15"/>
        <v>604</v>
      </c>
      <c r="K617" s="22">
        <v>0.14673895881558963</v>
      </c>
      <c r="L617" s="22">
        <v>0.12147555263478638</v>
      </c>
      <c r="M617" s="21">
        <v>4515300.8784986297</v>
      </c>
      <c r="N617" s="21">
        <v>1417749.010468862</v>
      </c>
    </row>
    <row r="618" spans="10:14" x14ac:dyDescent="0.25">
      <c r="J618">
        <f t="shared" si="15"/>
        <v>605</v>
      </c>
      <c r="K618" s="22">
        <v>0.10568142758786547</v>
      </c>
      <c r="L618" s="22">
        <v>8.1322545562462212E-2</v>
      </c>
      <c r="M618" s="21">
        <v>729388.75801187183</v>
      </c>
      <c r="N618" s="21">
        <v>229019.11029731558</v>
      </c>
    </row>
    <row r="619" spans="10:14" x14ac:dyDescent="0.25">
      <c r="J619">
        <f t="shared" si="15"/>
        <v>606</v>
      </c>
      <c r="K619" s="22">
        <v>0.15678221014667959</v>
      </c>
      <c r="L619" s="22">
        <v>0.13129754459747112</v>
      </c>
      <c r="M619" s="21">
        <v>6982941.204223495</v>
      </c>
      <c r="N619" s="21">
        <v>2192557.7605676511</v>
      </c>
    </row>
    <row r="620" spans="10:14" x14ac:dyDescent="0.25">
      <c r="J620">
        <f t="shared" si="15"/>
        <v>607</v>
      </c>
      <c r="K620" s="22">
        <v>0.10960674304560314</v>
      </c>
      <c r="L620" s="22">
        <v>8.5161383763947107E-2</v>
      </c>
      <c r="M620" s="21">
        <v>870788.51760643849</v>
      </c>
      <c r="N620" s="21">
        <v>273416.89787340938</v>
      </c>
    </row>
    <row r="621" spans="10:14" x14ac:dyDescent="0.25">
      <c r="J621">
        <f t="shared" si="15"/>
        <v>608</v>
      </c>
      <c r="K621" s="22">
        <v>0.10006616010662217</v>
      </c>
      <c r="L621" s="22">
        <v>7.583098608128469E-2</v>
      </c>
      <c r="M621" s="21">
        <v>565455.70880895481</v>
      </c>
      <c r="N621" s="21">
        <v>177546.14658025341</v>
      </c>
    </row>
    <row r="622" spans="10:14" x14ac:dyDescent="0.25">
      <c r="J622">
        <f t="shared" si="15"/>
        <v>609</v>
      </c>
      <c r="K622" s="22">
        <v>8.1119063733593455E-2</v>
      </c>
      <c r="L622" s="22">
        <v>5.7301306582374423E-2</v>
      </c>
      <c r="M622" s="21">
        <v>237210.87969721537</v>
      </c>
      <c r="N622" s="21">
        <v>74481.30235675443</v>
      </c>
    </row>
    <row r="623" spans="10:14" x14ac:dyDescent="0.25">
      <c r="J623">
        <f t="shared" si="15"/>
        <v>610</v>
      </c>
      <c r="K623" s="22">
        <v>0.11551923582176227</v>
      </c>
      <c r="L623" s="22">
        <v>9.0943620473198372E-2</v>
      </c>
      <c r="M623" s="21">
        <v>1135825.2251093327</v>
      </c>
      <c r="N623" s="21">
        <v>356635.16835222958</v>
      </c>
    </row>
    <row r="624" spans="10:14" x14ac:dyDescent="0.25">
      <c r="J624">
        <f t="shared" si="15"/>
        <v>611</v>
      </c>
      <c r="K624" s="22">
        <v>7.1244033543643948E-2</v>
      </c>
      <c r="L624" s="22">
        <v>4.7643829739521415E-2</v>
      </c>
      <c r="M624" s="21">
        <v>149926.7524197835</v>
      </c>
      <c r="N624" s="21">
        <v>47075.158578720308</v>
      </c>
    </row>
    <row r="625" spans="10:14" x14ac:dyDescent="0.25">
      <c r="J625">
        <f t="shared" si="15"/>
        <v>612</v>
      </c>
      <c r="K625" s="22">
        <v>0.11321334368418667</v>
      </c>
      <c r="L625" s="22">
        <v>8.8688528641335918E-2</v>
      </c>
      <c r="M625" s="21">
        <v>1024185.2135735679</v>
      </c>
      <c r="N625" s="21">
        <v>321581.57610165264</v>
      </c>
    </row>
    <row r="626" spans="10:14" x14ac:dyDescent="0.25">
      <c r="J626">
        <f t="shared" ref="J626:J689" si="16">1+J625</f>
        <v>613</v>
      </c>
      <c r="K626" s="22">
        <v>0.10254917939114438</v>
      </c>
      <c r="L626" s="22">
        <v>7.8259302833676658E-2</v>
      </c>
      <c r="M626" s="21">
        <v>632931.70038085256</v>
      </c>
      <c r="N626" s="21">
        <v>198732.77906736074</v>
      </c>
    </row>
    <row r="627" spans="10:14" x14ac:dyDescent="0.25">
      <c r="J627">
        <f t="shared" si="16"/>
        <v>614</v>
      </c>
      <c r="K627" s="22">
        <v>0.10617380343654537</v>
      </c>
      <c r="L627" s="22">
        <v>8.1804074050491282E-2</v>
      </c>
      <c r="M627" s="21">
        <v>745807.57820745313</v>
      </c>
      <c r="N627" s="21">
        <v>234174.41815203632</v>
      </c>
    </row>
    <row r="628" spans="10:14" x14ac:dyDescent="0.25">
      <c r="J628">
        <f t="shared" si="16"/>
        <v>615</v>
      </c>
      <c r="K628" s="22">
        <v>0.1150560103321574</v>
      </c>
      <c r="L628" s="22">
        <v>9.0490600142847599E-2</v>
      </c>
      <c r="M628" s="21">
        <v>1112480.6821882057</v>
      </c>
      <c r="N628" s="21">
        <v>349305.26863638149</v>
      </c>
    </row>
    <row r="629" spans="10:14" x14ac:dyDescent="0.25">
      <c r="J629">
        <f t="shared" si="16"/>
        <v>616</v>
      </c>
      <c r="K629" s="22">
        <v>0.13391808193874843</v>
      </c>
      <c r="L629" s="22">
        <v>0.10893712802630473</v>
      </c>
      <c r="M629" s="21">
        <v>2573607.8350310284</v>
      </c>
      <c r="N629" s="21">
        <v>808081.2463295646</v>
      </c>
    </row>
    <row r="630" spans="10:14" x14ac:dyDescent="0.25">
      <c r="J630">
        <f t="shared" si="16"/>
        <v>617</v>
      </c>
      <c r="K630" s="22">
        <v>0.10989662065441763</v>
      </c>
      <c r="L630" s="22">
        <v>8.544487518023014E-2</v>
      </c>
      <c r="M630" s="21">
        <v>882236.01862674963</v>
      </c>
      <c r="N630" s="21">
        <v>277011.27257414558</v>
      </c>
    </row>
    <row r="631" spans="10:14" x14ac:dyDescent="0.25">
      <c r="J631">
        <f t="shared" si="16"/>
        <v>618</v>
      </c>
      <c r="K631" s="22">
        <v>6.50228212367574E-2</v>
      </c>
      <c r="L631" s="22">
        <v>4.155967479188627E-2</v>
      </c>
      <c r="M631" s="21">
        <v>112047.97850903784</v>
      </c>
      <c r="N631" s="21">
        <v>35181.688868770463</v>
      </c>
    </row>
    <row r="632" spans="10:14" x14ac:dyDescent="0.25">
      <c r="J632">
        <f t="shared" si="16"/>
        <v>619</v>
      </c>
      <c r="K632" s="22">
        <v>7.4716615480718618E-2</v>
      </c>
      <c r="L632" s="22">
        <v>5.1039908434687531E-2</v>
      </c>
      <c r="M632" s="21">
        <v>176261.10715290325</v>
      </c>
      <c r="N632" s="21">
        <v>55343.822477067399</v>
      </c>
    </row>
    <row r="633" spans="10:14" x14ac:dyDescent="0.25">
      <c r="J633">
        <f t="shared" si="16"/>
        <v>620</v>
      </c>
      <c r="K633" s="22">
        <v>0.13059009939648636</v>
      </c>
      <c r="L633" s="22">
        <v>0.10568246310710006</v>
      </c>
      <c r="M633" s="21">
        <v>2221862.7656861707</v>
      </c>
      <c r="N633" s="21">
        <v>697637.61534681823</v>
      </c>
    </row>
    <row r="634" spans="10:14" x14ac:dyDescent="0.25">
      <c r="J634">
        <f t="shared" si="16"/>
        <v>621</v>
      </c>
      <c r="K634" s="22">
        <v>0.10919926565517435</v>
      </c>
      <c r="L634" s="22">
        <v>8.4762883365836261E-2</v>
      </c>
      <c r="M634" s="21">
        <v>854942.6823183645</v>
      </c>
      <c r="N634" s="21">
        <v>268441.50024117244</v>
      </c>
    </row>
    <row r="635" spans="10:14" x14ac:dyDescent="0.25">
      <c r="J635">
        <f t="shared" si="16"/>
        <v>622</v>
      </c>
      <c r="K635" s="22">
        <v>0.11013859242079271</v>
      </c>
      <c r="L635" s="22">
        <v>8.568151615098607E-2</v>
      </c>
      <c r="M635" s="21">
        <v>891904.50644957449</v>
      </c>
      <c r="N635" s="21">
        <v>280047.05898404215</v>
      </c>
    </row>
    <row r="636" spans="10:14" x14ac:dyDescent="0.25">
      <c r="J636">
        <f t="shared" si="16"/>
        <v>623</v>
      </c>
      <c r="K636" s="22">
        <v>9.9059916416442517E-2</v>
      </c>
      <c r="L636" s="22">
        <v>7.4846910595007587E-2</v>
      </c>
      <c r="M636" s="21">
        <v>540165.42829456774</v>
      </c>
      <c r="N636" s="21">
        <v>169605.30916131393</v>
      </c>
    </row>
    <row r="637" spans="10:14" x14ac:dyDescent="0.25">
      <c r="J637">
        <f t="shared" si="16"/>
        <v>624</v>
      </c>
      <c r="K637" s="22">
        <v>0.1204872424667367</v>
      </c>
      <c r="L637" s="22">
        <v>9.5802178695917783E-2</v>
      </c>
      <c r="M637" s="21">
        <v>1418417.6865713191</v>
      </c>
      <c r="N637" s="21">
        <v>445365.7299215637</v>
      </c>
    </row>
    <row r="638" spans="10:14" x14ac:dyDescent="0.25">
      <c r="J638">
        <f t="shared" si="16"/>
        <v>625</v>
      </c>
      <c r="K638" s="22">
        <v>0.13196743889650153</v>
      </c>
      <c r="L638" s="22">
        <v>0.10702945892081228</v>
      </c>
      <c r="M638" s="21">
        <v>2361321.1484131208</v>
      </c>
      <c r="N638" s="21">
        <v>741425.83443410613</v>
      </c>
    </row>
    <row r="639" spans="10:14" x14ac:dyDescent="0.25">
      <c r="J639">
        <f t="shared" si="16"/>
        <v>626</v>
      </c>
      <c r="K639" s="22">
        <v>8.6349195141574464E-2</v>
      </c>
      <c r="L639" s="22">
        <v>6.241621478883852E-2</v>
      </c>
      <c r="M639" s="21">
        <v>301946.97084835527</v>
      </c>
      <c r="N639" s="21">
        <v>94807.639768330875</v>
      </c>
    </row>
    <row r="640" spans="10:14" x14ac:dyDescent="0.25">
      <c r="J640">
        <f t="shared" si="16"/>
        <v>627</v>
      </c>
      <c r="K640" s="22">
        <v>0.10794783097872451</v>
      </c>
      <c r="L640" s="22">
        <v>8.3539018610419458E-2</v>
      </c>
      <c r="M640" s="21">
        <v>808023.34956085135</v>
      </c>
      <c r="N640" s="21">
        <v>253709.4061064086</v>
      </c>
    </row>
    <row r="641" spans="10:14" x14ac:dyDescent="0.25">
      <c r="J641">
        <f t="shared" si="16"/>
        <v>628</v>
      </c>
      <c r="K641" s="22">
        <v>9.9363202859549249E-2</v>
      </c>
      <c r="L641" s="22">
        <v>7.5143515440229569E-2</v>
      </c>
      <c r="M641" s="21">
        <v>547668.99298631528</v>
      </c>
      <c r="N641" s="21">
        <v>171961.33630169166</v>
      </c>
    </row>
    <row r="642" spans="10:14" x14ac:dyDescent="0.25">
      <c r="J642">
        <f t="shared" si="16"/>
        <v>629</v>
      </c>
      <c r="K642" s="22">
        <v>0.13000093220580489</v>
      </c>
      <c r="L642" s="22">
        <v>0.10510627565337827</v>
      </c>
      <c r="M642" s="21">
        <v>2164703.4948884547</v>
      </c>
      <c r="N642" s="21">
        <v>679690.30645352276</v>
      </c>
    </row>
    <row r="643" spans="10:14" x14ac:dyDescent="0.25">
      <c r="J643">
        <f t="shared" si="16"/>
        <v>630</v>
      </c>
      <c r="K643" s="22">
        <v>0.1436756470708962</v>
      </c>
      <c r="L643" s="22">
        <v>0.11847972764308912</v>
      </c>
      <c r="M643" s="21">
        <v>3950044.6688752444</v>
      </c>
      <c r="N643" s="21">
        <v>1240265.5041822549</v>
      </c>
    </row>
    <row r="644" spans="10:14" x14ac:dyDescent="0.25">
      <c r="J644">
        <f t="shared" si="16"/>
        <v>631</v>
      </c>
      <c r="K644" s="22">
        <v>8.3316262202643099E-2</v>
      </c>
      <c r="L644" s="22">
        <v>5.9450099338025586E-2</v>
      </c>
      <c r="M644" s="21">
        <v>262555.70579886122</v>
      </c>
      <c r="N644" s="21">
        <v>82439.266420062137</v>
      </c>
    </row>
    <row r="645" spans="10:14" x14ac:dyDescent="0.25">
      <c r="J645">
        <f t="shared" si="16"/>
        <v>632</v>
      </c>
      <c r="K645" s="22">
        <v>9.5910859986326091E-2</v>
      </c>
      <c r="L645" s="22">
        <v>7.1767229929156073E-2</v>
      </c>
      <c r="M645" s="21">
        <v>467971.99173263047</v>
      </c>
      <c r="N645" s="21">
        <v>146937.45689582636</v>
      </c>
    </row>
    <row r="646" spans="10:14" x14ac:dyDescent="0.25">
      <c r="J646">
        <f t="shared" si="16"/>
        <v>633</v>
      </c>
      <c r="K646" s="22">
        <v>8.3344209514436107E-2</v>
      </c>
      <c r="L646" s="22">
        <v>5.9477430952336263E-2</v>
      </c>
      <c r="M646" s="21">
        <v>262894.58956474479</v>
      </c>
      <c r="N646" s="21">
        <v>82545.671759744655</v>
      </c>
    </row>
    <row r="647" spans="10:14" x14ac:dyDescent="0.25">
      <c r="J647">
        <f t="shared" si="16"/>
        <v>634</v>
      </c>
      <c r="K647" s="22">
        <v>0.11358645458669536</v>
      </c>
      <c r="L647" s="22">
        <v>8.9053419667640021E-2</v>
      </c>
      <c r="M647" s="21">
        <v>1041490.4986303186</v>
      </c>
      <c r="N647" s="21">
        <v>327015.22303355933</v>
      </c>
    </row>
    <row r="648" spans="10:14" x14ac:dyDescent="0.25">
      <c r="J648">
        <f t="shared" si="16"/>
        <v>635</v>
      </c>
      <c r="K648" s="22">
        <v>7.5597364810532364E-2</v>
      </c>
      <c r="L648" s="22">
        <v>5.190125428309722E-2</v>
      </c>
      <c r="M648" s="21">
        <v>183630.49604448277</v>
      </c>
      <c r="N648" s="21">
        <v>57657.720064390778</v>
      </c>
    </row>
    <row r="649" spans="10:14" x14ac:dyDescent="0.25">
      <c r="J649">
        <f t="shared" si="16"/>
        <v>636</v>
      </c>
      <c r="K649" s="22">
        <v>0.11138267345333963</v>
      </c>
      <c r="L649" s="22">
        <v>8.6898189268064918E-2</v>
      </c>
      <c r="M649" s="21">
        <v>943277.38227270031</v>
      </c>
      <c r="N649" s="21">
        <v>296177.51093465369</v>
      </c>
    </row>
    <row r="650" spans="10:14" x14ac:dyDescent="0.25">
      <c r="J650">
        <f t="shared" si="16"/>
        <v>637</v>
      </c>
      <c r="K650" s="22">
        <v>0.14189779313891027</v>
      </c>
      <c r="L650" s="22">
        <v>0.11674104099121396</v>
      </c>
      <c r="M650" s="21">
        <v>3654433.0652065575</v>
      </c>
      <c r="N650" s="21">
        <v>1147447.091885498</v>
      </c>
    </row>
    <row r="651" spans="10:14" x14ac:dyDescent="0.25">
      <c r="J651">
        <f t="shared" si="16"/>
        <v>638</v>
      </c>
      <c r="K651" s="22">
        <v>7.9594689338138291E-2</v>
      </c>
      <c r="L651" s="22">
        <v>5.5810515147738826E-2</v>
      </c>
      <c r="M651" s="21">
        <v>221052.43711054805</v>
      </c>
      <c r="N651" s="21">
        <v>69407.749872787346</v>
      </c>
    </row>
    <row r="652" spans="10:14" x14ac:dyDescent="0.25">
      <c r="J652">
        <f t="shared" si="16"/>
        <v>639</v>
      </c>
      <c r="K652" s="22">
        <v>0.10422365819468538</v>
      </c>
      <c r="L652" s="22">
        <v>7.9896891778518997E-2</v>
      </c>
      <c r="M652" s="21">
        <v>682827.05039865698</v>
      </c>
      <c r="N652" s="21">
        <v>214399.30606483979</v>
      </c>
    </row>
    <row r="653" spans="10:14" x14ac:dyDescent="0.25">
      <c r="J653">
        <f t="shared" si="16"/>
        <v>640</v>
      </c>
      <c r="K653" s="22">
        <v>7.2173659748259622E-2</v>
      </c>
      <c r="L653" s="22">
        <v>4.8552975673346044E-2</v>
      </c>
      <c r="M653" s="21">
        <v>156572.32927113274</v>
      </c>
      <c r="N653" s="21">
        <v>49161.788076626101</v>
      </c>
    </row>
    <row r="654" spans="10:14" x14ac:dyDescent="0.25">
      <c r="J654">
        <f t="shared" si="16"/>
        <v>641</v>
      </c>
      <c r="K654" s="22">
        <v>0.10077584495866687</v>
      </c>
      <c r="L654" s="22">
        <v>7.6525036113791911E-2</v>
      </c>
      <c r="M654" s="21">
        <v>583986.59703017597</v>
      </c>
      <c r="N654" s="21">
        <v>183364.617850651</v>
      </c>
    </row>
    <row r="655" spans="10:14" x14ac:dyDescent="0.25">
      <c r="J655">
        <f t="shared" si="16"/>
        <v>642</v>
      </c>
      <c r="K655" s="22">
        <v>0.10390421554949492</v>
      </c>
      <c r="L655" s="22">
        <v>7.9584486662868104E-2</v>
      </c>
      <c r="M655" s="21">
        <v>673019.92377042538</v>
      </c>
      <c r="N655" s="21">
        <v>211319.9887730669</v>
      </c>
    </row>
    <row r="656" spans="10:14" x14ac:dyDescent="0.25">
      <c r="J656">
        <f t="shared" si="16"/>
        <v>643</v>
      </c>
      <c r="K656" s="22">
        <v>0.11878214548256483</v>
      </c>
      <c r="L656" s="22">
        <v>9.4134646108906761E-2</v>
      </c>
      <c r="M656" s="21">
        <v>1314421.563632956</v>
      </c>
      <c r="N656" s="21">
        <v>412712.22479401896</v>
      </c>
    </row>
    <row r="657" spans="10:14" x14ac:dyDescent="0.25">
      <c r="J657">
        <f t="shared" si="16"/>
        <v>644</v>
      </c>
      <c r="K657" s="22">
        <v>0.10977259602427991</v>
      </c>
      <c r="L657" s="22">
        <v>8.5323582893476635E-2</v>
      </c>
      <c r="M657" s="21">
        <v>877320.24681149516</v>
      </c>
      <c r="N657" s="21">
        <v>275467.78060886922</v>
      </c>
    </row>
    <row r="658" spans="10:14" x14ac:dyDescent="0.25">
      <c r="J658">
        <f t="shared" si="16"/>
        <v>645</v>
      </c>
      <c r="K658" s="22">
        <v>0.13358212273753223</v>
      </c>
      <c r="L658" s="22">
        <v>0.10860857022511539</v>
      </c>
      <c r="M658" s="21">
        <v>2535757.6300222334</v>
      </c>
      <c r="N658" s="21">
        <v>796196.74690389051</v>
      </c>
    </row>
    <row r="659" spans="10:14" x14ac:dyDescent="0.25">
      <c r="J659">
        <f t="shared" si="16"/>
        <v>646</v>
      </c>
      <c r="K659" s="22">
        <v>0.10632781349612763</v>
      </c>
      <c r="L659" s="22">
        <v>8.1954691168147686E-2</v>
      </c>
      <c r="M659" s="21">
        <v>751017.18208526855</v>
      </c>
      <c r="N659" s="21">
        <v>235810.16977556123</v>
      </c>
    </row>
    <row r="660" spans="10:14" x14ac:dyDescent="0.25">
      <c r="J660">
        <f t="shared" si="16"/>
        <v>647</v>
      </c>
      <c r="K660" s="22">
        <v>9.883766973465824E-2</v>
      </c>
      <c r="L660" s="22">
        <v>7.4629560152381202E-2</v>
      </c>
      <c r="M660" s="21">
        <v>534730.91414374672</v>
      </c>
      <c r="N660" s="21">
        <v>167898.93847483434</v>
      </c>
    </row>
    <row r="661" spans="10:14" x14ac:dyDescent="0.25">
      <c r="J661">
        <f t="shared" si="16"/>
        <v>648</v>
      </c>
      <c r="K661" s="22">
        <v>8.3734346524700021E-2</v>
      </c>
      <c r="L661" s="22">
        <v>5.9858972990152193E-2</v>
      </c>
      <c r="M661" s="21">
        <v>267670.3143904031</v>
      </c>
      <c r="N661" s="21">
        <v>84045.190690607124</v>
      </c>
    </row>
    <row r="662" spans="10:14" x14ac:dyDescent="0.25">
      <c r="J662">
        <f t="shared" si="16"/>
        <v>649</v>
      </c>
      <c r="K662" s="22">
        <v>0.15519433599176691</v>
      </c>
      <c r="L662" s="22">
        <v>0.12974465234443855</v>
      </c>
      <c r="M662" s="21">
        <v>6519448.7086958196</v>
      </c>
      <c r="N662" s="21">
        <v>2047026.810454621</v>
      </c>
    </row>
    <row r="663" spans="10:14" x14ac:dyDescent="0.25">
      <c r="J663">
        <f t="shared" si="16"/>
        <v>650</v>
      </c>
      <c r="K663" s="22">
        <v>0.10405650091964946</v>
      </c>
      <c r="L663" s="22">
        <v>7.9733417087128444E-2</v>
      </c>
      <c r="M663" s="21">
        <v>677677.85755964881</v>
      </c>
      <c r="N663" s="21">
        <v>212782.52276541886</v>
      </c>
    </row>
    <row r="664" spans="10:14" x14ac:dyDescent="0.25">
      <c r="J664">
        <f t="shared" si="16"/>
        <v>651</v>
      </c>
      <c r="K664" s="22">
        <v>8.7063399418376264E-2</v>
      </c>
      <c r="L664" s="22">
        <v>6.3114684680231958E-2</v>
      </c>
      <c r="M664" s="21">
        <v>312034.06715932162</v>
      </c>
      <c r="N664" s="21">
        <v>97974.864101370636</v>
      </c>
    </row>
    <row r="665" spans="10:14" x14ac:dyDescent="0.25">
      <c r="J665">
        <f t="shared" si="16"/>
        <v>652</v>
      </c>
      <c r="K665" s="22">
        <v>0.11186095897917525</v>
      </c>
      <c r="L665" s="22">
        <v>8.7365937852239339E-2</v>
      </c>
      <c r="M665" s="21">
        <v>963789.92334929842</v>
      </c>
      <c r="N665" s="21">
        <v>302618.19685926894</v>
      </c>
    </row>
    <row r="666" spans="10:14" x14ac:dyDescent="0.25">
      <c r="J666">
        <f t="shared" si="16"/>
        <v>653</v>
      </c>
      <c r="K666" s="22">
        <v>0.11479001254477916</v>
      </c>
      <c r="L666" s="22">
        <v>9.0230462459980565E-2</v>
      </c>
      <c r="M666" s="21">
        <v>1099288.7666957858</v>
      </c>
      <c r="N666" s="21">
        <v>345163.16921956791</v>
      </c>
    </row>
    <row r="667" spans="10:14" x14ac:dyDescent="0.25">
      <c r="J667">
        <f t="shared" si="16"/>
        <v>654</v>
      </c>
      <c r="K667" s="22">
        <v>0.13905762165416413</v>
      </c>
      <c r="L667" s="22">
        <v>0.11396344033419692</v>
      </c>
      <c r="M667" s="21">
        <v>3226584.5329247671</v>
      </c>
      <c r="N667" s="21">
        <v>1013107.9083857805</v>
      </c>
    </row>
    <row r="668" spans="10:14" x14ac:dyDescent="0.25">
      <c r="J668">
        <f t="shared" si="16"/>
        <v>655</v>
      </c>
      <c r="K668" s="22">
        <v>0.14761711193385496</v>
      </c>
      <c r="L668" s="22">
        <v>0.12233435946787941</v>
      </c>
      <c r="M668" s="21">
        <v>4691471.6492645657</v>
      </c>
      <c r="N668" s="21">
        <v>1473064.4684301023</v>
      </c>
    </row>
    <row r="669" spans="10:14" x14ac:dyDescent="0.25">
      <c r="J669">
        <f t="shared" si="16"/>
        <v>656</v>
      </c>
      <c r="K669" s="22">
        <v>8.9643395121556724E-2</v>
      </c>
      <c r="L669" s="22">
        <v>6.5637841397614416E-2</v>
      </c>
      <c r="M669" s="21">
        <v>351299.77072652121</v>
      </c>
      <c r="N669" s="21">
        <v>110303.81268658013</v>
      </c>
    </row>
    <row r="670" spans="10:14" x14ac:dyDescent="0.25">
      <c r="J670">
        <f t="shared" si="16"/>
        <v>657</v>
      </c>
      <c r="K670" s="22">
        <v>0.10659371772770432</v>
      </c>
      <c r="L670" s="22">
        <v>8.2214737356308465E-2</v>
      </c>
      <c r="M670" s="21">
        <v>760095.82551792369</v>
      </c>
      <c r="N670" s="21">
        <v>238660.75229251772</v>
      </c>
    </row>
    <row r="671" spans="10:14" x14ac:dyDescent="0.25">
      <c r="J671">
        <f t="shared" si="16"/>
        <v>658</v>
      </c>
      <c r="K671" s="22">
        <v>0.11118511455871993</v>
      </c>
      <c r="L671" s="22">
        <v>8.6704982724571833E-2</v>
      </c>
      <c r="M671" s="21">
        <v>934929.96252696926</v>
      </c>
      <c r="N671" s="21">
        <v>293556.52367313294</v>
      </c>
    </row>
    <row r="672" spans="10:14" x14ac:dyDescent="0.25">
      <c r="J672">
        <f t="shared" si="16"/>
        <v>659</v>
      </c>
      <c r="K672" s="22">
        <v>0.10971752296568615</v>
      </c>
      <c r="L672" s="22">
        <v>8.5269723130235286E-2</v>
      </c>
      <c r="M672" s="21">
        <v>875146.01708843315</v>
      </c>
      <c r="N672" s="21">
        <v>274785.09918378817</v>
      </c>
    </row>
    <row r="673" spans="10:14" x14ac:dyDescent="0.25">
      <c r="J673">
        <f t="shared" si="16"/>
        <v>660</v>
      </c>
      <c r="K673" s="22">
        <v>0.11168494194032941</v>
      </c>
      <c r="L673" s="22">
        <v>8.7193798583406368E-2</v>
      </c>
      <c r="M673" s="21">
        <v>956190.63053626835</v>
      </c>
      <c r="N673" s="21">
        <v>300232.11226472049</v>
      </c>
    </row>
    <row r="674" spans="10:14" x14ac:dyDescent="0.25">
      <c r="J674">
        <f t="shared" si="16"/>
        <v>661</v>
      </c>
      <c r="K674" s="22">
        <v>0.10348257702482799</v>
      </c>
      <c r="L674" s="22">
        <v>7.9172137109530194E-2</v>
      </c>
      <c r="M674" s="21">
        <v>660286.40040185559</v>
      </c>
      <c r="N674" s="21">
        <v>207321.81885231187</v>
      </c>
    </row>
    <row r="675" spans="10:14" x14ac:dyDescent="0.25">
      <c r="J675">
        <f t="shared" si="16"/>
        <v>662</v>
      </c>
      <c r="K675" s="22">
        <v>0.1388491417966693</v>
      </c>
      <c r="L675" s="22">
        <v>0.1137595534237541</v>
      </c>
      <c r="M675" s="21">
        <v>3197188.7294748486</v>
      </c>
      <c r="N675" s="21">
        <v>1003877.9871968039</v>
      </c>
    </row>
    <row r="676" spans="10:14" x14ac:dyDescent="0.25">
      <c r="J676">
        <f t="shared" si="16"/>
        <v>663</v>
      </c>
      <c r="K676" s="22">
        <v>0.1032550915456576</v>
      </c>
      <c r="L676" s="22">
        <v>7.8949663283636395E-2</v>
      </c>
      <c r="M676" s="21">
        <v>653514.68421888479</v>
      </c>
      <c r="N676" s="21">
        <v>205195.58315375636</v>
      </c>
    </row>
    <row r="677" spans="10:14" x14ac:dyDescent="0.25">
      <c r="J677">
        <f t="shared" si="16"/>
        <v>664</v>
      </c>
      <c r="K677" s="22">
        <v>0.1009531384699105</v>
      </c>
      <c r="L677" s="22">
        <v>7.6698423733504217E-2</v>
      </c>
      <c r="M677" s="21">
        <v>588708.11456491856</v>
      </c>
      <c r="N677" s="21">
        <v>184847.11635804138</v>
      </c>
    </row>
    <row r="678" spans="10:14" x14ac:dyDescent="0.25">
      <c r="J678">
        <f t="shared" si="16"/>
        <v>665</v>
      </c>
      <c r="K678" s="22">
        <v>0.13905730828702501</v>
      </c>
      <c r="L678" s="22">
        <v>0.11396313387074009</v>
      </c>
      <c r="M678" s="21">
        <v>3226540.1497991858</v>
      </c>
      <c r="N678" s="21">
        <v>1013093.9726295446</v>
      </c>
    </row>
    <row r="679" spans="10:14" x14ac:dyDescent="0.25">
      <c r="J679">
        <f t="shared" si="16"/>
        <v>666</v>
      </c>
      <c r="K679" s="22">
        <v>0.12667635770046282</v>
      </c>
      <c r="L679" s="22">
        <v>0.10185494368982062</v>
      </c>
      <c r="M679" s="21">
        <v>1868174.2722091544</v>
      </c>
      <c r="N679" s="21">
        <v>586583.77305934811</v>
      </c>
    </row>
    <row r="680" spans="10:14" x14ac:dyDescent="0.25">
      <c r="J680">
        <f t="shared" si="16"/>
        <v>667</v>
      </c>
      <c r="K680" s="22">
        <v>0.12697544868149224</v>
      </c>
      <c r="L680" s="22">
        <v>0.10214744550172772</v>
      </c>
      <c r="M680" s="21">
        <v>1893132.797598755</v>
      </c>
      <c r="N680" s="21">
        <v>594420.44344434224</v>
      </c>
    </row>
    <row r="681" spans="10:14" x14ac:dyDescent="0.25">
      <c r="J681">
        <f t="shared" si="16"/>
        <v>668</v>
      </c>
      <c r="K681" s="22">
        <v>9.6867176135329913E-2</v>
      </c>
      <c r="L681" s="22">
        <v>7.2702477810509425E-2</v>
      </c>
      <c r="M681" s="21">
        <v>488832.81132563693</v>
      </c>
      <c r="N681" s="21">
        <v>153487.49799638495</v>
      </c>
    </row>
    <row r="682" spans="10:14" x14ac:dyDescent="0.25">
      <c r="J682">
        <f t="shared" si="16"/>
        <v>669</v>
      </c>
      <c r="K682" s="22">
        <v>0.1022408117111071</v>
      </c>
      <c r="L682" s="22">
        <v>7.7957728694483031E-2</v>
      </c>
      <c r="M682" s="21">
        <v>624140.97046281141</v>
      </c>
      <c r="N682" s="21">
        <v>195972.59785730016</v>
      </c>
    </row>
    <row r="683" spans="10:14" x14ac:dyDescent="0.25">
      <c r="J683">
        <f t="shared" si="16"/>
        <v>670</v>
      </c>
      <c r="K683" s="22">
        <v>0.11701708066399519</v>
      </c>
      <c r="L683" s="22">
        <v>9.2408466817949231E-2</v>
      </c>
      <c r="M683" s="21">
        <v>1214644.073311084</v>
      </c>
      <c r="N683" s="21">
        <v>381383.31848690775</v>
      </c>
    </row>
    <row r="684" spans="10:14" x14ac:dyDescent="0.25">
      <c r="J684">
        <f t="shared" si="16"/>
        <v>671</v>
      </c>
      <c r="K684" s="22">
        <v>7.3118214542752691E-2</v>
      </c>
      <c r="L684" s="22">
        <v>4.9476721310488969E-2</v>
      </c>
      <c r="M684" s="21">
        <v>163620.09903207011</v>
      </c>
      <c r="N684" s="21">
        <v>51374.701207656188</v>
      </c>
    </row>
    <row r="685" spans="10:14" x14ac:dyDescent="0.25">
      <c r="J685">
        <f t="shared" si="16"/>
        <v>672</v>
      </c>
      <c r="K685" s="22">
        <v>0.1368208831518114</v>
      </c>
      <c r="L685" s="22">
        <v>0.11177597863793065</v>
      </c>
      <c r="M685" s="21">
        <v>2924559.5891869944</v>
      </c>
      <c r="N685" s="21">
        <v>918275.78608798154</v>
      </c>
    </row>
    <row r="686" spans="10:14" x14ac:dyDescent="0.25">
      <c r="J686">
        <f t="shared" si="16"/>
        <v>673</v>
      </c>
      <c r="K686" s="22">
        <v>9.1606103961891394E-2</v>
      </c>
      <c r="L686" s="22">
        <v>6.7557310483803867E-2</v>
      </c>
      <c r="M686" s="21">
        <v>384375.85871894943</v>
      </c>
      <c r="N686" s="21">
        <v>120689.29801375917</v>
      </c>
    </row>
    <row r="687" spans="10:14" x14ac:dyDescent="0.25">
      <c r="J687">
        <f t="shared" si="16"/>
        <v>674</v>
      </c>
      <c r="K687" s="22">
        <v>0.13064649632382408</v>
      </c>
      <c r="L687" s="22">
        <v>0.10573761757339506</v>
      </c>
      <c r="M687" s="21">
        <v>2227411.1733472967</v>
      </c>
      <c r="N687" s="21">
        <v>699379.74719648028</v>
      </c>
    </row>
    <row r="688" spans="10:14" x14ac:dyDescent="0.25">
      <c r="J688">
        <f t="shared" si="16"/>
        <v>675</v>
      </c>
      <c r="K688" s="22">
        <v>8.6292672380167801E-2</v>
      </c>
      <c r="L688" s="22">
        <v>6.236093726068126E-2</v>
      </c>
      <c r="M688" s="21">
        <v>301162.45611693838</v>
      </c>
      <c r="N688" s="21">
        <v>94561.311779544805</v>
      </c>
    </row>
    <row r="689" spans="10:14" x14ac:dyDescent="0.25">
      <c r="J689">
        <f t="shared" si="16"/>
        <v>676</v>
      </c>
      <c r="K689" s="22">
        <v>9.2122260603108019E-2</v>
      </c>
      <c r="L689" s="22">
        <v>6.8062095858020477E-2</v>
      </c>
      <c r="M689" s="21">
        <v>393569.3765615414</v>
      </c>
      <c r="N689" s="21">
        <v>123575.94968433322</v>
      </c>
    </row>
    <row r="690" spans="10:14" x14ac:dyDescent="0.25">
      <c r="J690">
        <f t="shared" ref="J690:J753" si="17">1+J689</f>
        <v>677</v>
      </c>
      <c r="K690" s="22">
        <v>9.1273030091743257E-2</v>
      </c>
      <c r="L690" s="22">
        <v>6.7231574447959686E-2</v>
      </c>
      <c r="M690" s="21">
        <v>378555.39133681665</v>
      </c>
      <c r="N690" s="21">
        <v>118861.74275364794</v>
      </c>
    </row>
    <row r="691" spans="10:14" x14ac:dyDescent="0.25">
      <c r="J691">
        <f t="shared" si="17"/>
        <v>678</v>
      </c>
      <c r="K691" s="22">
        <v>0.13215499616798376</v>
      </c>
      <c r="L691" s="22">
        <v>0.1072128841834401</v>
      </c>
      <c r="M691" s="21">
        <v>2380963.3027900443</v>
      </c>
      <c r="N691" s="21">
        <v>747593.22962674266</v>
      </c>
    </row>
    <row r="692" spans="10:14" x14ac:dyDescent="0.25">
      <c r="J692">
        <f t="shared" si="17"/>
        <v>679</v>
      </c>
      <c r="K692" s="22">
        <v>0.11584626768883699</v>
      </c>
      <c r="L692" s="22">
        <v>9.1263447615232307E-2</v>
      </c>
      <c r="M692" s="21">
        <v>1152594.6163548173</v>
      </c>
      <c r="N692" s="21">
        <v>361900.55121024995</v>
      </c>
    </row>
    <row r="693" spans="10:14" x14ac:dyDescent="0.25">
      <c r="J693">
        <f t="shared" si="17"/>
        <v>680</v>
      </c>
      <c r="K693" s="22">
        <v>0.1496678556868678</v>
      </c>
      <c r="L693" s="22">
        <v>0.12433992400027982</v>
      </c>
      <c r="M693" s="21">
        <v>5129532.3223638507</v>
      </c>
      <c r="N693" s="21">
        <v>1610610.1387018787</v>
      </c>
    </row>
    <row r="694" spans="10:14" x14ac:dyDescent="0.25">
      <c r="J694">
        <f t="shared" si="17"/>
        <v>681</v>
      </c>
      <c r="K694" s="22">
        <v>0.11863048630891915</v>
      </c>
      <c r="L694" s="22">
        <v>9.3986328085638338E-2</v>
      </c>
      <c r="M694" s="21">
        <v>1305542.1106556952</v>
      </c>
      <c r="N694" s="21">
        <v>409924.18563322618</v>
      </c>
    </row>
    <row r="695" spans="10:14" x14ac:dyDescent="0.25">
      <c r="J695">
        <f t="shared" si="17"/>
        <v>682</v>
      </c>
      <c r="K695" s="22">
        <v>0.12859614778534034</v>
      </c>
      <c r="L695" s="22">
        <v>0.10373243954869005</v>
      </c>
      <c r="M695" s="21">
        <v>2034166.551314916</v>
      </c>
      <c r="N695" s="21">
        <v>638703.30967058614</v>
      </c>
    </row>
    <row r="696" spans="10:14" x14ac:dyDescent="0.25">
      <c r="J696">
        <f t="shared" si="17"/>
        <v>683</v>
      </c>
      <c r="K696" s="22">
        <v>0.12435803508241383</v>
      </c>
      <c r="L696" s="22">
        <v>9.958769522906552E-2</v>
      </c>
      <c r="M696" s="21">
        <v>1685348.5195723262</v>
      </c>
      <c r="N696" s="21">
        <v>529178.73253959545</v>
      </c>
    </row>
    <row r="697" spans="10:14" x14ac:dyDescent="0.25">
      <c r="J697">
        <f t="shared" si="17"/>
        <v>684</v>
      </c>
      <c r="K697" s="22">
        <v>7.9039424024013094E-2</v>
      </c>
      <c r="L697" s="22">
        <v>5.5267482690150693E-2</v>
      </c>
      <c r="M697" s="21">
        <v>215438.81567108037</v>
      </c>
      <c r="N697" s="21">
        <v>67645.141697803789</v>
      </c>
    </row>
    <row r="698" spans="10:14" x14ac:dyDescent="0.25">
      <c r="J698">
        <f t="shared" si="17"/>
        <v>685</v>
      </c>
      <c r="K698" s="22">
        <v>0.1081169959175492</v>
      </c>
      <c r="L698" s="22">
        <v>8.3704456735457677E-2</v>
      </c>
      <c r="M698" s="21">
        <v>814215.05761740427</v>
      </c>
      <c r="N698" s="21">
        <v>255653.52637801471</v>
      </c>
    </row>
    <row r="699" spans="10:14" x14ac:dyDescent="0.25">
      <c r="J699">
        <f t="shared" si="17"/>
        <v>686</v>
      </c>
      <c r="K699" s="22">
        <v>0.11962279707928825</v>
      </c>
      <c r="L699" s="22">
        <v>9.4956777603403486E-2</v>
      </c>
      <c r="M699" s="21">
        <v>1364724.4319818011</v>
      </c>
      <c r="N699" s="21">
        <v>428506.7075415416</v>
      </c>
    </row>
    <row r="700" spans="10:14" x14ac:dyDescent="0.25">
      <c r="J700">
        <f t="shared" si="17"/>
        <v>687</v>
      </c>
      <c r="K700" s="22">
        <v>0.13355423255482313</v>
      </c>
      <c r="L700" s="22">
        <v>0.10858129448129739</v>
      </c>
      <c r="M700" s="21">
        <v>2532640.0733776987</v>
      </c>
      <c r="N700" s="21">
        <v>795217.8724131746</v>
      </c>
    </row>
    <row r="701" spans="10:14" x14ac:dyDescent="0.25">
      <c r="J701">
        <f t="shared" si="17"/>
        <v>688</v>
      </c>
      <c r="K701" s="22">
        <v>0.10650664314766289</v>
      </c>
      <c r="L701" s="22">
        <v>8.2129581085980785E-2</v>
      </c>
      <c r="M701" s="21">
        <v>757111.09902813577</v>
      </c>
      <c r="N701" s="21">
        <v>237723.58483872356</v>
      </c>
    </row>
    <row r="702" spans="10:14" x14ac:dyDescent="0.25">
      <c r="J702">
        <f t="shared" si="17"/>
        <v>689</v>
      </c>
      <c r="K702" s="22">
        <v>0.10052117701389585</v>
      </c>
      <c r="L702" s="22">
        <v>7.6275978669720024E-2</v>
      </c>
      <c r="M702" s="21">
        <v>577269.38950688893</v>
      </c>
      <c r="N702" s="21">
        <v>181255.49720165879</v>
      </c>
    </row>
    <row r="703" spans="10:14" x14ac:dyDescent="0.25">
      <c r="J703">
        <f t="shared" si="17"/>
        <v>690</v>
      </c>
      <c r="K703" s="22">
        <v>0.10393615105490461</v>
      </c>
      <c r="L703" s="22">
        <v>7.961571860829264E-2</v>
      </c>
      <c r="M703" s="21">
        <v>673994.12388831936</v>
      </c>
      <c r="N703" s="21">
        <v>211625.87564313569</v>
      </c>
    </row>
    <row r="704" spans="10:14" x14ac:dyDescent="0.25">
      <c r="J704">
        <f t="shared" si="17"/>
        <v>691</v>
      </c>
      <c r="K704" s="22">
        <v>7.8772865475732701E-2</v>
      </c>
      <c r="L704" s="22">
        <v>5.5006796600309604E-2</v>
      </c>
      <c r="M704" s="21">
        <v>212793.83069963308</v>
      </c>
      <c r="N704" s="21">
        <v>66814.648907427152</v>
      </c>
    </row>
    <row r="705" spans="10:14" x14ac:dyDescent="0.25">
      <c r="J705">
        <f t="shared" si="17"/>
        <v>692</v>
      </c>
      <c r="K705" s="22">
        <v>7.4857260050053442E-2</v>
      </c>
      <c r="L705" s="22">
        <v>5.1177454512552067E-2</v>
      </c>
      <c r="M705" s="21">
        <v>177418.14785021881</v>
      </c>
      <c r="N705" s="21">
        <v>55707.119043084233</v>
      </c>
    </row>
    <row r="706" spans="10:14" x14ac:dyDescent="0.25">
      <c r="J706">
        <f t="shared" si="17"/>
        <v>693</v>
      </c>
      <c r="K706" s="22">
        <v>0.10855869170988752</v>
      </c>
      <c r="L706" s="22">
        <v>8.4136421681796136E-2</v>
      </c>
      <c r="M706" s="21">
        <v>830601.86353748722</v>
      </c>
      <c r="N706" s="21">
        <v>260798.78214348826</v>
      </c>
    </row>
    <row r="707" spans="10:14" x14ac:dyDescent="0.25">
      <c r="J707">
        <f t="shared" si="17"/>
        <v>694</v>
      </c>
      <c r="K707" s="22">
        <v>9.7270806504445195E-2</v>
      </c>
      <c r="L707" s="22">
        <v>7.3097215939692095E-2</v>
      </c>
      <c r="M707" s="21">
        <v>497908.52916566376</v>
      </c>
      <c r="N707" s="21">
        <v>156337.16191319376</v>
      </c>
    </row>
    <row r="708" spans="10:14" x14ac:dyDescent="0.25">
      <c r="J708">
        <f t="shared" si="17"/>
        <v>695</v>
      </c>
      <c r="K708" s="22">
        <v>9.3749839946281499E-2</v>
      </c>
      <c r="L708" s="22">
        <v>6.9653818568154557E-2</v>
      </c>
      <c r="M708" s="21">
        <v>423992.77317914926</v>
      </c>
      <c r="N708" s="21">
        <v>133128.52250514095</v>
      </c>
    </row>
    <row r="709" spans="10:14" x14ac:dyDescent="0.25">
      <c r="J709">
        <f t="shared" si="17"/>
        <v>696</v>
      </c>
      <c r="K709" s="22">
        <v>0.11618172408063532</v>
      </c>
      <c r="L709" s="22">
        <v>9.1591513684222914E-2</v>
      </c>
      <c r="M709" s="21">
        <v>1170048.041413459</v>
      </c>
      <c r="N709" s="21">
        <v>367380.71228301758</v>
      </c>
    </row>
    <row r="710" spans="10:14" x14ac:dyDescent="0.25">
      <c r="J710">
        <f t="shared" si="17"/>
        <v>697</v>
      </c>
      <c r="K710" s="22">
        <v>9.8390182256511416E-2</v>
      </c>
      <c r="L710" s="22">
        <v>7.41919311148449E-2</v>
      </c>
      <c r="M710" s="21">
        <v>523950.73012391361</v>
      </c>
      <c r="N710" s="21">
        <v>164514.0931150114</v>
      </c>
    </row>
    <row r="711" spans="10:14" x14ac:dyDescent="0.25">
      <c r="J711">
        <f t="shared" si="17"/>
        <v>698</v>
      </c>
      <c r="K711" s="22">
        <v>8.8467454025239034E-2</v>
      </c>
      <c r="L711" s="22">
        <v>6.4487807049587342E-2</v>
      </c>
      <c r="M711" s="21">
        <v>332836.3285439657</v>
      </c>
      <c r="N711" s="21">
        <v>104506.51864382499</v>
      </c>
    </row>
    <row r="712" spans="10:14" x14ac:dyDescent="0.25">
      <c r="J712">
        <f t="shared" si="17"/>
        <v>699</v>
      </c>
      <c r="K712" s="22">
        <v>0.11093741862037287</v>
      </c>
      <c r="L712" s="22">
        <v>8.6462743689081023E-2</v>
      </c>
      <c r="M712" s="21">
        <v>924566.33705657953</v>
      </c>
      <c r="N712" s="21">
        <v>290302.47258088313</v>
      </c>
    </row>
    <row r="713" spans="10:14" x14ac:dyDescent="0.25">
      <c r="J713">
        <f t="shared" si="17"/>
        <v>700</v>
      </c>
      <c r="K713" s="22">
        <v>0.10806409976804265</v>
      </c>
      <c r="L713" s="22">
        <v>8.3652725922578108E-2</v>
      </c>
      <c r="M713" s="21">
        <v>812273.99406018888</v>
      </c>
      <c r="N713" s="21">
        <v>255044.05626482607</v>
      </c>
    </row>
    <row r="714" spans="10:14" x14ac:dyDescent="0.25">
      <c r="J714">
        <f t="shared" si="17"/>
        <v>701</v>
      </c>
      <c r="K714" s="22">
        <v>0.10242652617778347</v>
      </c>
      <c r="L714" s="22">
        <v>7.8139351750495134E-2</v>
      </c>
      <c r="M714" s="21">
        <v>629420.75046369352</v>
      </c>
      <c r="N714" s="21">
        <v>197630.38392143347</v>
      </c>
    </row>
    <row r="715" spans="10:14" x14ac:dyDescent="0.25">
      <c r="J715">
        <f t="shared" si="17"/>
        <v>702</v>
      </c>
      <c r="K715" s="22">
        <v>7.0325288897349347E-2</v>
      </c>
      <c r="L715" s="22">
        <v>4.674532563620093E-2</v>
      </c>
      <c r="M715" s="21">
        <v>143630.82930883922</v>
      </c>
      <c r="N715" s="21">
        <v>45098.316060199759</v>
      </c>
    </row>
    <row r="716" spans="10:14" x14ac:dyDescent="0.25">
      <c r="J716">
        <f t="shared" si="17"/>
        <v>703</v>
      </c>
      <c r="K716" s="22">
        <v>9.1264693386297724E-2</v>
      </c>
      <c r="L716" s="22">
        <v>6.7223421405565142E-2</v>
      </c>
      <c r="M716" s="21">
        <v>378410.82100018847</v>
      </c>
      <c r="N716" s="21">
        <v>118816.34944383024</v>
      </c>
    </row>
    <row r="717" spans="10:14" x14ac:dyDescent="0.25">
      <c r="J717">
        <f t="shared" si="17"/>
        <v>704</v>
      </c>
      <c r="K717" s="22">
        <v>0.13676082989647376</v>
      </c>
      <c r="L717" s="22">
        <v>0.11171724839492314</v>
      </c>
      <c r="M717" s="21">
        <v>2916844.9960582978</v>
      </c>
      <c r="N717" s="21">
        <v>915853.49861064821</v>
      </c>
    </row>
    <row r="718" spans="10:14" x14ac:dyDescent="0.25">
      <c r="J718">
        <f t="shared" si="17"/>
        <v>705</v>
      </c>
      <c r="K718" s="22">
        <v>0.10052687804280791</v>
      </c>
      <c r="L718" s="22">
        <v>7.6281554101251814E-2</v>
      </c>
      <c r="M718" s="21">
        <v>577418.92989155604</v>
      </c>
      <c r="N718" s="21">
        <v>181302.45104550925</v>
      </c>
    </row>
    <row r="719" spans="10:14" x14ac:dyDescent="0.25">
      <c r="J719">
        <f t="shared" si="17"/>
        <v>706</v>
      </c>
      <c r="K719" s="22">
        <v>0.12733821017059799</v>
      </c>
      <c r="L719" s="22">
        <v>0.10250221511894697</v>
      </c>
      <c r="M719" s="21">
        <v>1923843.2992313658</v>
      </c>
      <c r="N719" s="21">
        <v>604063.16371309943</v>
      </c>
    </row>
    <row r="720" spans="10:14" x14ac:dyDescent="0.25">
      <c r="J720">
        <f t="shared" si="17"/>
        <v>707</v>
      </c>
      <c r="K720" s="22">
        <v>0.10006732967373377</v>
      </c>
      <c r="L720" s="22">
        <v>7.5832129882070998E-2</v>
      </c>
      <c r="M720" s="21">
        <v>565485.76862039033</v>
      </c>
      <c r="N720" s="21">
        <v>177555.58499179326</v>
      </c>
    </row>
    <row r="721" spans="10:14" x14ac:dyDescent="0.25">
      <c r="J721">
        <f t="shared" si="17"/>
        <v>708</v>
      </c>
      <c r="K721" s="22">
        <v>0.10931198264443198</v>
      </c>
      <c r="L721" s="22">
        <v>8.4873117126403219E-2</v>
      </c>
      <c r="M721" s="21">
        <v>859297.48500831123</v>
      </c>
      <c r="N721" s="21">
        <v>269808.85479197523</v>
      </c>
    </row>
    <row r="722" spans="10:14" x14ac:dyDescent="0.25">
      <c r="J722">
        <f t="shared" si="17"/>
        <v>709</v>
      </c>
      <c r="K722" s="22">
        <v>0.13461864024394066</v>
      </c>
      <c r="L722" s="22">
        <v>0.10962225257573133</v>
      </c>
      <c r="M722" s="21">
        <v>2654324.637093253</v>
      </c>
      <c r="N722" s="21">
        <v>833425.33066220838</v>
      </c>
    </row>
    <row r="723" spans="10:14" x14ac:dyDescent="0.25">
      <c r="J723">
        <f t="shared" si="17"/>
        <v>710</v>
      </c>
      <c r="K723" s="22">
        <v>0.10979374467914327</v>
      </c>
      <c r="L723" s="22">
        <v>8.5344265629698546E-2</v>
      </c>
      <c r="M723" s="21">
        <v>878156.58069477254</v>
      </c>
      <c r="N723" s="21">
        <v>275730.37917479966</v>
      </c>
    </row>
    <row r="724" spans="10:14" x14ac:dyDescent="0.25">
      <c r="J724">
        <f t="shared" si="17"/>
        <v>711</v>
      </c>
      <c r="K724" s="22">
        <v>0.15756490677879964</v>
      </c>
      <c r="L724" s="22">
        <v>0.13206299791298304</v>
      </c>
      <c r="M724" s="21">
        <v>7223138.3488929095</v>
      </c>
      <c r="N724" s="21">
        <v>2267976.7134427782</v>
      </c>
    </row>
    <row r="725" spans="10:14" x14ac:dyDescent="0.25">
      <c r="J725">
        <f t="shared" si="17"/>
        <v>712</v>
      </c>
      <c r="K725" s="22">
        <v>9.9692675308438394E-2</v>
      </c>
      <c r="L725" s="22">
        <v>7.5465729396470893E-2</v>
      </c>
      <c r="M725" s="21">
        <v>555936.19319904153</v>
      </c>
      <c r="N725" s="21">
        <v>174557.13561525542</v>
      </c>
    </row>
    <row r="726" spans="10:14" x14ac:dyDescent="0.25">
      <c r="J726">
        <f t="shared" si="17"/>
        <v>713</v>
      </c>
      <c r="K726" s="22">
        <v>0.1008798069816268</v>
      </c>
      <c r="L726" s="22">
        <v>7.6626707785671488E-2</v>
      </c>
      <c r="M726" s="21">
        <v>586750.69847869058</v>
      </c>
      <c r="N726" s="21">
        <v>184232.51175161518</v>
      </c>
    </row>
    <row r="727" spans="10:14" x14ac:dyDescent="0.25">
      <c r="J727">
        <f t="shared" si="17"/>
        <v>714</v>
      </c>
      <c r="K727" s="22">
        <v>0.10236787909010059</v>
      </c>
      <c r="L727" s="22">
        <v>7.8081996696353295E-2</v>
      </c>
      <c r="M727" s="21">
        <v>627748.72868595994</v>
      </c>
      <c r="N727" s="21">
        <v>197105.38962212726</v>
      </c>
    </row>
    <row r="728" spans="10:14" x14ac:dyDescent="0.25">
      <c r="J728">
        <f t="shared" si="17"/>
        <v>715</v>
      </c>
      <c r="K728" s="22">
        <v>8.8881629979367105E-2</v>
      </c>
      <c r="L728" s="22">
        <v>6.4892858437676004E-2</v>
      </c>
      <c r="M728" s="21">
        <v>339228.15058508702</v>
      </c>
      <c r="N728" s="21">
        <v>106513.47224841092</v>
      </c>
    </row>
    <row r="729" spans="10:14" x14ac:dyDescent="0.25">
      <c r="J729">
        <f t="shared" si="17"/>
        <v>716</v>
      </c>
      <c r="K729" s="22">
        <v>0.14052387690698032</v>
      </c>
      <c r="L729" s="22">
        <v>0.11539739302876129</v>
      </c>
      <c r="M729" s="21">
        <v>3440942.4909345182</v>
      </c>
      <c r="N729" s="21">
        <v>1080413.6740550445</v>
      </c>
    </row>
    <row r="730" spans="10:14" x14ac:dyDescent="0.25">
      <c r="J730">
        <f t="shared" si="17"/>
        <v>717</v>
      </c>
      <c r="K730" s="22">
        <v>0.12929913721167652</v>
      </c>
      <c r="L730" s="22">
        <v>0.10441994166007817</v>
      </c>
      <c r="M730" s="21">
        <v>2098496.0074047018</v>
      </c>
      <c r="N730" s="21">
        <v>658901.9686679506</v>
      </c>
    </row>
    <row r="731" spans="10:14" x14ac:dyDescent="0.25">
      <c r="J731">
        <f t="shared" si="17"/>
        <v>718</v>
      </c>
      <c r="K731" s="22">
        <v>0.12311367040611554</v>
      </c>
      <c r="L731" s="22">
        <v>9.837074471709184E-2</v>
      </c>
      <c r="M731" s="21">
        <v>1594571.5206843331</v>
      </c>
      <c r="N731" s="21">
        <v>500675.8699818342</v>
      </c>
    </row>
    <row r="732" spans="10:14" x14ac:dyDescent="0.25">
      <c r="J732">
        <f t="shared" si="17"/>
        <v>719</v>
      </c>
      <c r="K732" s="22">
        <v>7.9384420753579432E-2</v>
      </c>
      <c r="L732" s="22">
        <v>5.5604878917054235E-2</v>
      </c>
      <c r="M732" s="21">
        <v>218909.99980084252</v>
      </c>
      <c r="N732" s="21">
        <v>68735.050874966284</v>
      </c>
    </row>
    <row r="733" spans="10:14" x14ac:dyDescent="0.25">
      <c r="J733">
        <f t="shared" si="17"/>
        <v>720</v>
      </c>
      <c r="K733" s="22">
        <v>0.11806376306357391</v>
      </c>
      <c r="L733" s="22">
        <v>9.3432090122518296E-2</v>
      </c>
      <c r="M733" s="21">
        <v>1272878.4436106782</v>
      </c>
      <c r="N733" s="21">
        <v>399668.19541740796</v>
      </c>
    </row>
    <row r="734" spans="10:14" x14ac:dyDescent="0.25">
      <c r="J734">
        <f t="shared" si="17"/>
        <v>721</v>
      </c>
      <c r="K734" s="22">
        <v>9.4758725865224269E-2</v>
      </c>
      <c r="L734" s="22">
        <v>7.0640478073174418E-2</v>
      </c>
      <c r="M734" s="21">
        <v>443996.04674242891</v>
      </c>
      <c r="N734" s="21">
        <v>139409.3046863513</v>
      </c>
    </row>
    <row r="735" spans="10:14" x14ac:dyDescent="0.25">
      <c r="J735">
        <f t="shared" si="17"/>
        <v>722</v>
      </c>
      <c r="K735" s="22">
        <v>0.12295434694504648</v>
      </c>
      <c r="L735" s="22">
        <v>9.8214931255643956E-2</v>
      </c>
      <c r="M735" s="21">
        <v>1583300.5473507168</v>
      </c>
      <c r="N735" s="21">
        <v>497136.92280627665</v>
      </c>
    </row>
    <row r="736" spans="10:14" x14ac:dyDescent="0.25">
      <c r="J736">
        <f t="shared" si="17"/>
        <v>723</v>
      </c>
      <c r="K736" s="22">
        <v>7.1281704309659411E-2</v>
      </c>
      <c r="L736" s="22">
        <v>4.7680670594025143E-2</v>
      </c>
      <c r="M736" s="21">
        <v>150190.59166182883</v>
      </c>
      <c r="N736" s="21">
        <v>47158.000859754968</v>
      </c>
    </row>
    <row r="737" spans="10:14" x14ac:dyDescent="0.25">
      <c r="J737">
        <f t="shared" si="17"/>
        <v>724</v>
      </c>
      <c r="K737" s="22">
        <v>0.12189813949152217</v>
      </c>
      <c r="L737" s="22">
        <v>9.7181992740272172E-2</v>
      </c>
      <c r="M737" s="21">
        <v>1510531.2718260165</v>
      </c>
      <c r="N737" s="21">
        <v>474288.26418001379</v>
      </c>
    </row>
    <row r="738" spans="10:14" x14ac:dyDescent="0.25">
      <c r="J738">
        <f t="shared" si="17"/>
        <v>725</v>
      </c>
      <c r="K738" s="22">
        <v>0.11200558735058008</v>
      </c>
      <c r="L738" s="22">
        <v>8.7507379966419663E-2</v>
      </c>
      <c r="M738" s="21">
        <v>970078.32293947646</v>
      </c>
      <c r="N738" s="21">
        <v>304592.67708468682</v>
      </c>
    </row>
    <row r="739" spans="10:14" x14ac:dyDescent="0.25">
      <c r="J739">
        <f t="shared" si="17"/>
        <v>726</v>
      </c>
      <c r="K739" s="22">
        <v>9.4600946799767716E-2</v>
      </c>
      <c r="L739" s="22">
        <v>7.0486174983297678E-2</v>
      </c>
      <c r="M739" s="21">
        <v>440807.83315032063</v>
      </c>
      <c r="N739" s="21">
        <v>138408.24478203815</v>
      </c>
    </row>
    <row r="740" spans="10:14" x14ac:dyDescent="0.25">
      <c r="J740">
        <f t="shared" si="17"/>
        <v>727</v>
      </c>
      <c r="K740" s="22">
        <v>0.10933295643447716</v>
      </c>
      <c r="L740" s="22">
        <v>8.4893628850192693E-2</v>
      </c>
      <c r="M740" s="21">
        <v>860110.19939209917</v>
      </c>
      <c r="N740" s="21">
        <v>270064.03712520486</v>
      </c>
    </row>
    <row r="741" spans="10:14" x14ac:dyDescent="0.25">
      <c r="J741">
        <f t="shared" si="17"/>
        <v>728</v>
      </c>
      <c r="K741" s="22">
        <v>9.3325614324289097E-2</v>
      </c>
      <c r="L741" s="22">
        <v>6.9238938912930204E-2</v>
      </c>
      <c r="M741" s="21">
        <v>415847.86101009144</v>
      </c>
      <c r="N741" s="21">
        <v>130571.12013511836</v>
      </c>
    </row>
    <row r="742" spans="10:14" x14ac:dyDescent="0.25">
      <c r="J742">
        <f t="shared" si="17"/>
        <v>729</v>
      </c>
      <c r="K742" s="22">
        <v>0.10502893254827517</v>
      </c>
      <c r="L742" s="22">
        <v>8.0684425413590999E-2</v>
      </c>
      <c r="M742" s="21">
        <v>708175.31945114292</v>
      </c>
      <c r="N742" s="21">
        <v>222358.35117241851</v>
      </c>
    </row>
    <row r="743" spans="10:14" x14ac:dyDescent="0.25">
      <c r="J743">
        <f t="shared" si="17"/>
        <v>730</v>
      </c>
      <c r="K743" s="22">
        <v>0.1394534020022784</v>
      </c>
      <c r="L743" s="22">
        <v>0.11435050138345426</v>
      </c>
      <c r="M743" s="21">
        <v>3283120.3248502463</v>
      </c>
      <c r="N743" s="21">
        <v>1030859.4525719285</v>
      </c>
    </row>
    <row r="744" spans="10:14" x14ac:dyDescent="0.25">
      <c r="J744">
        <f t="shared" si="17"/>
        <v>731</v>
      </c>
      <c r="K744" s="22">
        <v>0.13118100111502962</v>
      </c>
      <c r="L744" s="22">
        <v>0.10626034687590535</v>
      </c>
      <c r="M744" s="21">
        <v>2280675.2196462294</v>
      </c>
      <c r="N744" s="21">
        <v>716104.00344559841</v>
      </c>
    </row>
    <row r="745" spans="10:14" x14ac:dyDescent="0.25">
      <c r="J745">
        <f t="shared" si="17"/>
        <v>732</v>
      </c>
      <c r="K745" s="22">
        <v>0.12544496816093775</v>
      </c>
      <c r="L745" s="22">
        <v>0.10065068246390552</v>
      </c>
      <c r="M745" s="21">
        <v>1768770.6362632157</v>
      </c>
      <c r="N745" s="21">
        <v>555372.25243390049</v>
      </c>
    </row>
    <row r="746" spans="10:14" x14ac:dyDescent="0.25">
      <c r="J746">
        <f t="shared" si="17"/>
        <v>733</v>
      </c>
      <c r="K746" s="22">
        <v>0.12424543856753423</v>
      </c>
      <c r="L746" s="22">
        <v>9.9477579288747675E-2</v>
      </c>
      <c r="M746" s="21">
        <v>1676930.4035615094</v>
      </c>
      <c r="N746" s="21">
        <v>526535.54751926172</v>
      </c>
    </row>
    <row r="747" spans="10:14" x14ac:dyDescent="0.25">
      <c r="J747">
        <f t="shared" si="17"/>
        <v>734</v>
      </c>
      <c r="K747" s="22">
        <v>8.2863212226788496E-2</v>
      </c>
      <c r="L747" s="22">
        <v>5.9007030348228851E-2</v>
      </c>
      <c r="M747" s="21">
        <v>257121.4573777843</v>
      </c>
      <c r="N747" s="21">
        <v>80732.97916945802</v>
      </c>
    </row>
    <row r="748" spans="10:14" x14ac:dyDescent="0.25">
      <c r="J748">
        <f t="shared" si="17"/>
        <v>735</v>
      </c>
      <c r="K748" s="22">
        <v>9.1038052418477511E-2</v>
      </c>
      <c r="L748" s="22">
        <v>6.700177348588654E-2</v>
      </c>
      <c r="M748" s="21">
        <v>374501.20813375892</v>
      </c>
      <c r="N748" s="21">
        <v>117588.77902895684</v>
      </c>
    </row>
    <row r="749" spans="10:14" x14ac:dyDescent="0.25">
      <c r="J749">
        <f t="shared" si="17"/>
        <v>736</v>
      </c>
      <c r="K749" s="22">
        <v>9.600947815511951E-2</v>
      </c>
      <c r="L749" s="22">
        <v>7.1863675475456912E-2</v>
      </c>
      <c r="M749" s="21">
        <v>470082.21971316403</v>
      </c>
      <c r="N749" s="21">
        <v>147600.04255994273</v>
      </c>
    </row>
    <row r="750" spans="10:14" x14ac:dyDescent="0.25">
      <c r="J750">
        <f t="shared" si="17"/>
        <v>737</v>
      </c>
      <c r="K750" s="22">
        <v>7.2529272925712318E-2</v>
      </c>
      <c r="L750" s="22">
        <v>4.8900754460873941E-2</v>
      </c>
      <c r="M750" s="21">
        <v>159190.09760383709</v>
      </c>
      <c r="N750" s="21">
        <v>49983.73517676317</v>
      </c>
    </row>
    <row r="751" spans="10:14" x14ac:dyDescent="0.25">
      <c r="J751">
        <f t="shared" si="17"/>
        <v>738</v>
      </c>
      <c r="K751" s="22">
        <v>0.11982279968291043</v>
      </c>
      <c r="L751" s="22">
        <v>9.5152374019398023E-2</v>
      </c>
      <c r="M751" s="21">
        <v>1376967.2350510715</v>
      </c>
      <c r="N751" s="21">
        <v>432350.79731626215</v>
      </c>
    </row>
    <row r="752" spans="10:14" x14ac:dyDescent="0.25">
      <c r="J752">
        <f t="shared" si="17"/>
        <v>739</v>
      </c>
      <c r="K752" s="22">
        <v>0.13117531412227534</v>
      </c>
      <c r="L752" s="22">
        <v>0.10625478517130582</v>
      </c>
      <c r="M752" s="21">
        <v>2280101.9875116739</v>
      </c>
      <c r="N752" s="21">
        <v>715924.01559685834</v>
      </c>
    </row>
    <row r="753" spans="10:14" x14ac:dyDescent="0.25">
      <c r="J753">
        <f t="shared" si="17"/>
        <v>740</v>
      </c>
      <c r="K753" s="22">
        <v>9.1055381462755269E-2</v>
      </c>
      <c r="L753" s="22">
        <v>6.701872076003168E-2</v>
      </c>
      <c r="M753" s="21">
        <v>374798.7355223021</v>
      </c>
      <c r="N753" s="21">
        <v>117682.19897417093</v>
      </c>
    </row>
    <row r="754" spans="10:14" x14ac:dyDescent="0.25">
      <c r="J754">
        <f t="shared" ref="J754:J817" si="18">1+J753</f>
        <v>741</v>
      </c>
      <c r="K754" s="22">
        <v>0.11489567134152323</v>
      </c>
      <c r="L754" s="22">
        <v>9.033379352461246E-2</v>
      </c>
      <c r="M754" s="21">
        <v>1104510.3620608873</v>
      </c>
      <c r="N754" s="21">
        <v>346802.68602279871</v>
      </c>
    </row>
    <row r="755" spans="10:14" x14ac:dyDescent="0.25">
      <c r="J755">
        <f t="shared" si="18"/>
        <v>742</v>
      </c>
      <c r="K755" s="22">
        <v>0.12980577692443229</v>
      </c>
      <c r="L755" s="22">
        <v>0.10491541976996688</v>
      </c>
      <c r="M755" s="21">
        <v>2146089.7603392033</v>
      </c>
      <c r="N755" s="21">
        <v>673845.82245379733</v>
      </c>
    </row>
    <row r="756" spans="10:14" x14ac:dyDescent="0.25">
      <c r="J756">
        <f t="shared" si="18"/>
        <v>743</v>
      </c>
      <c r="K756" s="22">
        <v>9.1077573634544606E-2</v>
      </c>
      <c r="L756" s="22">
        <v>6.7040424023821821E-2</v>
      </c>
      <c r="M756" s="21">
        <v>375180.0976577173</v>
      </c>
      <c r="N756" s="21">
        <v>117801.9420000875</v>
      </c>
    </row>
    <row r="757" spans="10:14" x14ac:dyDescent="0.25">
      <c r="J757">
        <f t="shared" si="18"/>
        <v>744</v>
      </c>
      <c r="K757" s="22">
        <v>9.2557278143098776E-2</v>
      </c>
      <c r="L757" s="22">
        <v>6.848752967826055E-2</v>
      </c>
      <c r="M757" s="21">
        <v>401484.749531454</v>
      </c>
      <c r="N757" s="21">
        <v>126061.27956545445</v>
      </c>
    </row>
    <row r="758" spans="10:14" x14ac:dyDescent="0.25">
      <c r="J758">
        <f t="shared" si="18"/>
        <v>745</v>
      </c>
      <c r="K758" s="22">
        <v>0.12762300495501488</v>
      </c>
      <c r="L758" s="22">
        <v>0.10278073568876445</v>
      </c>
      <c r="M758" s="21">
        <v>1948294.942033906</v>
      </c>
      <c r="N758" s="21">
        <v>611740.67919223767</v>
      </c>
    </row>
    <row r="759" spans="10:14" x14ac:dyDescent="0.25">
      <c r="J759">
        <f t="shared" si="18"/>
        <v>746</v>
      </c>
      <c r="K759" s="22">
        <v>0.12050960039157044</v>
      </c>
      <c r="L759" s="22">
        <v>9.5824044061104896E-2</v>
      </c>
      <c r="M759" s="21">
        <v>1419833.5163614349</v>
      </c>
      <c r="N759" s="21">
        <v>445810.28308378765</v>
      </c>
    </row>
    <row r="760" spans="10:14" x14ac:dyDescent="0.25">
      <c r="J760">
        <f t="shared" si="18"/>
        <v>747</v>
      </c>
      <c r="K760" s="22">
        <v>0.11594675124415055</v>
      </c>
      <c r="L760" s="22">
        <v>9.1361717452373314E-2</v>
      </c>
      <c r="M760" s="21">
        <v>1157795.722403009</v>
      </c>
      <c r="N760" s="21">
        <v>363533.63461965922</v>
      </c>
    </row>
    <row r="761" spans="10:14" x14ac:dyDescent="0.25">
      <c r="J761">
        <f t="shared" si="18"/>
        <v>748</v>
      </c>
      <c r="K761" s="22">
        <v>0.10789701563796661</v>
      </c>
      <c r="L761" s="22">
        <v>8.3489322764716434E-2</v>
      </c>
      <c r="M761" s="21">
        <v>806172.45566627232</v>
      </c>
      <c r="N761" s="21">
        <v>253128.24815965517</v>
      </c>
    </row>
    <row r="762" spans="10:14" x14ac:dyDescent="0.25">
      <c r="J762">
        <f t="shared" si="18"/>
        <v>749</v>
      </c>
      <c r="K762" s="22">
        <v>0.12263485465825408</v>
      </c>
      <c r="L762" s="22">
        <v>9.7902477592028303E-2</v>
      </c>
      <c r="M762" s="21">
        <v>1560933.5533352569</v>
      </c>
      <c r="N762" s="21">
        <v>490113.96143872204</v>
      </c>
    </row>
    <row r="763" spans="10:14" x14ac:dyDescent="0.25">
      <c r="J763">
        <f t="shared" si="18"/>
        <v>750</v>
      </c>
      <c r="K763" s="22">
        <v>8.7175480232386304E-2</v>
      </c>
      <c r="L763" s="22">
        <v>6.3224296280906422E-2</v>
      </c>
      <c r="M763" s="21">
        <v>313646.73859680281</v>
      </c>
      <c r="N763" s="21">
        <v>98481.223122889613</v>
      </c>
    </row>
    <row r="764" spans="10:14" x14ac:dyDescent="0.25">
      <c r="J764">
        <f t="shared" si="18"/>
        <v>751</v>
      </c>
      <c r="K764" s="22">
        <v>0.11222951139534532</v>
      </c>
      <c r="L764" s="22">
        <v>8.7726370818627997E-2</v>
      </c>
      <c r="M764" s="21">
        <v>979893.87651710503</v>
      </c>
      <c r="N764" s="21">
        <v>307674.64033505484</v>
      </c>
    </row>
    <row r="765" spans="10:14" x14ac:dyDescent="0.25">
      <c r="J765">
        <f t="shared" si="18"/>
        <v>752</v>
      </c>
      <c r="K765" s="22">
        <v>0.12005502306128846</v>
      </c>
      <c r="L765" s="22">
        <v>9.537948136549379E-2</v>
      </c>
      <c r="M765" s="21">
        <v>1391317.4522790678</v>
      </c>
      <c r="N765" s="21">
        <v>436856.58924961608</v>
      </c>
    </row>
    <row r="766" spans="10:14" x14ac:dyDescent="0.25">
      <c r="J766">
        <f t="shared" si="18"/>
        <v>753</v>
      </c>
      <c r="K766" s="22">
        <v>0.10859744764903945</v>
      </c>
      <c r="L766" s="22">
        <v>8.4174323802365114E-2</v>
      </c>
      <c r="M766" s="21">
        <v>832055.0271586997</v>
      </c>
      <c r="N766" s="21">
        <v>261255.05767007251</v>
      </c>
    </row>
    <row r="767" spans="10:14" x14ac:dyDescent="0.25">
      <c r="J767">
        <f t="shared" si="18"/>
        <v>754</v>
      </c>
      <c r="K767" s="22">
        <v>0.10805422724785596</v>
      </c>
      <c r="L767" s="22">
        <v>8.364307090044143E-2</v>
      </c>
      <c r="M767" s="21">
        <v>811912.21710324741</v>
      </c>
      <c r="N767" s="21">
        <v>254930.46274436841</v>
      </c>
    </row>
    <row r="768" spans="10:14" x14ac:dyDescent="0.25">
      <c r="J768">
        <f t="shared" si="18"/>
        <v>755</v>
      </c>
      <c r="K768" s="22">
        <v>0.10463345531779678</v>
      </c>
      <c r="L768" s="22">
        <v>8.029766080409062E-2</v>
      </c>
      <c r="M768" s="21">
        <v>695613.40800088854</v>
      </c>
      <c r="N768" s="21">
        <v>218414.06528595561</v>
      </c>
    </row>
    <row r="769" spans="10:14" x14ac:dyDescent="0.25">
      <c r="J769">
        <f t="shared" si="18"/>
        <v>756</v>
      </c>
      <c r="K769" s="22">
        <v>0.11783117288329836</v>
      </c>
      <c r="L769" s="22">
        <v>9.3204624055409635E-2</v>
      </c>
      <c r="M769" s="21">
        <v>1259705.8895836046</v>
      </c>
      <c r="N769" s="21">
        <v>395532.17526287935</v>
      </c>
    </row>
    <row r="770" spans="10:14" x14ac:dyDescent="0.25">
      <c r="J770">
        <f t="shared" si="18"/>
        <v>757</v>
      </c>
      <c r="K770" s="22">
        <v>0.11387184312505161</v>
      </c>
      <c r="L770" s="22">
        <v>8.9332520910610835E-2</v>
      </c>
      <c r="M770" s="21">
        <v>1054920.2318335932</v>
      </c>
      <c r="N770" s="21">
        <v>331231.99429025897</v>
      </c>
    </row>
    <row r="771" spans="10:14" x14ac:dyDescent="0.25">
      <c r="J771">
        <f t="shared" si="18"/>
        <v>758</v>
      </c>
      <c r="K771" s="22">
        <v>9.0475923301398753E-2</v>
      </c>
      <c r="L771" s="22">
        <v>6.6452028439394795E-2</v>
      </c>
      <c r="M771" s="21">
        <v>364974.3891542473</v>
      </c>
      <c r="N771" s="21">
        <v>114597.47489561864</v>
      </c>
    </row>
    <row r="772" spans="10:14" x14ac:dyDescent="0.25">
      <c r="J772">
        <f t="shared" si="18"/>
        <v>759</v>
      </c>
      <c r="K772" s="22">
        <v>8.1161426146821647E-2</v>
      </c>
      <c r="L772" s="22">
        <v>5.7342735724046801E-2</v>
      </c>
      <c r="M772" s="21">
        <v>237676.06797357346</v>
      </c>
      <c r="N772" s="21">
        <v>74627.365761217457</v>
      </c>
    </row>
    <row r="773" spans="10:14" x14ac:dyDescent="0.25">
      <c r="J773">
        <f t="shared" si="18"/>
        <v>760</v>
      </c>
      <c r="K773" s="22">
        <v>0.11263735222686</v>
      </c>
      <c r="L773" s="22">
        <v>8.8125226650980881E-2</v>
      </c>
      <c r="M773" s="21">
        <v>998021.97850135865</v>
      </c>
      <c r="N773" s="21">
        <v>313366.64167481934</v>
      </c>
    </row>
    <row r="774" spans="10:14" x14ac:dyDescent="0.25">
      <c r="J774">
        <f t="shared" si="18"/>
        <v>761</v>
      </c>
      <c r="K774" s="22">
        <v>8.5904121037861492E-2</v>
      </c>
      <c r="L774" s="22">
        <v>6.1980945957525568E-2</v>
      </c>
      <c r="M774" s="21">
        <v>295823.31189171679</v>
      </c>
      <c r="N774" s="21">
        <v>92884.886078191455</v>
      </c>
    </row>
    <row r="775" spans="10:14" x14ac:dyDescent="0.25">
      <c r="J775">
        <f t="shared" si="18"/>
        <v>762</v>
      </c>
      <c r="K775" s="22">
        <v>0.13966953686989214</v>
      </c>
      <c r="L775" s="22">
        <v>0.11456187465915701</v>
      </c>
      <c r="M775" s="21">
        <v>3314403.063873928</v>
      </c>
      <c r="N775" s="21">
        <v>1040681.848352191</v>
      </c>
    </row>
    <row r="776" spans="10:14" x14ac:dyDescent="0.25">
      <c r="J776">
        <f t="shared" si="18"/>
        <v>763</v>
      </c>
      <c r="K776" s="22">
        <v>0.10081288732605409</v>
      </c>
      <c r="L776" s="22">
        <v>7.656126241369865E-2</v>
      </c>
      <c r="M776" s="21">
        <v>584969.9984444268</v>
      </c>
      <c r="N776" s="21">
        <v>183673.39381474833</v>
      </c>
    </row>
    <row r="777" spans="10:14" x14ac:dyDescent="0.25">
      <c r="J777">
        <f t="shared" si="18"/>
        <v>764</v>
      </c>
      <c r="K777" s="22">
        <v>9.9909442535690562E-2</v>
      </c>
      <c r="L777" s="22">
        <v>7.5677721100517292E-2</v>
      </c>
      <c r="M777" s="21">
        <v>561441.93894470925</v>
      </c>
      <c r="N777" s="21">
        <v>176285.87214751705</v>
      </c>
    </row>
    <row r="778" spans="10:14" x14ac:dyDescent="0.25">
      <c r="J778">
        <f t="shared" si="18"/>
        <v>765</v>
      </c>
      <c r="K778" s="22">
        <v>0.1286535623185987</v>
      </c>
      <c r="L778" s="22">
        <v>0.10378858920238421</v>
      </c>
      <c r="M778" s="21">
        <v>2039347.1647321603</v>
      </c>
      <c r="N778" s="21">
        <v>640329.95864560676</v>
      </c>
    </row>
    <row r="779" spans="10:14" x14ac:dyDescent="0.25">
      <c r="J779">
        <f t="shared" si="18"/>
        <v>766</v>
      </c>
      <c r="K779" s="22">
        <v>0.12186379857889129</v>
      </c>
      <c r="L779" s="22">
        <v>9.7148408380314244E-2</v>
      </c>
      <c r="M779" s="21">
        <v>1508221.1628161189</v>
      </c>
      <c r="N779" s="21">
        <v>473562.91832799022</v>
      </c>
    </row>
    <row r="780" spans="10:14" x14ac:dyDescent="0.25">
      <c r="J780">
        <f t="shared" si="18"/>
        <v>767</v>
      </c>
      <c r="K780" s="22">
        <v>0.12043377803139421</v>
      </c>
      <c r="L780" s="22">
        <v>9.5749892116909541E-2</v>
      </c>
      <c r="M780" s="21">
        <v>1415037.6250901134</v>
      </c>
      <c r="N780" s="21">
        <v>444304.43213670899</v>
      </c>
    </row>
    <row r="781" spans="10:14" x14ac:dyDescent="0.25">
      <c r="J781">
        <f t="shared" si="18"/>
        <v>768</v>
      </c>
      <c r="K781" s="22">
        <v>0.11143580956502186</v>
      </c>
      <c r="L781" s="22">
        <v>8.6950154756596953E-2</v>
      </c>
      <c r="M781" s="21">
        <v>945534.96868877218</v>
      </c>
      <c r="N781" s="21">
        <v>296886.36533739686</v>
      </c>
    </row>
    <row r="782" spans="10:14" x14ac:dyDescent="0.25">
      <c r="J782">
        <f t="shared" si="18"/>
        <v>769</v>
      </c>
      <c r="K782" s="22">
        <v>7.6743091849882372E-2</v>
      </c>
      <c r="L782" s="22">
        <v>5.3021740209511448E-2</v>
      </c>
      <c r="M782" s="21">
        <v>193670.30458402462</v>
      </c>
      <c r="N782" s="21">
        <v>60810.096618080184</v>
      </c>
    </row>
    <row r="783" spans="10:14" x14ac:dyDescent="0.25">
      <c r="J783">
        <f t="shared" si="18"/>
        <v>770</v>
      </c>
      <c r="K783" s="22">
        <v>0.15187166055594203</v>
      </c>
      <c r="L783" s="22">
        <v>0.12649517761265971</v>
      </c>
      <c r="M783" s="21">
        <v>5644987.7581644617</v>
      </c>
      <c r="N783" s="21">
        <v>1772456.8137544843</v>
      </c>
    </row>
    <row r="784" spans="10:14" x14ac:dyDescent="0.25">
      <c r="J784">
        <f t="shared" si="18"/>
        <v>771</v>
      </c>
      <c r="K784" s="22">
        <v>7.8058082582474153E-2</v>
      </c>
      <c r="L784" s="22">
        <v>5.4307760839756858E-2</v>
      </c>
      <c r="M784" s="21">
        <v>205857.32712196684</v>
      </c>
      <c r="N784" s="21">
        <v>64636.671991164607</v>
      </c>
    </row>
    <row r="785" spans="10:14" x14ac:dyDescent="0.25">
      <c r="J785">
        <f t="shared" si="18"/>
        <v>772</v>
      </c>
      <c r="K785" s="22">
        <v>0.12171766631897118</v>
      </c>
      <c r="L785" s="22">
        <v>9.7005495509262074E-2</v>
      </c>
      <c r="M785" s="21">
        <v>1498429.5168960693</v>
      </c>
      <c r="N785" s="21">
        <v>470488.46178842342</v>
      </c>
    </row>
    <row r="786" spans="10:14" x14ac:dyDescent="0.25">
      <c r="J786">
        <f t="shared" si="18"/>
        <v>773</v>
      </c>
      <c r="K786" s="22">
        <v>0.10538877967396676</v>
      </c>
      <c r="L786" s="22">
        <v>8.1036344872720267E-2</v>
      </c>
      <c r="M786" s="21">
        <v>719798.48283922614</v>
      </c>
      <c r="N786" s="21">
        <v>226007.88169882103</v>
      </c>
    </row>
    <row r="787" spans="10:14" x14ac:dyDescent="0.25">
      <c r="J787">
        <f t="shared" si="18"/>
        <v>774</v>
      </c>
      <c r="K787" s="22">
        <v>0.10627540548676184</v>
      </c>
      <c r="L787" s="22">
        <v>8.1903437741363661E-2</v>
      </c>
      <c r="M787" s="21">
        <v>749240.41802431457</v>
      </c>
      <c r="N787" s="21">
        <v>235252.28768596463</v>
      </c>
    </row>
    <row r="788" spans="10:14" x14ac:dyDescent="0.25">
      <c r="J788">
        <f t="shared" si="18"/>
        <v>775</v>
      </c>
      <c r="K788" s="22">
        <v>8.5167572985603179E-2</v>
      </c>
      <c r="L788" s="22">
        <v>6.126062453860226E-2</v>
      </c>
      <c r="M788" s="21">
        <v>285955.67140129633</v>
      </c>
      <c r="N788" s="21">
        <v>89786.568177035821</v>
      </c>
    </row>
    <row r="789" spans="10:14" x14ac:dyDescent="0.25">
      <c r="J789">
        <f t="shared" si="18"/>
        <v>776</v>
      </c>
      <c r="K789" s="22">
        <v>0.14870324132819657</v>
      </c>
      <c r="L789" s="22">
        <v>0.12339656072422289</v>
      </c>
      <c r="M789" s="21">
        <v>4918703.645200897</v>
      </c>
      <c r="N789" s="21">
        <v>1544412.5238652737</v>
      </c>
    </row>
    <row r="790" spans="10:14" x14ac:dyDescent="0.25">
      <c r="J790">
        <f t="shared" si="18"/>
        <v>777</v>
      </c>
      <c r="K790" s="22">
        <v>0.10460532614521334</v>
      </c>
      <c r="L790" s="22">
        <v>8.0270151335500861E-2</v>
      </c>
      <c r="M790" s="21">
        <v>694728.28059060057</v>
      </c>
      <c r="N790" s="21">
        <v>218136.14615191735</v>
      </c>
    </row>
    <row r="791" spans="10:14" x14ac:dyDescent="0.25">
      <c r="J791">
        <f t="shared" si="18"/>
        <v>778</v>
      </c>
      <c r="K791" s="22">
        <v>0.11987290415120766</v>
      </c>
      <c r="L791" s="22">
        <v>9.5201374653623549E-2</v>
      </c>
      <c r="M791" s="21">
        <v>1380051.1111440833</v>
      </c>
      <c r="N791" s="21">
        <v>433319.09652752755</v>
      </c>
    </row>
    <row r="792" spans="10:14" x14ac:dyDescent="0.25">
      <c r="J792">
        <f t="shared" si="18"/>
        <v>779</v>
      </c>
      <c r="K792" s="22">
        <v>0.14824005941935714</v>
      </c>
      <c r="L792" s="22">
        <v>0.12294358301452446</v>
      </c>
      <c r="M792" s="21">
        <v>4820510.6451727822</v>
      </c>
      <c r="N792" s="21">
        <v>1513581.1280467256</v>
      </c>
    </row>
    <row r="793" spans="10:14" x14ac:dyDescent="0.25">
      <c r="J793">
        <f t="shared" si="18"/>
        <v>780</v>
      </c>
      <c r="K793" s="22">
        <v>0.10996247080185895</v>
      </c>
      <c r="L793" s="22">
        <v>8.5509274606032415E-2</v>
      </c>
      <c r="M793" s="21">
        <v>884856.97888457612</v>
      </c>
      <c r="N793" s="21">
        <v>277834.22189956176</v>
      </c>
    </row>
    <row r="794" spans="10:14" x14ac:dyDescent="0.25">
      <c r="J794">
        <f t="shared" si="18"/>
        <v>781</v>
      </c>
      <c r="K794" s="22">
        <v>0.11854602963705041</v>
      </c>
      <c r="L794" s="22">
        <v>9.3903732049261057E-2</v>
      </c>
      <c r="M794" s="21">
        <v>1300622.7904542112</v>
      </c>
      <c r="N794" s="21">
        <v>408379.57951826166</v>
      </c>
    </row>
    <row r="795" spans="10:14" x14ac:dyDescent="0.25">
      <c r="J795">
        <f t="shared" si="18"/>
        <v>782</v>
      </c>
      <c r="K795" s="22">
        <v>0.13556597541540194</v>
      </c>
      <c r="L795" s="22">
        <v>0.1105487173363271</v>
      </c>
      <c r="M795" s="21">
        <v>2767431.6389609119</v>
      </c>
      <c r="N795" s="21">
        <v>868939.53985667811</v>
      </c>
    </row>
    <row r="796" spans="10:14" x14ac:dyDescent="0.25">
      <c r="J796">
        <f t="shared" si="18"/>
        <v>783</v>
      </c>
      <c r="K796" s="22">
        <v>0.10258412665037908</v>
      </c>
      <c r="L796" s="22">
        <v>7.8293480182027864E-2</v>
      </c>
      <c r="M796" s="21">
        <v>633935.57460674725</v>
      </c>
      <c r="N796" s="21">
        <v>199047.98324282878</v>
      </c>
    </row>
    <row r="797" spans="10:14" x14ac:dyDescent="0.25">
      <c r="J797">
        <f t="shared" si="18"/>
        <v>784</v>
      </c>
      <c r="K797" s="22">
        <v>0.12411203541010618</v>
      </c>
      <c r="L797" s="22">
        <v>9.9347115089768678E-2</v>
      </c>
      <c r="M797" s="21">
        <v>1667010.0303754096</v>
      </c>
      <c r="N797" s="21">
        <v>523420.67219942447</v>
      </c>
    </row>
    <row r="798" spans="10:14" x14ac:dyDescent="0.25">
      <c r="J798">
        <f t="shared" si="18"/>
        <v>785</v>
      </c>
      <c r="K798" s="22">
        <v>8.2415831572303366E-2</v>
      </c>
      <c r="L798" s="22">
        <v>5.8569505780959652E-2</v>
      </c>
      <c r="M798" s="21">
        <v>251863.43080052291</v>
      </c>
      <c r="N798" s="21">
        <v>79082.023413125338</v>
      </c>
    </row>
    <row r="799" spans="10:14" x14ac:dyDescent="0.25">
      <c r="J799">
        <f t="shared" si="18"/>
        <v>786</v>
      </c>
      <c r="K799" s="22">
        <v>9.1921790406525039E-2</v>
      </c>
      <c r="L799" s="22">
        <v>6.7866042150442674E-2</v>
      </c>
      <c r="M799" s="21">
        <v>389973.38979671471</v>
      </c>
      <c r="N799" s="21">
        <v>122446.85401282011</v>
      </c>
    </row>
    <row r="800" spans="10:14" x14ac:dyDescent="0.25">
      <c r="J800">
        <f t="shared" si="18"/>
        <v>787</v>
      </c>
      <c r="K800" s="22">
        <v>0.13957018292718359</v>
      </c>
      <c r="L800" s="22">
        <v>0.11446470954851962</v>
      </c>
      <c r="M800" s="21">
        <v>3299986.7508198181</v>
      </c>
      <c r="N800" s="21">
        <v>1036155.3031413502</v>
      </c>
    </row>
    <row r="801" spans="10:14" x14ac:dyDescent="0.25">
      <c r="J801">
        <f t="shared" si="18"/>
        <v>788</v>
      </c>
      <c r="K801" s="22">
        <v>0.12111212069802657</v>
      </c>
      <c r="L801" s="22">
        <v>9.6413290452763478E-2</v>
      </c>
      <c r="M801" s="21">
        <v>1458514.4119005394</v>
      </c>
      <c r="N801" s="21">
        <v>457955.60913188249</v>
      </c>
    </row>
    <row r="802" spans="10:14" x14ac:dyDescent="0.25">
      <c r="J802">
        <f t="shared" si="18"/>
        <v>789</v>
      </c>
      <c r="K802" s="22">
        <v>8.5632818403987176E-2</v>
      </c>
      <c r="L802" s="22">
        <v>6.1715620297385865E-2</v>
      </c>
      <c r="M802" s="21">
        <v>292150.41222711734</v>
      </c>
      <c r="N802" s="21">
        <v>91731.640700937933</v>
      </c>
    </row>
    <row r="803" spans="10:14" x14ac:dyDescent="0.25">
      <c r="J803">
        <f t="shared" si="18"/>
        <v>790</v>
      </c>
      <c r="K803" s="22">
        <v>0.15138154066655951</v>
      </c>
      <c r="L803" s="22">
        <v>0.12601585538367543</v>
      </c>
      <c r="M803" s="21">
        <v>5526134.5054480573</v>
      </c>
      <c r="N803" s="21">
        <v>1735138.3523797207</v>
      </c>
    </row>
    <row r="804" spans="10:14" x14ac:dyDescent="0.25">
      <c r="J804">
        <f t="shared" si="18"/>
        <v>791</v>
      </c>
      <c r="K804" s="22">
        <v>0.12723561062712041</v>
      </c>
      <c r="L804" s="22">
        <v>0.10240187591023941</v>
      </c>
      <c r="M804" s="21">
        <v>1915108.3002164238</v>
      </c>
      <c r="N804" s="21">
        <v>601320.48132202076</v>
      </c>
    </row>
    <row r="805" spans="10:14" x14ac:dyDescent="0.25">
      <c r="J805">
        <f t="shared" si="18"/>
        <v>792</v>
      </c>
      <c r="K805" s="22">
        <v>0.13515613447309627</v>
      </c>
      <c r="L805" s="22">
        <v>0.11014790545692654</v>
      </c>
      <c r="M805" s="21">
        <v>2717930.5355612459</v>
      </c>
      <c r="N805" s="21">
        <v>853396.80145441939</v>
      </c>
    </row>
    <row r="806" spans="10:14" x14ac:dyDescent="0.25">
      <c r="J806">
        <f t="shared" si="18"/>
        <v>793</v>
      </c>
      <c r="K806" s="22">
        <v>9.1717773356658094E-2</v>
      </c>
      <c r="L806" s="22">
        <v>6.7666519729068897E-2</v>
      </c>
      <c r="M806" s="21">
        <v>386346.84321202879</v>
      </c>
      <c r="N806" s="21">
        <v>121308.16293326412</v>
      </c>
    </row>
    <row r="807" spans="10:14" x14ac:dyDescent="0.25">
      <c r="J807">
        <f t="shared" si="18"/>
        <v>794</v>
      </c>
      <c r="K807" s="22">
        <v>0.11816532942940605</v>
      </c>
      <c r="L807" s="22">
        <v>9.3531418915156594E-2</v>
      </c>
      <c r="M807" s="21">
        <v>1278672.8263346839</v>
      </c>
      <c r="N807" s="21">
        <v>401487.56041528791</v>
      </c>
    </row>
    <row r="808" spans="10:14" x14ac:dyDescent="0.25">
      <c r="J808">
        <f t="shared" si="18"/>
        <v>795</v>
      </c>
      <c r="K808" s="22">
        <v>0.10895919520640573</v>
      </c>
      <c r="L808" s="22">
        <v>8.4528101825421587E-2</v>
      </c>
      <c r="M808" s="21">
        <v>845739.56240741117</v>
      </c>
      <c r="N808" s="21">
        <v>265551.83363908349</v>
      </c>
    </row>
    <row r="809" spans="10:14" x14ac:dyDescent="0.25">
      <c r="J809">
        <f t="shared" si="18"/>
        <v>796</v>
      </c>
      <c r="K809" s="22">
        <v>0.1313152246709286</v>
      </c>
      <c r="L809" s="22">
        <v>0.10639161339944248</v>
      </c>
      <c r="M809" s="21">
        <v>2294245.6366489162</v>
      </c>
      <c r="N809" s="21">
        <v>720364.94768717163</v>
      </c>
    </row>
    <row r="810" spans="10:14" x14ac:dyDescent="0.25">
      <c r="J810">
        <f t="shared" si="18"/>
        <v>797</v>
      </c>
      <c r="K810" s="22">
        <v>0.11137946318079006</v>
      </c>
      <c r="L810" s="22">
        <v>8.6895049719910578E-2</v>
      </c>
      <c r="M810" s="21">
        <v>943141.15722315479</v>
      </c>
      <c r="N810" s="21">
        <v>296134.7379424675</v>
      </c>
    </row>
    <row r="811" spans="10:14" x14ac:dyDescent="0.25">
      <c r="J811">
        <f t="shared" si="18"/>
        <v>798</v>
      </c>
      <c r="K811" s="22">
        <v>0.17478168583203568</v>
      </c>
      <c r="L811" s="22">
        <v>0.14890048010968226</v>
      </c>
      <c r="M811" s="21">
        <v>15111817.687584793</v>
      </c>
      <c r="N811" s="21">
        <v>4744925.1222618585</v>
      </c>
    </row>
    <row r="812" spans="10:14" x14ac:dyDescent="0.25">
      <c r="J812">
        <f t="shared" si="18"/>
        <v>799</v>
      </c>
      <c r="K812" s="22">
        <v>9.3888013922585944E-2</v>
      </c>
      <c r="L812" s="22">
        <v>6.9788948481762647E-2</v>
      </c>
      <c r="M812" s="21">
        <v>426679.24031598895</v>
      </c>
      <c r="N812" s="21">
        <v>133972.04018588917</v>
      </c>
    </row>
    <row r="813" spans="10:14" x14ac:dyDescent="0.25">
      <c r="J813">
        <f t="shared" si="18"/>
        <v>800</v>
      </c>
      <c r="K813" s="22">
        <v>7.8676126394789048E-2</v>
      </c>
      <c r="L813" s="22">
        <v>5.4912188744329127E-2</v>
      </c>
      <c r="M813" s="21">
        <v>211841.80836181648</v>
      </c>
      <c r="N813" s="21">
        <v>66515.725587873632</v>
      </c>
    </row>
    <row r="814" spans="10:14" x14ac:dyDescent="0.25">
      <c r="J814">
        <f t="shared" si="18"/>
        <v>801</v>
      </c>
      <c r="K814" s="22">
        <v>6.1517929545586769E-2</v>
      </c>
      <c r="L814" s="22">
        <v>3.813199814755186E-2</v>
      </c>
      <c r="M814" s="21">
        <v>95022.188934841208</v>
      </c>
      <c r="N814" s="21">
        <v>29835.800085098861</v>
      </c>
    </row>
    <row r="815" spans="10:14" x14ac:dyDescent="0.25">
      <c r="J815">
        <f t="shared" si="18"/>
        <v>802</v>
      </c>
      <c r="K815" s="22">
        <v>0.11758037068568705</v>
      </c>
      <c r="L815" s="22">
        <v>9.2959347193569464E-2</v>
      </c>
      <c r="M815" s="21">
        <v>1245651.5966141068</v>
      </c>
      <c r="N815" s="21">
        <v>391119.29991159809</v>
      </c>
    </row>
    <row r="816" spans="10:14" x14ac:dyDescent="0.25">
      <c r="J816">
        <f t="shared" si="18"/>
        <v>803</v>
      </c>
      <c r="K816" s="22">
        <v>0.11537918461891028</v>
      </c>
      <c r="L816" s="22">
        <v>9.080665468956628E-2</v>
      </c>
      <c r="M816" s="21">
        <v>1128717.083605408</v>
      </c>
      <c r="N816" s="21">
        <v>354403.29923550022</v>
      </c>
    </row>
    <row r="817" spans="10:14" x14ac:dyDescent="0.25">
      <c r="J817">
        <f t="shared" si="18"/>
        <v>804</v>
      </c>
      <c r="K817" s="22">
        <v>9.1940315990333144E-2</v>
      </c>
      <c r="L817" s="22">
        <v>6.7884159603572858E-2</v>
      </c>
      <c r="M817" s="21">
        <v>390304.34246111533</v>
      </c>
      <c r="N817" s="21">
        <v>122550.76908406161</v>
      </c>
    </row>
    <row r="818" spans="10:14" x14ac:dyDescent="0.25">
      <c r="J818">
        <f t="shared" ref="J818:J881" si="19">1+J817</f>
        <v>805</v>
      </c>
      <c r="K818" s="22">
        <v>0.12323489584249736</v>
      </c>
      <c r="L818" s="22">
        <v>9.8489299478150993E-2</v>
      </c>
      <c r="M818" s="21">
        <v>1603199.9746648357</v>
      </c>
      <c r="N818" s="21">
        <v>503385.09854088462</v>
      </c>
    </row>
    <row r="819" spans="10:14" x14ac:dyDescent="0.25">
      <c r="J819">
        <f t="shared" si="19"/>
        <v>806</v>
      </c>
      <c r="K819" s="22">
        <v>0.10412931193691599</v>
      </c>
      <c r="L819" s="22">
        <v>7.9804624030259896E-2</v>
      </c>
      <c r="M819" s="21">
        <v>679916.06832706463</v>
      </c>
      <c r="N819" s="21">
        <v>213485.29345249204</v>
      </c>
    </row>
    <row r="820" spans="10:14" x14ac:dyDescent="0.25">
      <c r="J820">
        <f t="shared" si="19"/>
        <v>807</v>
      </c>
      <c r="K820" s="22">
        <v>8.0864517638453037E-2</v>
      </c>
      <c r="L820" s="22">
        <v>5.705236830350624E-2</v>
      </c>
      <c r="M820" s="21">
        <v>234434.39982579957</v>
      </c>
      <c r="N820" s="21">
        <v>73609.521783054253</v>
      </c>
    </row>
    <row r="821" spans="10:14" x14ac:dyDescent="0.25">
      <c r="J821">
        <f t="shared" si="19"/>
        <v>808</v>
      </c>
      <c r="K821" s="22">
        <v>0.13556284026860577</v>
      </c>
      <c r="L821" s="22">
        <v>0.11054565125885674</v>
      </c>
      <c r="M821" s="21">
        <v>2767049.6392456014</v>
      </c>
      <c r="N821" s="21">
        <v>868819.59663850639</v>
      </c>
    </row>
    <row r="822" spans="10:14" x14ac:dyDescent="0.25">
      <c r="J822">
        <f t="shared" si="19"/>
        <v>809</v>
      </c>
      <c r="K822" s="22">
        <v>0.14266363426810957</v>
      </c>
      <c r="L822" s="22">
        <v>0.11749001014151328</v>
      </c>
      <c r="M822" s="21">
        <v>3779015.1283094832</v>
      </c>
      <c r="N822" s="21">
        <v>1186564.3293496538</v>
      </c>
    </row>
    <row r="823" spans="10:14" x14ac:dyDescent="0.25">
      <c r="J823">
        <f t="shared" si="19"/>
        <v>810</v>
      </c>
      <c r="K823" s="22">
        <v>0.10062489230630334</v>
      </c>
      <c r="L823" s="22">
        <v>7.6377409046681555E-2</v>
      </c>
      <c r="M823" s="21">
        <v>579995.83007204696</v>
      </c>
      <c r="N823" s="21">
        <v>182111.5660478705</v>
      </c>
    </row>
    <row r="824" spans="10:14" x14ac:dyDescent="0.25">
      <c r="J824">
        <f t="shared" si="19"/>
        <v>811</v>
      </c>
      <c r="K824" s="22">
        <v>0.11828739509836272</v>
      </c>
      <c r="L824" s="22">
        <v>9.3650795397919984E-2</v>
      </c>
      <c r="M824" s="21">
        <v>1285670.907562396</v>
      </c>
      <c r="N824" s="21">
        <v>403684.87195725285</v>
      </c>
    </row>
    <row r="825" spans="10:14" x14ac:dyDescent="0.25">
      <c r="J825">
        <f t="shared" si="19"/>
        <v>812</v>
      </c>
      <c r="K825" s="22">
        <v>0.12103616867170652</v>
      </c>
      <c r="L825" s="22">
        <v>9.6339011699054122E-2</v>
      </c>
      <c r="M825" s="21">
        <v>1453582.1016542586</v>
      </c>
      <c r="N825" s="21">
        <v>456406.92430241982</v>
      </c>
    </row>
    <row r="826" spans="10:14" x14ac:dyDescent="0.25">
      <c r="J826">
        <f t="shared" si="19"/>
        <v>813</v>
      </c>
      <c r="K826" s="22">
        <v>9.4241645850483113E-2</v>
      </c>
      <c r="L826" s="22">
        <v>7.0134789667953168E-2</v>
      </c>
      <c r="M826" s="21">
        <v>433630.98891374969</v>
      </c>
      <c r="N826" s="21">
        <v>136154.80385119352</v>
      </c>
    </row>
    <row r="827" spans="10:14" x14ac:dyDescent="0.25">
      <c r="J827">
        <f t="shared" si="19"/>
        <v>814</v>
      </c>
      <c r="K827" s="22">
        <v>0.13179487200030038</v>
      </c>
      <c r="L827" s="22">
        <v>0.10686069378573437</v>
      </c>
      <c r="M827" s="21">
        <v>2343389.2010377371</v>
      </c>
      <c r="N827" s="21">
        <v>735795.42323198856</v>
      </c>
    </row>
    <row r="828" spans="10:14" x14ac:dyDescent="0.25">
      <c r="J828">
        <f t="shared" si="19"/>
        <v>815</v>
      </c>
      <c r="K828" s="22">
        <v>0.10568142351065646</v>
      </c>
      <c r="L828" s="22">
        <v>8.1322541575076901E-2</v>
      </c>
      <c r="M828" s="21">
        <v>729388.6235305462</v>
      </c>
      <c r="N828" s="21">
        <v>229019.06807183128</v>
      </c>
    </row>
    <row r="829" spans="10:14" x14ac:dyDescent="0.25">
      <c r="J829">
        <f t="shared" si="19"/>
        <v>816</v>
      </c>
      <c r="K829" s="22">
        <v>9.3469006379372166E-2</v>
      </c>
      <c r="L829" s="22">
        <v>6.937917194764287E-2</v>
      </c>
      <c r="M829" s="21">
        <v>418583.60980313132</v>
      </c>
      <c r="N829" s="21">
        <v>131430.11165054387</v>
      </c>
    </row>
    <row r="830" spans="10:14" x14ac:dyDescent="0.25">
      <c r="J830">
        <f t="shared" si="19"/>
        <v>817</v>
      </c>
      <c r="K830" s="22">
        <v>0.11105873548738976</v>
      </c>
      <c r="L830" s="22">
        <v>8.6581387866498938E-2</v>
      </c>
      <c r="M830" s="21">
        <v>929628.10328327923</v>
      </c>
      <c r="N830" s="21">
        <v>291891.80499797652</v>
      </c>
    </row>
    <row r="831" spans="10:14" x14ac:dyDescent="0.25">
      <c r="J831">
        <f t="shared" si="19"/>
        <v>818</v>
      </c>
      <c r="K831" s="22">
        <v>0.11603704657259528</v>
      </c>
      <c r="L831" s="22">
        <v>9.1450023515919243E-2</v>
      </c>
      <c r="M831" s="21">
        <v>1162489.0941509129</v>
      </c>
      <c r="N831" s="21">
        <v>365007.29569572152</v>
      </c>
    </row>
    <row r="832" spans="10:14" x14ac:dyDescent="0.25">
      <c r="J832">
        <f t="shared" si="19"/>
        <v>819</v>
      </c>
      <c r="K832" s="22">
        <v>9.4414986609367091E-2</v>
      </c>
      <c r="L832" s="22">
        <v>7.0304311617015225E-2</v>
      </c>
      <c r="M832" s="21">
        <v>437078.96548106044</v>
      </c>
      <c r="N832" s="21">
        <v>137237.42613882502</v>
      </c>
    </row>
    <row r="833" spans="10:14" x14ac:dyDescent="0.25">
      <c r="J833">
        <f t="shared" si="19"/>
        <v>820</v>
      </c>
      <c r="K833" s="22">
        <v>0.11391300514983627</v>
      </c>
      <c r="L833" s="22">
        <v>8.9372776109178931E-2</v>
      </c>
      <c r="M833" s="21">
        <v>1056871.1739439236</v>
      </c>
      <c r="N833" s="21">
        <v>331844.56614777877</v>
      </c>
    </row>
    <row r="834" spans="10:14" x14ac:dyDescent="0.25">
      <c r="J834">
        <f t="shared" si="19"/>
        <v>821</v>
      </c>
      <c r="K834" s="22">
        <v>0.13763619585729714</v>
      </c>
      <c r="L834" s="22">
        <v>0.11257332947346765</v>
      </c>
      <c r="M834" s="21">
        <v>3031296.3879956244</v>
      </c>
      <c r="N834" s="21">
        <v>951789.82977267751</v>
      </c>
    </row>
    <row r="835" spans="10:14" x14ac:dyDescent="0.25">
      <c r="J835">
        <f t="shared" si="19"/>
        <v>822</v>
      </c>
      <c r="K835" s="22">
        <v>0.10579406565594152</v>
      </c>
      <c r="L835" s="22">
        <v>8.1432702140532776E-2</v>
      </c>
      <c r="M835" s="21">
        <v>733113.26336505229</v>
      </c>
      <c r="N835" s="21">
        <v>230188.55922686582</v>
      </c>
    </row>
    <row r="836" spans="10:14" x14ac:dyDescent="0.25">
      <c r="J836">
        <f t="shared" si="19"/>
        <v>823</v>
      </c>
      <c r="K836" s="22">
        <v>0.12050422758567958</v>
      </c>
      <c r="L836" s="22">
        <v>9.5818789621627154E-2</v>
      </c>
      <c r="M836" s="21">
        <v>1419493.1536471222</v>
      </c>
      <c r="N836" s="21">
        <v>445703.41337246558</v>
      </c>
    </row>
    <row r="837" spans="10:14" x14ac:dyDescent="0.25">
      <c r="J837">
        <f t="shared" si="19"/>
        <v>824</v>
      </c>
      <c r="K837" s="22">
        <v>8.9307145515606035E-2</v>
      </c>
      <c r="L837" s="22">
        <v>6.5308999589495986E-2</v>
      </c>
      <c r="M837" s="21">
        <v>345920.22461314278</v>
      </c>
      <c r="N837" s="21">
        <v>108614.70128863717</v>
      </c>
    </row>
    <row r="838" spans="10:14" x14ac:dyDescent="0.25">
      <c r="J838">
        <f t="shared" si="19"/>
        <v>825</v>
      </c>
      <c r="K838" s="22">
        <v>0.11803145289917061</v>
      </c>
      <c r="L838" s="22">
        <v>9.3400491772081651E-2</v>
      </c>
      <c r="M838" s="21">
        <v>1271040.5427512657</v>
      </c>
      <c r="N838" s="21">
        <v>399091.11712409201</v>
      </c>
    </row>
    <row r="839" spans="10:14" x14ac:dyDescent="0.25">
      <c r="J839">
        <f t="shared" si="19"/>
        <v>826</v>
      </c>
      <c r="K839" s="22">
        <v>0.11600169149038764</v>
      </c>
      <c r="L839" s="22">
        <v>9.1415447329201038E-2</v>
      </c>
      <c r="M839" s="21">
        <v>1160649.1904237976</v>
      </c>
      <c r="N839" s="21">
        <v>364429.58852654987</v>
      </c>
    </row>
    <row r="840" spans="10:14" x14ac:dyDescent="0.25">
      <c r="J840">
        <f t="shared" si="19"/>
        <v>827</v>
      </c>
      <c r="K840" s="22">
        <v>9.7059230591235002E-2</v>
      </c>
      <c r="L840" s="22">
        <v>7.2890301181657957E-2</v>
      </c>
      <c r="M840" s="21">
        <v>493130.79693930387</v>
      </c>
      <c r="N840" s="21">
        <v>154837.01268316965</v>
      </c>
    </row>
    <row r="841" spans="10:14" x14ac:dyDescent="0.25">
      <c r="J841">
        <f t="shared" si="19"/>
        <v>828</v>
      </c>
      <c r="K841" s="22">
        <v>0.10749369148005994</v>
      </c>
      <c r="L841" s="22">
        <v>8.3094884100709754E-2</v>
      </c>
      <c r="M841" s="21">
        <v>791628.43181167194</v>
      </c>
      <c r="N841" s="21">
        <v>248561.60332624344</v>
      </c>
    </row>
    <row r="842" spans="10:14" x14ac:dyDescent="0.25">
      <c r="J842">
        <f t="shared" si="19"/>
        <v>829</v>
      </c>
      <c r="K842" s="22">
        <v>0.1142001516230311</v>
      </c>
      <c r="L842" s="22">
        <v>8.9653596558538995E-2</v>
      </c>
      <c r="M842" s="21">
        <v>1070579.6687984494</v>
      </c>
      <c r="N842" s="21">
        <v>336148.86513869872</v>
      </c>
    </row>
    <row r="843" spans="10:14" x14ac:dyDescent="0.25">
      <c r="J843">
        <f t="shared" si="19"/>
        <v>830</v>
      </c>
      <c r="K843" s="22">
        <v>0.12287083136838128</v>
      </c>
      <c r="L843" s="22">
        <v>9.8133255581529966E-2</v>
      </c>
      <c r="M843" s="21">
        <v>1577423.6562414817</v>
      </c>
      <c r="N843" s="21">
        <v>495291.6511889571</v>
      </c>
    </row>
    <row r="844" spans="10:14" x14ac:dyDescent="0.25">
      <c r="J844">
        <f t="shared" si="19"/>
        <v>831</v>
      </c>
      <c r="K844" s="22">
        <v>0.10241661530578061</v>
      </c>
      <c r="L844" s="22">
        <v>7.8129659221457759E-2</v>
      </c>
      <c r="M844" s="21">
        <v>629137.88650129631</v>
      </c>
      <c r="N844" s="21">
        <v>197541.56811190557</v>
      </c>
    </row>
    <row r="845" spans="10:14" x14ac:dyDescent="0.25">
      <c r="J845">
        <f t="shared" si="19"/>
        <v>832</v>
      </c>
      <c r="K845" s="22">
        <v>7.5078079819155041E-2</v>
      </c>
      <c r="L845" s="22">
        <v>5.1393409478311725E-2</v>
      </c>
      <c r="M845" s="21">
        <v>179249.79925309797</v>
      </c>
      <c r="N845" s="21">
        <v>56282.235083816224</v>
      </c>
    </row>
    <row r="846" spans="10:14" x14ac:dyDescent="0.25">
      <c r="J846">
        <f t="shared" si="19"/>
        <v>833</v>
      </c>
      <c r="K846" s="22">
        <v>0.11052348580965843</v>
      </c>
      <c r="L846" s="22">
        <v>8.6057930087798162E-2</v>
      </c>
      <c r="M846" s="21">
        <v>907498.07272645563</v>
      </c>
      <c r="N846" s="21">
        <v>284943.24724560487</v>
      </c>
    </row>
    <row r="847" spans="10:14" x14ac:dyDescent="0.25">
      <c r="J847">
        <f t="shared" si="19"/>
        <v>834</v>
      </c>
      <c r="K847" s="22">
        <v>0.10595550240044682</v>
      </c>
      <c r="L847" s="22">
        <v>8.1590582328406214E-2</v>
      </c>
      <c r="M847" s="21">
        <v>738483.87131657742</v>
      </c>
      <c r="N847" s="21">
        <v>231874.86415178209</v>
      </c>
    </row>
    <row r="848" spans="10:14" x14ac:dyDescent="0.25">
      <c r="J848">
        <f t="shared" si="19"/>
        <v>835</v>
      </c>
      <c r="K848" s="22">
        <v>0.13638046975211715</v>
      </c>
      <c r="L848" s="22">
        <v>0.11134526783229082</v>
      </c>
      <c r="M848" s="21">
        <v>2868444.0877862829</v>
      </c>
      <c r="N848" s="21">
        <v>900656.20796381542</v>
      </c>
    </row>
    <row r="849" spans="10:14" x14ac:dyDescent="0.25">
      <c r="J849">
        <f t="shared" si="19"/>
        <v>836</v>
      </c>
      <c r="K849" s="22">
        <v>9.7952226076214233E-2</v>
      </c>
      <c r="L849" s="22">
        <v>7.3763623394458522E-2</v>
      </c>
      <c r="M849" s="21">
        <v>513606.49717214156</v>
      </c>
      <c r="N849" s="21">
        <v>161266.13103539232</v>
      </c>
    </row>
    <row r="850" spans="10:14" x14ac:dyDescent="0.25">
      <c r="J850">
        <f t="shared" si="19"/>
        <v>837</v>
      </c>
      <c r="K850" s="22">
        <v>0.11952174954080119</v>
      </c>
      <c r="L850" s="22">
        <v>9.4857956208005856E-2</v>
      </c>
      <c r="M850" s="21">
        <v>1358579.6142206632</v>
      </c>
      <c r="N850" s="21">
        <v>426577.31024670147</v>
      </c>
    </row>
    <row r="851" spans="10:14" x14ac:dyDescent="0.25">
      <c r="J851">
        <f t="shared" si="19"/>
        <v>838</v>
      </c>
      <c r="K851" s="22">
        <v>0.11598033556751375</v>
      </c>
      <c r="L851" s="22">
        <v>9.1394561891217974E-2</v>
      </c>
      <c r="M851" s="21">
        <v>1159539.1958125078</v>
      </c>
      <c r="N851" s="21">
        <v>364081.06385363702</v>
      </c>
    </row>
    <row r="852" spans="10:14" x14ac:dyDescent="0.25">
      <c r="J852">
        <f t="shared" si="19"/>
        <v>839</v>
      </c>
      <c r="K852" s="22">
        <v>0.1371644601720412</v>
      </c>
      <c r="L852" s="22">
        <v>0.11211198643261877</v>
      </c>
      <c r="M852" s="21">
        <v>2969082.3349393122</v>
      </c>
      <c r="N852" s="21">
        <v>932255.38134248287</v>
      </c>
    </row>
    <row r="853" spans="10:14" x14ac:dyDescent="0.25">
      <c r="J853">
        <f t="shared" si="19"/>
        <v>840</v>
      </c>
      <c r="K853" s="22">
        <v>9.2512882948476705E-2</v>
      </c>
      <c r="L853" s="22">
        <v>6.8444112538692314E-2</v>
      </c>
      <c r="M853" s="21">
        <v>400669.86041681078</v>
      </c>
      <c r="N853" s="21">
        <v>125805.41439345035</v>
      </c>
    </row>
    <row r="854" spans="10:14" x14ac:dyDescent="0.25">
      <c r="J854">
        <f t="shared" si="19"/>
        <v>841</v>
      </c>
      <c r="K854" s="22">
        <v>0.10693557413091348</v>
      </c>
      <c r="L854" s="22">
        <v>8.2549062440289811E-2</v>
      </c>
      <c r="M854" s="21">
        <v>771925.8249573519</v>
      </c>
      <c r="N854" s="21">
        <v>242375.22679829493</v>
      </c>
    </row>
    <row r="855" spans="10:14" x14ac:dyDescent="0.25">
      <c r="J855">
        <f t="shared" si="19"/>
        <v>842</v>
      </c>
      <c r="K855" s="22">
        <v>0.1088195986438083</v>
      </c>
      <c r="L855" s="22">
        <v>8.4391580666023147E-2</v>
      </c>
      <c r="M855" s="21">
        <v>840432.83177258843</v>
      </c>
      <c r="N855" s="21">
        <v>263885.58540695097</v>
      </c>
    </row>
    <row r="856" spans="10:14" x14ac:dyDescent="0.25">
      <c r="J856">
        <f t="shared" si="19"/>
        <v>843</v>
      </c>
      <c r="K856" s="22">
        <v>9.3354058111315696E-2</v>
      </c>
      <c r="L856" s="22">
        <v>6.9266756064801926E-2</v>
      </c>
      <c r="M856" s="21">
        <v>416389.13756067492</v>
      </c>
      <c r="N856" s="21">
        <v>130741.0743230295</v>
      </c>
    </row>
    <row r="857" spans="10:14" x14ac:dyDescent="0.25">
      <c r="J857">
        <f t="shared" si="19"/>
        <v>844</v>
      </c>
      <c r="K857" s="22">
        <v>0.11789903163039517</v>
      </c>
      <c r="L857" s="22">
        <v>9.3270987830108565E-2</v>
      </c>
      <c r="M857" s="21">
        <v>1263535.1495676143</v>
      </c>
      <c r="N857" s="21">
        <v>396734.51585971744</v>
      </c>
    </row>
    <row r="858" spans="10:14" x14ac:dyDescent="0.25">
      <c r="J858">
        <f t="shared" si="19"/>
        <v>845</v>
      </c>
      <c r="K858" s="22">
        <v>0.13008396314700832</v>
      </c>
      <c r="L858" s="22">
        <v>0.10518747736886525</v>
      </c>
      <c r="M858" s="21">
        <v>2172670.8032442429</v>
      </c>
      <c r="N858" s="21">
        <v>682191.94340784126</v>
      </c>
    </row>
    <row r="859" spans="10:14" x14ac:dyDescent="0.25">
      <c r="J859">
        <f t="shared" si="19"/>
        <v>846</v>
      </c>
      <c r="K859" s="22">
        <v>8.1840210724122286E-2</v>
      </c>
      <c r="L859" s="22">
        <v>5.8006566234989343E-2</v>
      </c>
      <c r="M859" s="21">
        <v>245252.9903051795</v>
      </c>
      <c r="N859" s="21">
        <v>77006.426299394865</v>
      </c>
    </row>
    <row r="860" spans="10:14" x14ac:dyDescent="0.25">
      <c r="J860">
        <f t="shared" si="19"/>
        <v>847</v>
      </c>
      <c r="K860" s="22">
        <v>0.10493101152929252</v>
      </c>
      <c r="L860" s="22">
        <v>8.0588661658436367E-2</v>
      </c>
      <c r="M860" s="21">
        <v>705044.40999709861</v>
      </c>
      <c r="N860" s="21">
        <v>221375.28406354075</v>
      </c>
    </row>
    <row r="861" spans="10:14" x14ac:dyDescent="0.25">
      <c r="J861">
        <f t="shared" si="19"/>
        <v>848</v>
      </c>
      <c r="K861" s="22">
        <v>0.10735091687595699</v>
      </c>
      <c r="L861" s="22">
        <v>8.2955254914130361E-2</v>
      </c>
      <c r="M861" s="21">
        <v>786541.80294208974</v>
      </c>
      <c r="N861" s="21">
        <v>246964.46434469445</v>
      </c>
    </row>
    <row r="862" spans="10:14" x14ac:dyDescent="0.25">
      <c r="J862">
        <f t="shared" si="19"/>
        <v>849</v>
      </c>
      <c r="K862" s="22">
        <v>0.10430692108922934</v>
      </c>
      <c r="L862" s="22">
        <v>7.9978320337263709E-2</v>
      </c>
      <c r="M862" s="21">
        <v>685406.2070472755</v>
      </c>
      <c r="N862" s="21">
        <v>215209.12957047491</v>
      </c>
    </row>
    <row r="863" spans="10:14" x14ac:dyDescent="0.25">
      <c r="J863">
        <f t="shared" si="19"/>
        <v>850</v>
      </c>
      <c r="K863" s="22">
        <v>0.10964547238432898</v>
      </c>
      <c r="L863" s="22">
        <v>8.5199259870114785E-2</v>
      </c>
      <c r="M863" s="21">
        <v>872309.50328096724</v>
      </c>
      <c r="N863" s="21">
        <v>273894.46869161748</v>
      </c>
    </row>
    <row r="864" spans="10:14" x14ac:dyDescent="0.25">
      <c r="J864">
        <f t="shared" si="19"/>
        <v>851</v>
      </c>
      <c r="K864" s="22">
        <v>0.11499157524319048</v>
      </c>
      <c r="L864" s="22">
        <v>9.0427584600859534E-2</v>
      </c>
      <c r="M864" s="21">
        <v>1109270.9152036833</v>
      </c>
      <c r="N864" s="21">
        <v>348297.44123160944</v>
      </c>
    </row>
    <row r="865" spans="10:14" x14ac:dyDescent="0.25">
      <c r="J865">
        <f t="shared" si="19"/>
        <v>852</v>
      </c>
      <c r="K865" s="22">
        <v>0.1248958929851014</v>
      </c>
      <c r="L865" s="22">
        <v>0.10011370377182804</v>
      </c>
      <c r="M865" s="21">
        <v>1726135.5163220926</v>
      </c>
      <c r="N865" s="21">
        <v>541985.34849675966</v>
      </c>
    </row>
    <row r="866" spans="10:14" x14ac:dyDescent="0.25">
      <c r="J866">
        <f t="shared" si="19"/>
        <v>853</v>
      </c>
      <c r="K866" s="22">
        <v>0.10457942082752281</v>
      </c>
      <c r="L866" s="22">
        <v>8.0244816728832102E-2</v>
      </c>
      <c r="M866" s="21">
        <v>693914.10653552948</v>
      </c>
      <c r="N866" s="21">
        <v>217880.50549983521</v>
      </c>
    </row>
    <row r="867" spans="10:14" x14ac:dyDescent="0.25">
      <c r="J867">
        <f t="shared" si="19"/>
        <v>854</v>
      </c>
      <c r="K867" s="22">
        <v>0.12279739910915022</v>
      </c>
      <c r="L867" s="22">
        <v>9.806144108279935E-2</v>
      </c>
      <c r="M867" s="21">
        <v>1572273.9817635901</v>
      </c>
      <c r="N867" s="21">
        <v>493674.71666084323</v>
      </c>
    </row>
    <row r="868" spans="10:14" x14ac:dyDescent="0.25">
      <c r="J868">
        <f t="shared" si="19"/>
        <v>855</v>
      </c>
      <c r="K868" s="22">
        <v>0.11692134129851217</v>
      </c>
      <c r="L868" s="22">
        <v>9.231483665304685E-2</v>
      </c>
      <c r="M868" s="21">
        <v>1209449.6409865622</v>
      </c>
      <c r="N868" s="21">
        <v>379752.3305447516</v>
      </c>
    </row>
    <row r="869" spans="10:14" x14ac:dyDescent="0.25">
      <c r="J869">
        <f t="shared" si="19"/>
        <v>856</v>
      </c>
      <c r="K869" s="22">
        <v>0.12148954808061507</v>
      </c>
      <c r="L869" s="22">
        <v>9.6782402864279637E-2</v>
      </c>
      <c r="M869" s="21">
        <v>1483268.7707770483</v>
      </c>
      <c r="N869" s="21">
        <v>465728.17373972118</v>
      </c>
    </row>
    <row r="870" spans="10:14" x14ac:dyDescent="0.25">
      <c r="J870">
        <f t="shared" si="19"/>
        <v>857</v>
      </c>
      <c r="K870" s="22">
        <v>0.11769925550087801</v>
      </c>
      <c r="L870" s="22">
        <v>9.3075612898847249E-2</v>
      </c>
      <c r="M870" s="21">
        <v>1252294.3256960285</v>
      </c>
      <c r="N870" s="21">
        <v>393205.03524488531</v>
      </c>
    </row>
    <row r="871" spans="10:14" x14ac:dyDescent="0.25">
      <c r="J871">
        <f t="shared" si="19"/>
        <v>858</v>
      </c>
      <c r="K871" s="22">
        <v>0.14578658061000604</v>
      </c>
      <c r="L871" s="22">
        <v>0.12054415594139489</v>
      </c>
      <c r="M871" s="21">
        <v>4331565.6980749723</v>
      </c>
      <c r="N871" s="21">
        <v>1360058.4207953399</v>
      </c>
    </row>
    <row r="872" spans="10:14" x14ac:dyDescent="0.25">
      <c r="J872">
        <f t="shared" si="19"/>
        <v>859</v>
      </c>
      <c r="K872" s="22">
        <v>0.10635795086487776</v>
      </c>
      <c r="L872" s="22">
        <v>8.1984164591034636E-2</v>
      </c>
      <c r="M872" s="21">
        <v>752040.78439514549</v>
      </c>
      <c r="N872" s="21">
        <v>236131.56832706244</v>
      </c>
    </row>
    <row r="873" spans="10:14" x14ac:dyDescent="0.25">
      <c r="J873">
        <f t="shared" si="19"/>
        <v>860</v>
      </c>
      <c r="K873" s="22">
        <v>0.12884834619094399</v>
      </c>
      <c r="L873" s="22">
        <v>0.10397908185915128</v>
      </c>
      <c r="M873" s="21">
        <v>2057019.3799127836</v>
      </c>
      <c r="N873" s="21">
        <v>645878.8171290867</v>
      </c>
    </row>
    <row r="874" spans="10:14" x14ac:dyDescent="0.25">
      <c r="J874">
        <f t="shared" si="19"/>
        <v>861</v>
      </c>
      <c r="K874" s="22">
        <v>9.0501620427539509E-2</v>
      </c>
      <c r="L874" s="22">
        <v>6.647715944110888E-2</v>
      </c>
      <c r="M874" s="21">
        <v>365404.6696192458</v>
      </c>
      <c r="N874" s="21">
        <v>114732.57767611784</v>
      </c>
    </row>
    <row r="875" spans="10:14" x14ac:dyDescent="0.25">
      <c r="J875">
        <f t="shared" si="19"/>
        <v>862</v>
      </c>
      <c r="K875" s="22">
        <v>0.14050035766551239</v>
      </c>
      <c r="L875" s="22">
        <v>0.11537439193150223</v>
      </c>
      <c r="M875" s="21">
        <v>3437396.4238420357</v>
      </c>
      <c r="N875" s="21">
        <v>1079300.2525474406</v>
      </c>
    </row>
    <row r="876" spans="10:14" x14ac:dyDescent="0.25">
      <c r="J876">
        <f t="shared" si="19"/>
        <v>863</v>
      </c>
      <c r="K876" s="22">
        <v>0.12669153992260362</v>
      </c>
      <c r="L876" s="22">
        <v>0.10186979143771868</v>
      </c>
      <c r="M876" s="21">
        <v>1869433.3916752227</v>
      </c>
      <c r="N876" s="21">
        <v>586979.12110483064</v>
      </c>
    </row>
    <row r="877" spans="10:14" x14ac:dyDescent="0.25">
      <c r="J877">
        <f t="shared" si="19"/>
        <v>864</v>
      </c>
      <c r="K877" s="22">
        <v>8.7570770531722353E-2</v>
      </c>
      <c r="L877" s="22">
        <v>6.361087807747956E-2</v>
      </c>
      <c r="M877" s="21">
        <v>319399.83004457498</v>
      </c>
      <c r="N877" s="21">
        <v>100287.62316724898</v>
      </c>
    </row>
    <row r="878" spans="10:14" x14ac:dyDescent="0.25">
      <c r="J878">
        <f t="shared" si="19"/>
        <v>865</v>
      </c>
      <c r="K878" s="22">
        <v>0.13776485280938577</v>
      </c>
      <c r="L878" s="22">
        <v>0.11269915202910252</v>
      </c>
      <c r="M878" s="21">
        <v>3048484.6549978643</v>
      </c>
      <c r="N878" s="21">
        <v>957186.73447290272</v>
      </c>
    </row>
    <row r="879" spans="10:14" x14ac:dyDescent="0.25">
      <c r="J879">
        <f t="shared" si="19"/>
        <v>866</v>
      </c>
      <c r="K879" s="22">
        <v>0.12896077542771001</v>
      </c>
      <c r="L879" s="22">
        <v>0.10408903420660143</v>
      </c>
      <c r="M879" s="21">
        <v>2067288.0020238387</v>
      </c>
      <c r="N879" s="21">
        <v>649103.03833351459</v>
      </c>
    </row>
    <row r="880" spans="10:14" x14ac:dyDescent="0.25">
      <c r="J880">
        <f t="shared" si="19"/>
        <v>867</v>
      </c>
      <c r="K880" s="22">
        <v>0.14331620169654613</v>
      </c>
      <c r="L880" s="22">
        <v>0.11812820108445754</v>
      </c>
      <c r="M880" s="21">
        <v>3888447.341318904</v>
      </c>
      <c r="N880" s="21">
        <v>1220924.6999832741</v>
      </c>
    </row>
    <row r="881" spans="10:14" x14ac:dyDescent="0.25">
      <c r="J881">
        <f t="shared" si="19"/>
        <v>868</v>
      </c>
      <c r="K881" s="22">
        <v>0.11240843177398951</v>
      </c>
      <c r="L881" s="22">
        <v>8.7901349464792222E-2</v>
      </c>
      <c r="M881" s="21">
        <v>987806.62074889219</v>
      </c>
      <c r="N881" s="21">
        <v>310159.14482469572</v>
      </c>
    </row>
    <row r="882" spans="10:14" x14ac:dyDescent="0.25">
      <c r="J882">
        <f t="shared" ref="J882:J945" si="20">1+J881</f>
        <v>869</v>
      </c>
      <c r="K882" s="22">
        <v>0.14428316562746013</v>
      </c>
      <c r="L882" s="22">
        <v>0.11907386217015037</v>
      </c>
      <c r="M882" s="21">
        <v>4056334.5697754673</v>
      </c>
      <c r="N882" s="21">
        <v>1273639.2274133479</v>
      </c>
    </row>
    <row r="883" spans="10:14" x14ac:dyDescent="0.25">
      <c r="J883">
        <f t="shared" si="20"/>
        <v>870</v>
      </c>
      <c r="K883" s="22">
        <v>8.5156703394977828E-2</v>
      </c>
      <c r="L883" s="22">
        <v>6.1249994412138298E-2</v>
      </c>
      <c r="M883" s="21">
        <v>285812.49266497139</v>
      </c>
      <c r="N883" s="21">
        <v>89741.611812619114</v>
      </c>
    </row>
    <row r="884" spans="10:14" x14ac:dyDescent="0.25">
      <c r="J884">
        <f t="shared" si="20"/>
        <v>871</v>
      </c>
      <c r="K884" s="22">
        <v>0.10538946416702433</v>
      </c>
      <c r="L884" s="22">
        <v>8.1037014285950004E-2</v>
      </c>
      <c r="M884" s="21">
        <v>719820.76932106283</v>
      </c>
      <c r="N884" s="21">
        <v>226014.87938035346</v>
      </c>
    </row>
    <row r="885" spans="10:14" x14ac:dyDescent="0.25">
      <c r="J885">
        <f t="shared" si="20"/>
        <v>872</v>
      </c>
      <c r="K885" s="22">
        <v>0.12728201201516787</v>
      </c>
      <c r="L885" s="22">
        <v>0.10244725504548491</v>
      </c>
      <c r="M885" s="21">
        <v>1919053.9421906241</v>
      </c>
      <c r="N885" s="21">
        <v>602559.36443415727</v>
      </c>
    </row>
    <row r="886" spans="10:14" x14ac:dyDescent="0.25">
      <c r="J886">
        <f t="shared" si="20"/>
        <v>873</v>
      </c>
      <c r="K886" s="22">
        <v>0.10553999587251051</v>
      </c>
      <c r="L886" s="22">
        <v>8.1184229679917008E-2</v>
      </c>
      <c r="M886" s="21">
        <v>724738.40964243095</v>
      </c>
      <c r="N886" s="21">
        <v>227558.95803359698</v>
      </c>
    </row>
    <row r="887" spans="10:14" x14ac:dyDescent="0.25">
      <c r="J887">
        <f t="shared" si="20"/>
        <v>874</v>
      </c>
      <c r="K887" s="22">
        <v>0.14222205807767896</v>
      </c>
      <c r="L887" s="22">
        <v>0.11705816216217446</v>
      </c>
      <c r="M887" s="21">
        <v>3706683.2097158767</v>
      </c>
      <c r="N887" s="21">
        <v>1163852.9954273177</v>
      </c>
    </row>
    <row r="888" spans="10:14" x14ac:dyDescent="0.25">
      <c r="J888">
        <f t="shared" si="20"/>
        <v>875</v>
      </c>
      <c r="K888" s="22">
        <v>0.10316894716140945</v>
      </c>
      <c r="L888" s="22">
        <v>7.8865416716282777E-2</v>
      </c>
      <c r="M888" s="21">
        <v>650968.17167812912</v>
      </c>
      <c r="N888" s="21">
        <v>204396.00949699414</v>
      </c>
    </row>
    <row r="889" spans="10:14" x14ac:dyDescent="0.25">
      <c r="J889">
        <f t="shared" si="20"/>
        <v>876</v>
      </c>
      <c r="K889" s="22">
        <v>8.97591130709261E-2</v>
      </c>
      <c r="L889" s="22">
        <v>6.575101000518746E-2</v>
      </c>
      <c r="M889" s="21">
        <v>353169.99904377444</v>
      </c>
      <c r="N889" s="21">
        <v>110891.0414045517</v>
      </c>
    </row>
    <row r="890" spans="10:14" x14ac:dyDescent="0.25">
      <c r="J890">
        <f t="shared" si="20"/>
        <v>877</v>
      </c>
      <c r="K890" s="22">
        <v>0.10578018393828725</v>
      </c>
      <c r="L890" s="22">
        <v>8.1419126246160323E-2</v>
      </c>
      <c r="M890" s="21">
        <v>732653.24362723425</v>
      </c>
      <c r="N890" s="21">
        <v>230044.11868001471</v>
      </c>
    </row>
    <row r="891" spans="10:14" x14ac:dyDescent="0.25">
      <c r="J891">
        <f t="shared" si="20"/>
        <v>878</v>
      </c>
      <c r="K891" s="22">
        <v>9.9872655932503607E-2</v>
      </c>
      <c r="L891" s="22">
        <v>7.5641744930159183E-2</v>
      </c>
      <c r="M891" s="21">
        <v>560503.83320388757</v>
      </c>
      <c r="N891" s="21">
        <v>175991.31846847021</v>
      </c>
    </row>
    <row r="892" spans="10:14" x14ac:dyDescent="0.25">
      <c r="J892">
        <f t="shared" si="20"/>
        <v>879</v>
      </c>
      <c r="K892" s="22">
        <v>0.1165517012172621</v>
      </c>
      <c r="L892" s="22">
        <v>9.1953339983548377E-2</v>
      </c>
      <c r="M892" s="21">
        <v>1189597.9593096045</v>
      </c>
      <c r="N892" s="21">
        <v>373519.14635371097</v>
      </c>
    </row>
    <row r="893" spans="10:14" x14ac:dyDescent="0.25">
      <c r="J893">
        <f t="shared" si="20"/>
        <v>880</v>
      </c>
      <c r="K893" s="22">
        <v>0.11959361909454347</v>
      </c>
      <c r="L893" s="22">
        <v>9.4928242428667486E-2</v>
      </c>
      <c r="M893" s="21">
        <v>1362947.2935113143</v>
      </c>
      <c r="N893" s="21">
        <v>427948.70789195091</v>
      </c>
    </row>
    <row r="894" spans="10:14" x14ac:dyDescent="0.25">
      <c r="J894">
        <f t="shared" si="20"/>
        <v>881</v>
      </c>
      <c r="K894" s="22">
        <v>0.12230253289882431</v>
      </c>
      <c r="L894" s="22">
        <v>9.7577477097413379E-2</v>
      </c>
      <c r="M894" s="21">
        <v>1537996.9837898754</v>
      </c>
      <c r="N894" s="21">
        <v>482912.16035136516</v>
      </c>
    </row>
    <row r="895" spans="10:14" x14ac:dyDescent="0.25">
      <c r="J895">
        <f t="shared" si="20"/>
        <v>882</v>
      </c>
      <c r="K895" s="22">
        <v>8.6852359870158935E-2</v>
      </c>
      <c r="L895" s="22">
        <v>6.2908294470720438E-2</v>
      </c>
      <c r="M895" s="21">
        <v>309019.55643884261</v>
      </c>
      <c r="N895" s="21">
        <v>97028.344765005168</v>
      </c>
    </row>
    <row r="896" spans="10:14" x14ac:dyDescent="0.25">
      <c r="J896">
        <f t="shared" si="20"/>
        <v>883</v>
      </c>
      <c r="K896" s="22">
        <v>0.11304134547323952</v>
      </c>
      <c r="L896" s="22">
        <v>8.8520319663005331E-2</v>
      </c>
      <c r="M896" s="21">
        <v>1016302.9490213172</v>
      </c>
      <c r="N896" s="21">
        <v>319106.64185697766</v>
      </c>
    </row>
    <row r="897" spans="10:14" x14ac:dyDescent="0.25">
      <c r="J897">
        <f t="shared" si="20"/>
        <v>884</v>
      </c>
      <c r="K897" s="22">
        <v>0.11219733380182362</v>
      </c>
      <c r="L897" s="22">
        <v>8.7694902118450102E-2</v>
      </c>
      <c r="M897" s="21">
        <v>978477.42928723153</v>
      </c>
      <c r="N897" s="21">
        <v>307229.89330433152</v>
      </c>
    </row>
    <row r="898" spans="10:14" x14ac:dyDescent="0.25">
      <c r="J898">
        <f t="shared" si="20"/>
        <v>885</v>
      </c>
      <c r="K898" s="22">
        <v>0.12254688680116654</v>
      </c>
      <c r="L898" s="22">
        <v>9.7816447724129452E-2</v>
      </c>
      <c r="M898" s="21">
        <v>1554829.6674410582</v>
      </c>
      <c r="N898" s="21">
        <v>488197.41624729894</v>
      </c>
    </row>
    <row r="899" spans="10:14" x14ac:dyDescent="0.25">
      <c r="J899">
        <f t="shared" si="20"/>
        <v>886</v>
      </c>
      <c r="K899" s="22">
        <v>0.12110601182512259</v>
      </c>
      <c r="L899" s="22">
        <v>9.6407316162308687E-2</v>
      </c>
      <c r="M899" s="21">
        <v>1458117.0970535313</v>
      </c>
      <c r="N899" s="21">
        <v>457830.85715048679</v>
      </c>
    </row>
    <row r="900" spans="10:14" x14ac:dyDescent="0.25">
      <c r="J900">
        <f t="shared" si="20"/>
        <v>887</v>
      </c>
      <c r="K900" s="22">
        <v>0.13653384366562138</v>
      </c>
      <c r="L900" s="22">
        <v>0.11149526281858169</v>
      </c>
      <c r="M900" s="21">
        <v>2887865.50582672</v>
      </c>
      <c r="N900" s="21">
        <v>906754.2946582922</v>
      </c>
    </row>
    <row r="901" spans="10:14" x14ac:dyDescent="0.25">
      <c r="J901">
        <f t="shared" si="20"/>
        <v>888</v>
      </c>
      <c r="K901" s="22">
        <v>7.7396534868514832E-2</v>
      </c>
      <c r="L901" s="22">
        <v>5.3660787452829206E-2</v>
      </c>
      <c r="M901" s="21">
        <v>199635.16905422873</v>
      </c>
      <c r="N901" s="21">
        <v>62682.990790090415</v>
      </c>
    </row>
    <row r="902" spans="10:14" x14ac:dyDescent="0.25">
      <c r="J902">
        <f t="shared" si="20"/>
        <v>889</v>
      </c>
      <c r="K902" s="22">
        <v>0.10137564166091129</v>
      </c>
      <c r="L902" s="22">
        <v>7.7111618904013746E-2</v>
      </c>
      <c r="M902" s="21">
        <v>600111.14707021497</v>
      </c>
      <c r="N902" s="21">
        <v>188427.52849130853</v>
      </c>
    </row>
    <row r="903" spans="10:14" x14ac:dyDescent="0.25">
      <c r="J903">
        <f t="shared" si="20"/>
        <v>890</v>
      </c>
      <c r="K903" s="22">
        <v>8.2167609579764989E-2</v>
      </c>
      <c r="L903" s="22">
        <v>5.8326752280593919E-2</v>
      </c>
      <c r="M903" s="21">
        <v>248991.70280333073</v>
      </c>
      <c r="N903" s="21">
        <v>78180.336097947205</v>
      </c>
    </row>
    <row r="904" spans="10:14" x14ac:dyDescent="0.25">
      <c r="J904">
        <f t="shared" si="20"/>
        <v>891</v>
      </c>
      <c r="K904" s="22">
        <v>0.1126788683677189</v>
      </c>
      <c r="L904" s="22">
        <v>8.8165828164215476E-2</v>
      </c>
      <c r="M904" s="21">
        <v>999885.65499639371</v>
      </c>
      <c r="N904" s="21">
        <v>313951.81320109614</v>
      </c>
    </row>
    <row r="905" spans="10:14" x14ac:dyDescent="0.25">
      <c r="J905">
        <f t="shared" si="20"/>
        <v>892</v>
      </c>
      <c r="K905" s="22">
        <v>0.12813917879383219</v>
      </c>
      <c r="L905" s="22">
        <v>0.10328553788170747</v>
      </c>
      <c r="M905" s="21">
        <v>1993390.7036488452</v>
      </c>
      <c r="N905" s="21">
        <v>625900.19438874838</v>
      </c>
    </row>
    <row r="906" spans="10:14" x14ac:dyDescent="0.25">
      <c r="J906">
        <f t="shared" si="20"/>
        <v>893</v>
      </c>
      <c r="K906" s="22">
        <v>0.11968981490326125</v>
      </c>
      <c r="L906" s="22">
        <v>9.5022318981063059E-2</v>
      </c>
      <c r="M906" s="21">
        <v>1368814.8773844661</v>
      </c>
      <c r="N906" s="21">
        <v>429791.05715146917</v>
      </c>
    </row>
    <row r="907" spans="10:14" x14ac:dyDescent="0.25">
      <c r="J907">
        <f t="shared" si="20"/>
        <v>894</v>
      </c>
      <c r="K907" s="22">
        <v>0.11539999925395539</v>
      </c>
      <c r="L907" s="22">
        <v>9.0827010764644056E-2</v>
      </c>
      <c r="M907" s="21">
        <v>1129770.7422727547</v>
      </c>
      <c r="N907" s="21">
        <v>354734.13511403848</v>
      </c>
    </row>
    <row r="908" spans="10:14" x14ac:dyDescent="0.25">
      <c r="J908">
        <f t="shared" si="20"/>
        <v>895</v>
      </c>
      <c r="K908" s="22">
        <v>9.7130060992954625E-2</v>
      </c>
      <c r="L908" s="22">
        <v>7.2959571143492941E-2</v>
      </c>
      <c r="M908" s="21">
        <v>494725.23957557644</v>
      </c>
      <c r="N908" s="21">
        <v>155337.64808502939</v>
      </c>
    </row>
    <row r="909" spans="10:14" x14ac:dyDescent="0.25">
      <c r="J909">
        <f t="shared" si="20"/>
        <v>896</v>
      </c>
      <c r="K909" s="22">
        <v>6.7519440658186269E-2</v>
      </c>
      <c r="L909" s="22">
        <v>4.4001292061310426E-2</v>
      </c>
      <c r="M909" s="21">
        <v>125964.44192339774</v>
      </c>
      <c r="N909" s="21">
        <v>39551.28743281903</v>
      </c>
    </row>
    <row r="910" spans="10:14" x14ac:dyDescent="0.25">
      <c r="J910">
        <f t="shared" si="20"/>
        <v>897</v>
      </c>
      <c r="K910" s="22">
        <v>0.11413699634105834</v>
      </c>
      <c r="L910" s="22">
        <v>8.959183262856385E-2</v>
      </c>
      <c r="M910" s="21">
        <v>1067549.7396099528</v>
      </c>
      <c r="N910" s="21">
        <v>335197.5045927742</v>
      </c>
    </row>
    <row r="911" spans="10:14" x14ac:dyDescent="0.25">
      <c r="J911">
        <f t="shared" si="20"/>
        <v>898</v>
      </c>
      <c r="K911" s="22">
        <v>0.11468587769409022</v>
      </c>
      <c r="L911" s="22">
        <v>9.0128621767879391E-2</v>
      </c>
      <c r="M911" s="21">
        <v>1094166.1572319688</v>
      </c>
      <c r="N911" s="21">
        <v>343554.73277341021</v>
      </c>
    </row>
    <row r="912" spans="10:14" x14ac:dyDescent="0.25">
      <c r="J912">
        <f t="shared" si="20"/>
        <v>899</v>
      </c>
      <c r="K912" s="22">
        <v>0.10507991769296265</v>
      </c>
      <c r="L912" s="22">
        <v>8.0734287322332232E-2</v>
      </c>
      <c r="M912" s="21">
        <v>709810.89953767718</v>
      </c>
      <c r="N912" s="21">
        <v>222871.90322833325</v>
      </c>
    </row>
    <row r="913" spans="10:14" x14ac:dyDescent="0.25">
      <c r="J913">
        <f t="shared" si="20"/>
        <v>900</v>
      </c>
      <c r="K913" s="22">
        <v>0.14616024827742691</v>
      </c>
      <c r="L913" s="22">
        <v>0.12090959146671731</v>
      </c>
      <c r="M913" s="21">
        <v>4402764.2176669324</v>
      </c>
      <c r="N913" s="21">
        <v>1382413.8813536877</v>
      </c>
    </row>
    <row r="914" spans="10:14" x14ac:dyDescent="0.25">
      <c r="J914">
        <f t="shared" si="20"/>
        <v>901</v>
      </c>
      <c r="K914" s="22">
        <v>0.11894746794164313</v>
      </c>
      <c r="L914" s="22">
        <v>9.4296326406530406E-2</v>
      </c>
      <c r="M914" s="21">
        <v>1324168.4114476594</v>
      </c>
      <c r="N914" s="21">
        <v>415772.61527880124</v>
      </c>
    </row>
    <row r="915" spans="10:14" x14ac:dyDescent="0.25">
      <c r="J915">
        <f t="shared" si="20"/>
        <v>902</v>
      </c>
      <c r="K915" s="22">
        <v>0.12568315868401436</v>
      </c>
      <c r="L915" s="22">
        <v>0.10088362549461549</v>
      </c>
      <c r="M915" s="21">
        <v>1787585.2554791961</v>
      </c>
      <c r="N915" s="21">
        <v>561279.81175133714</v>
      </c>
    </row>
    <row r="916" spans="10:14" x14ac:dyDescent="0.25">
      <c r="J916">
        <f t="shared" si="20"/>
        <v>903</v>
      </c>
      <c r="K916" s="22">
        <v>0.11113243775408588</v>
      </c>
      <c r="L916" s="22">
        <v>8.6653466424254422E-2</v>
      </c>
      <c r="M916" s="21">
        <v>932716.47147611377</v>
      </c>
      <c r="N916" s="21">
        <v>292861.51467340585</v>
      </c>
    </row>
    <row r="917" spans="10:14" x14ac:dyDescent="0.25">
      <c r="J917">
        <f t="shared" si="20"/>
        <v>904</v>
      </c>
      <c r="K917" s="22">
        <v>8.5743105145182019E-2</v>
      </c>
      <c r="L917" s="22">
        <v>6.1823477349838063E-2</v>
      </c>
      <c r="M917" s="21">
        <v>293638.05334366189</v>
      </c>
      <c r="N917" s="21">
        <v>92198.741737539312</v>
      </c>
    </row>
    <row r="918" spans="10:14" x14ac:dyDescent="0.25">
      <c r="J918">
        <f t="shared" si="20"/>
        <v>905</v>
      </c>
      <c r="K918" s="22">
        <v>0.11265850903407904</v>
      </c>
      <c r="L918" s="22">
        <v>8.8145917359956583E-2</v>
      </c>
      <c r="M918" s="21">
        <v>998971.29043697624</v>
      </c>
      <c r="N918" s="21">
        <v>313664.71396137663</v>
      </c>
    </row>
    <row r="919" spans="10:14" x14ac:dyDescent="0.25">
      <c r="J919">
        <f t="shared" si="20"/>
        <v>906</v>
      </c>
      <c r="K919" s="22">
        <v>0.14791151127855429</v>
      </c>
      <c r="L919" s="22">
        <v>0.12262227300326045</v>
      </c>
      <c r="M919" s="21">
        <v>4752026.800630915</v>
      </c>
      <c r="N919" s="21">
        <v>1492078.0421073854</v>
      </c>
    </row>
    <row r="920" spans="10:14" x14ac:dyDescent="0.25">
      <c r="J920">
        <f t="shared" si="20"/>
        <v>907</v>
      </c>
      <c r="K920" s="22">
        <v>0.11524579899441378</v>
      </c>
      <c r="L920" s="22">
        <v>9.0676207637257145E-2</v>
      </c>
      <c r="M920" s="21">
        <v>1121987.7861526203</v>
      </c>
      <c r="N920" s="21">
        <v>352290.38249715598</v>
      </c>
    </row>
    <row r="921" spans="10:14" x14ac:dyDescent="0.25">
      <c r="J921">
        <f t="shared" si="20"/>
        <v>908</v>
      </c>
      <c r="K921" s="22">
        <v>0.1485590451838521</v>
      </c>
      <c r="L921" s="22">
        <v>0.12325554131485905</v>
      </c>
      <c r="M921" s="21">
        <v>4887926.2805156149</v>
      </c>
      <c r="N921" s="21">
        <v>1534748.8094193148</v>
      </c>
    </row>
    <row r="922" spans="10:14" x14ac:dyDescent="0.25">
      <c r="J922">
        <f t="shared" si="20"/>
        <v>909</v>
      </c>
      <c r="K922" s="22">
        <v>8.32312608978234E-2</v>
      </c>
      <c r="L922" s="22">
        <v>5.9366970667315888E-2</v>
      </c>
      <c r="M922" s="21">
        <v>261527.62519195341</v>
      </c>
      <c r="N922" s="21">
        <v>82116.461738304046</v>
      </c>
    </row>
    <row r="923" spans="10:14" x14ac:dyDescent="0.25">
      <c r="J923">
        <f t="shared" si="20"/>
        <v>910</v>
      </c>
      <c r="K923" s="22">
        <v>0.12849367276778989</v>
      </c>
      <c r="L923" s="22">
        <v>0.10363222212252232</v>
      </c>
      <c r="M923" s="21">
        <v>2024952.0855116374</v>
      </c>
      <c r="N923" s="21">
        <v>635810.08059767855</v>
      </c>
    </row>
    <row r="924" spans="10:14" x14ac:dyDescent="0.25">
      <c r="J924">
        <f t="shared" si="20"/>
        <v>911</v>
      </c>
      <c r="K924" s="22">
        <v>0.11472277361412009</v>
      </c>
      <c r="L924" s="22">
        <v>9.0164704846759314E-2</v>
      </c>
      <c r="M924" s="21">
        <v>1095978.4625323256</v>
      </c>
      <c r="N924" s="21">
        <v>344123.77437559527</v>
      </c>
    </row>
    <row r="925" spans="10:14" x14ac:dyDescent="0.25">
      <c r="J925">
        <f t="shared" si="20"/>
        <v>912</v>
      </c>
      <c r="K925" s="22">
        <v>0.13093149937276749</v>
      </c>
      <c r="L925" s="22">
        <v>0.1060163418195359</v>
      </c>
      <c r="M925" s="21">
        <v>2255658.5217056624</v>
      </c>
      <c r="N925" s="21">
        <v>708249.06759418501</v>
      </c>
    </row>
    <row r="926" spans="10:14" x14ac:dyDescent="0.25">
      <c r="J926">
        <f t="shared" si="20"/>
        <v>913</v>
      </c>
      <c r="K926" s="22">
        <v>0.12668105209384795</v>
      </c>
      <c r="L926" s="22">
        <v>0.10185953466266162</v>
      </c>
      <c r="M926" s="21">
        <v>1868563.5073339099</v>
      </c>
      <c r="N926" s="21">
        <v>586705.98810720665</v>
      </c>
    </row>
    <row r="927" spans="10:14" x14ac:dyDescent="0.25">
      <c r="J927">
        <f t="shared" si="20"/>
        <v>914</v>
      </c>
      <c r="K927" s="22">
        <v>0.112562772213886</v>
      </c>
      <c r="L927" s="22">
        <v>8.8052289684269702E-2</v>
      </c>
      <c r="M927" s="21">
        <v>994682.59809061524</v>
      </c>
      <c r="N927" s="21">
        <v>312318.11724636867</v>
      </c>
    </row>
    <row r="928" spans="10:14" x14ac:dyDescent="0.25">
      <c r="J928">
        <f t="shared" si="20"/>
        <v>915</v>
      </c>
      <c r="K928" s="22">
        <v>9.395318818071452E-2</v>
      </c>
      <c r="L928" s="22">
        <v>6.9852686908534078E-2</v>
      </c>
      <c r="M928" s="21">
        <v>427952.18297194951</v>
      </c>
      <c r="N928" s="21">
        <v>134371.72854319567</v>
      </c>
    </row>
    <row r="929" spans="10:14" x14ac:dyDescent="0.25">
      <c r="J929">
        <f t="shared" si="20"/>
        <v>916</v>
      </c>
      <c r="K929" s="22">
        <v>0.12606250783107664</v>
      </c>
      <c r="L929" s="22">
        <v>0.10125461733288232</v>
      </c>
      <c r="M929" s="21">
        <v>1817955.6152109986</v>
      </c>
      <c r="N929" s="21">
        <v>570815.73164150037</v>
      </c>
    </row>
    <row r="930" spans="10:14" x14ac:dyDescent="0.25">
      <c r="J930">
        <f t="shared" si="20"/>
        <v>917</v>
      </c>
      <c r="K930" s="22">
        <v>0.13873979271037018</v>
      </c>
      <c r="L930" s="22">
        <v>0.11365261336904986</v>
      </c>
      <c r="M930" s="21">
        <v>3181875.5292259371</v>
      </c>
      <c r="N930" s="21">
        <v>999069.83042404312</v>
      </c>
    </row>
    <row r="931" spans="10:14" x14ac:dyDescent="0.25">
      <c r="J931">
        <f t="shared" si="20"/>
        <v>918</v>
      </c>
      <c r="K931" s="22">
        <v>7.8635506442314318E-2</v>
      </c>
      <c r="L931" s="22">
        <v>5.4872463675864847E-2</v>
      </c>
      <c r="M931" s="21">
        <v>211443.30737695374</v>
      </c>
      <c r="N931" s="21">
        <v>66390.60117376197</v>
      </c>
    </row>
    <row r="932" spans="10:14" x14ac:dyDescent="0.25">
      <c r="J932">
        <f t="shared" si="20"/>
        <v>919</v>
      </c>
      <c r="K932" s="22">
        <v>0.12031835713874006</v>
      </c>
      <c r="L932" s="22">
        <v>9.5637014021698663E-2</v>
      </c>
      <c r="M932" s="21">
        <v>1407767.5222375053</v>
      </c>
      <c r="N932" s="21">
        <v>442021.70914600557</v>
      </c>
    </row>
    <row r="933" spans="10:14" x14ac:dyDescent="0.25">
      <c r="J933">
        <f t="shared" si="20"/>
        <v>920</v>
      </c>
      <c r="K933" s="22">
        <v>0.10260113383019176</v>
      </c>
      <c r="L933" s="22">
        <v>7.8310112682591804E-2</v>
      </c>
      <c r="M933" s="21">
        <v>634424.67704600829</v>
      </c>
      <c r="N933" s="21">
        <v>199201.55540068483</v>
      </c>
    </row>
    <row r="934" spans="10:14" x14ac:dyDescent="0.25">
      <c r="J934">
        <f t="shared" si="20"/>
        <v>921</v>
      </c>
      <c r="K934" s="22">
        <v>0.11331739691897336</v>
      </c>
      <c r="L934" s="22">
        <v>8.8790289515585874E-2</v>
      </c>
      <c r="M934" s="21">
        <v>1028982.7754993972</v>
      </c>
      <c r="N934" s="21">
        <v>323087.95161372464</v>
      </c>
    </row>
    <row r="935" spans="10:14" x14ac:dyDescent="0.25">
      <c r="J935">
        <f t="shared" si="20"/>
        <v>922</v>
      </c>
      <c r="K935" s="22">
        <v>0.14440555396748689</v>
      </c>
      <c r="L935" s="22">
        <v>0.11919355421532951</v>
      </c>
      <c r="M935" s="21">
        <v>4078084.0460472479</v>
      </c>
      <c r="N935" s="21">
        <v>1280468.2957948963</v>
      </c>
    </row>
    <row r="936" spans="10:14" x14ac:dyDescent="0.25">
      <c r="J936">
        <f t="shared" si="20"/>
        <v>923</v>
      </c>
      <c r="K936" s="22">
        <v>0.12143571444671708</v>
      </c>
      <c r="L936" s="22">
        <v>9.6729755220400504E-2</v>
      </c>
      <c r="M936" s="21">
        <v>1479712.9679981223</v>
      </c>
      <c r="N936" s="21">
        <v>464611.69534616597</v>
      </c>
    </row>
    <row r="937" spans="10:14" x14ac:dyDescent="0.25">
      <c r="J937">
        <f t="shared" si="20"/>
        <v>924</v>
      </c>
      <c r="K937" s="22">
        <v>0.11981081793872184</v>
      </c>
      <c r="L937" s="22">
        <v>9.5140656240838117E-2</v>
      </c>
      <c r="M937" s="21">
        <v>1376230.7727747366</v>
      </c>
      <c r="N937" s="21">
        <v>432119.55720810161</v>
      </c>
    </row>
    <row r="938" spans="10:14" x14ac:dyDescent="0.25">
      <c r="J938">
        <f t="shared" si="20"/>
        <v>925</v>
      </c>
      <c r="K938" s="22">
        <v>0.10016134013070754</v>
      </c>
      <c r="L938" s="22">
        <v>7.592406922744499E-2</v>
      </c>
      <c r="M938" s="21">
        <v>567907.12197788793</v>
      </c>
      <c r="N938" s="21">
        <v>178315.86020245191</v>
      </c>
    </row>
    <row r="939" spans="10:14" x14ac:dyDescent="0.25">
      <c r="J939">
        <f t="shared" si="20"/>
        <v>926</v>
      </c>
      <c r="K939" s="22">
        <v>0.11485290105991974</v>
      </c>
      <c r="L939" s="22">
        <v>9.0291965500170601E-2</v>
      </c>
      <c r="M939" s="21">
        <v>1102393.7583563062</v>
      </c>
      <c r="N939" s="21">
        <v>346138.09845965001</v>
      </c>
    </row>
    <row r="940" spans="10:14" x14ac:dyDescent="0.25">
      <c r="J940">
        <f t="shared" si="20"/>
        <v>927</v>
      </c>
      <c r="K940" s="22">
        <v>0.10309353480323225</v>
      </c>
      <c r="L940" s="22">
        <v>7.8791665741475114E-2</v>
      </c>
      <c r="M940" s="21">
        <v>648746.89285510662</v>
      </c>
      <c r="N940" s="21">
        <v>203698.55523247062</v>
      </c>
    </row>
    <row r="941" spans="10:14" x14ac:dyDescent="0.25">
      <c r="J941">
        <f t="shared" si="20"/>
        <v>928</v>
      </c>
      <c r="K941" s="22">
        <v>8.2794310173463392E-2</v>
      </c>
      <c r="L941" s="22">
        <v>5.8939646252017308E-2</v>
      </c>
      <c r="M941" s="21">
        <v>256304.70572906116</v>
      </c>
      <c r="N941" s="21">
        <v>80476.52918463196</v>
      </c>
    </row>
    <row r="942" spans="10:14" x14ac:dyDescent="0.25">
      <c r="J942">
        <f t="shared" si="20"/>
        <v>929</v>
      </c>
      <c r="K942" s="22">
        <v>0.11048497925445444</v>
      </c>
      <c r="L942" s="22">
        <v>8.6020271857086161E-2</v>
      </c>
      <c r="M942" s="21">
        <v>905926.06837771554</v>
      </c>
      <c r="N942" s="21">
        <v>284449.65719040122</v>
      </c>
    </row>
    <row r="943" spans="10:14" x14ac:dyDescent="0.25">
      <c r="J943">
        <f t="shared" si="20"/>
        <v>930</v>
      </c>
      <c r="K943" s="22">
        <v>9.2744180299353163E-2</v>
      </c>
      <c r="L943" s="22">
        <v>6.8670314258275411E-2</v>
      </c>
      <c r="M943" s="21">
        <v>404933.25189590181</v>
      </c>
      <c r="N943" s="21">
        <v>127144.06694692814</v>
      </c>
    </row>
    <row r="944" spans="10:14" x14ac:dyDescent="0.25">
      <c r="J944">
        <f t="shared" si="20"/>
        <v>931</v>
      </c>
      <c r="K944" s="22">
        <v>0.12695967993747548</v>
      </c>
      <c r="L944" s="22">
        <v>0.10213202415341227</v>
      </c>
      <c r="M944" s="21">
        <v>1891808.8071233293</v>
      </c>
      <c r="N944" s="21">
        <v>594004.72669878858</v>
      </c>
    </row>
    <row r="945" spans="10:14" x14ac:dyDescent="0.25">
      <c r="J945">
        <f t="shared" si="20"/>
        <v>932</v>
      </c>
      <c r="K945" s="22">
        <v>0.11299834186493674</v>
      </c>
      <c r="L945" s="22">
        <v>8.8478263452203443E-2</v>
      </c>
      <c r="M945" s="21">
        <v>1014341.505744172</v>
      </c>
      <c r="N945" s="21">
        <v>318490.77276207297</v>
      </c>
    </row>
    <row r="946" spans="10:14" x14ac:dyDescent="0.25">
      <c r="J946">
        <f t="shared" ref="J946:J1009" si="21">1+J945</f>
        <v>933</v>
      </c>
      <c r="K946" s="22">
        <v>8.8368883780646224E-2</v>
      </c>
      <c r="L946" s="22">
        <v>6.4391408371685444E-2</v>
      </c>
      <c r="M946" s="21">
        <v>331332.60542711121</v>
      </c>
      <c r="N946" s="21">
        <v>104034.36805667554</v>
      </c>
    </row>
    <row r="947" spans="10:14" x14ac:dyDescent="0.25">
      <c r="J947">
        <f t="shared" si="21"/>
        <v>934</v>
      </c>
      <c r="K947" s="22">
        <v>0.1082186160931824</v>
      </c>
      <c r="L947" s="22">
        <v>8.3803838152432197E-2</v>
      </c>
      <c r="M947" s="21">
        <v>817956.84889779403</v>
      </c>
      <c r="N947" s="21">
        <v>256828.40287637056</v>
      </c>
    </row>
    <row r="948" spans="10:14" x14ac:dyDescent="0.25">
      <c r="J948">
        <f t="shared" si="21"/>
        <v>935</v>
      </c>
      <c r="K948" s="22">
        <v>0.11500295989773335</v>
      </c>
      <c r="L948" s="22">
        <v>9.0438718444047606E-2</v>
      </c>
      <c r="M948" s="21">
        <v>1109837.3690730282</v>
      </c>
      <c r="N948" s="21">
        <v>348475.30078833672</v>
      </c>
    </row>
    <row r="949" spans="10:14" x14ac:dyDescent="0.25">
      <c r="J949">
        <f t="shared" si="21"/>
        <v>936</v>
      </c>
      <c r="K949" s="22">
        <v>0.16782492525595383</v>
      </c>
      <c r="L949" s="22">
        <v>0.14209698150031502</v>
      </c>
      <c r="M949" s="21">
        <v>11229110.23470124</v>
      </c>
      <c r="N949" s="21">
        <v>3525802.6767392275</v>
      </c>
    </row>
    <row r="950" spans="10:14" x14ac:dyDescent="0.25">
      <c r="J950">
        <f t="shared" si="21"/>
        <v>937</v>
      </c>
      <c r="K950" s="22">
        <v>0.11562627530866743</v>
      </c>
      <c r="L950" s="22">
        <v>9.1048301810488175E-2</v>
      </c>
      <c r="M950" s="21">
        <v>1141287.4530134809</v>
      </c>
      <c r="N950" s="21">
        <v>358350.24081682164</v>
      </c>
    </row>
    <row r="951" spans="10:14" x14ac:dyDescent="0.25">
      <c r="J951">
        <f t="shared" si="21"/>
        <v>938</v>
      </c>
      <c r="K951" s="22">
        <v>0.1182919805879159</v>
      </c>
      <c r="L951" s="22">
        <v>9.3655279866151409E-2</v>
      </c>
      <c r="M951" s="21">
        <v>1285934.5259686299</v>
      </c>
      <c r="N951" s="21">
        <v>403767.64489855542</v>
      </c>
    </row>
    <row r="952" spans="10:14" x14ac:dyDescent="0.25">
      <c r="J952">
        <f t="shared" si="21"/>
        <v>939</v>
      </c>
      <c r="K952" s="22">
        <v>9.4531298659169538E-2</v>
      </c>
      <c r="L952" s="22">
        <v>7.0418061236601659E-2</v>
      </c>
      <c r="M952" s="21">
        <v>439407.61355133529</v>
      </c>
      <c r="N952" s="21">
        <v>137968.59302807561</v>
      </c>
    </row>
    <row r="953" spans="10:14" x14ac:dyDescent="0.25">
      <c r="J953">
        <f t="shared" si="21"/>
        <v>940</v>
      </c>
      <c r="K953" s="22">
        <v>8.4715992248040051E-2</v>
      </c>
      <c r="L953" s="22">
        <v>6.0818992418820939E-2</v>
      </c>
      <c r="M953" s="21">
        <v>280066.06296638912</v>
      </c>
      <c r="N953" s="21">
        <v>87937.303475673281</v>
      </c>
    </row>
    <row r="954" spans="10:14" x14ac:dyDescent="0.25">
      <c r="J954">
        <f t="shared" si="21"/>
        <v>941</v>
      </c>
      <c r="K954" s="22">
        <v>0.10634756980458304</v>
      </c>
      <c r="L954" s="22">
        <v>8.1974012232259863E-2</v>
      </c>
      <c r="M954" s="21">
        <v>751688.04203557887</v>
      </c>
      <c r="N954" s="21">
        <v>236020.81155920067</v>
      </c>
    </row>
    <row r="955" spans="10:14" x14ac:dyDescent="0.25">
      <c r="J955">
        <f t="shared" si="21"/>
        <v>942</v>
      </c>
      <c r="K955" s="22">
        <v>6.7364794961119578E-2</v>
      </c>
      <c r="L955" s="22">
        <v>4.3850053309677284E-2</v>
      </c>
      <c r="M955" s="21">
        <v>125055.28370942427</v>
      </c>
      <c r="N955" s="21">
        <v>39265.822921614825</v>
      </c>
    </row>
    <row r="956" spans="10:14" x14ac:dyDescent="0.25">
      <c r="J956">
        <f t="shared" si="21"/>
        <v>943</v>
      </c>
      <c r="K956" s="22">
        <v>0.12080443968801724</v>
      </c>
      <c r="L956" s="22">
        <v>9.6112387855809889E-2</v>
      </c>
      <c r="M956" s="21">
        <v>1438634.4635867001</v>
      </c>
      <c r="N956" s="21">
        <v>451713.54956408474</v>
      </c>
    </row>
    <row r="957" spans="10:14" x14ac:dyDescent="0.25">
      <c r="J957">
        <f t="shared" si="21"/>
        <v>944</v>
      </c>
      <c r="K957" s="22">
        <v>5.5495043537744593E-2</v>
      </c>
      <c r="L957" s="22">
        <v>3.2241800241415097E-2</v>
      </c>
      <c r="M957" s="21">
        <v>71493.777330333134</v>
      </c>
      <c r="N957" s="21">
        <v>22448.167861288566</v>
      </c>
    </row>
    <row r="958" spans="10:14" x14ac:dyDescent="0.25">
      <c r="J958">
        <f t="shared" si="21"/>
        <v>945</v>
      </c>
      <c r="K958" s="22">
        <v>0.12038958731545035</v>
      </c>
      <c r="L958" s="22">
        <v>9.5706674951220982E-2</v>
      </c>
      <c r="M958" s="21">
        <v>1412249.814645123</v>
      </c>
      <c r="N958" s="21">
        <v>443429.09390208969</v>
      </c>
    </row>
    <row r="959" spans="10:14" x14ac:dyDescent="0.25">
      <c r="J959">
        <f t="shared" si="21"/>
        <v>946</v>
      </c>
      <c r="K959" s="22">
        <v>8.8684838363431995E-2</v>
      </c>
      <c r="L959" s="22">
        <v>6.470040226921836E-2</v>
      </c>
      <c r="M959" s="21">
        <v>336176.27990784956</v>
      </c>
      <c r="N959" s="21">
        <v>105555.22234454825</v>
      </c>
    </row>
    <row r="960" spans="10:14" x14ac:dyDescent="0.25">
      <c r="J960">
        <f t="shared" si="21"/>
        <v>947</v>
      </c>
      <c r="K960" s="22">
        <v>0.11698731907217796</v>
      </c>
      <c r="L960" s="22">
        <v>9.2379360893384721E-2</v>
      </c>
      <c r="M960" s="21">
        <v>1213026.9917907175</v>
      </c>
      <c r="N960" s="21">
        <v>380875.57475353568</v>
      </c>
    </row>
    <row r="961" spans="10:14" x14ac:dyDescent="0.25">
      <c r="J961">
        <f t="shared" si="21"/>
        <v>948</v>
      </c>
      <c r="K961" s="22">
        <v>0.14347474457069742</v>
      </c>
      <c r="L961" s="22">
        <v>0.11828325115582561</v>
      </c>
      <c r="M961" s="21">
        <v>3915499.5565435025</v>
      </c>
      <c r="N961" s="21">
        <v>1229418.7632578388</v>
      </c>
    </row>
    <row r="962" spans="10:14" x14ac:dyDescent="0.25">
      <c r="J962">
        <f t="shared" si="21"/>
        <v>949</v>
      </c>
      <c r="K962" s="22">
        <v>0.1355667906475011</v>
      </c>
      <c r="L962" s="22">
        <v>0.11054951460833196</v>
      </c>
      <c r="M962" s="21">
        <v>2767530.9787982744</v>
      </c>
      <c r="N962" s="21">
        <v>868970.73134533211</v>
      </c>
    </row>
    <row r="963" spans="10:14" x14ac:dyDescent="0.25">
      <c r="J963">
        <f t="shared" si="21"/>
        <v>950</v>
      </c>
      <c r="K963" s="22">
        <v>0.11454855305259093</v>
      </c>
      <c r="L963" s="22">
        <v>8.999432247767758E-2</v>
      </c>
      <c r="M963" s="21">
        <v>1087446.6251341884</v>
      </c>
      <c r="N963" s="21">
        <v>341444.88223658188</v>
      </c>
    </row>
    <row r="964" spans="10:14" x14ac:dyDescent="0.25">
      <c r="J964">
        <f t="shared" si="21"/>
        <v>951</v>
      </c>
      <c r="K964" s="22">
        <v>9.6688757678294213E-2</v>
      </c>
      <c r="L964" s="22">
        <v>7.2527990028293576E-2</v>
      </c>
      <c r="M964" s="21">
        <v>484872.8915206666</v>
      </c>
      <c r="N964" s="21">
        <v>152244.13182077376</v>
      </c>
    </row>
    <row r="965" spans="10:14" x14ac:dyDescent="0.25">
      <c r="J965">
        <f t="shared" si="21"/>
        <v>952</v>
      </c>
      <c r="K965" s="22">
        <v>9.7837734169883062E-2</v>
      </c>
      <c r="L965" s="22">
        <v>7.36516538193972E-2</v>
      </c>
      <c r="M965" s="21">
        <v>510935.44264789496</v>
      </c>
      <c r="N965" s="21">
        <v>160427.45272567176</v>
      </c>
    </row>
    <row r="966" spans="10:14" x14ac:dyDescent="0.25">
      <c r="J966">
        <f t="shared" si="21"/>
        <v>953</v>
      </c>
      <c r="K966" s="22">
        <v>8.2458165697562036E-2</v>
      </c>
      <c r="L966" s="22">
        <v>5.8610907257864664E-2</v>
      </c>
      <c r="M966" s="21">
        <v>252356.4317799751</v>
      </c>
      <c r="N966" s="21">
        <v>79236.819664712224</v>
      </c>
    </row>
    <row r="967" spans="10:14" x14ac:dyDescent="0.25">
      <c r="J967">
        <f t="shared" si="21"/>
        <v>954</v>
      </c>
      <c r="K967" s="22">
        <v>0.11037943613341805</v>
      </c>
      <c r="L967" s="22">
        <v>8.5917053919750686E-2</v>
      </c>
      <c r="M967" s="21">
        <v>901631.00976786856</v>
      </c>
      <c r="N967" s="21">
        <v>283101.06154686108</v>
      </c>
    </row>
    <row r="968" spans="10:14" x14ac:dyDescent="0.25">
      <c r="J968">
        <f t="shared" si="21"/>
        <v>955</v>
      </c>
      <c r="K968" s="22">
        <v>0.10395891978605754</v>
      </c>
      <c r="L968" s="22">
        <v>7.963798572946823E-2</v>
      </c>
      <c r="M968" s="21">
        <v>674689.53313313378</v>
      </c>
      <c r="N968" s="21">
        <v>211844.225603689</v>
      </c>
    </row>
    <row r="969" spans="10:14" x14ac:dyDescent="0.25">
      <c r="J969">
        <f t="shared" si="21"/>
        <v>956</v>
      </c>
      <c r="K969" s="22">
        <v>0.13202359280993203</v>
      </c>
      <c r="L969" s="22">
        <v>0.10708437572695462</v>
      </c>
      <c r="M969" s="21">
        <v>2367185.2176021193</v>
      </c>
      <c r="N969" s="21">
        <v>743267.08012597414</v>
      </c>
    </row>
    <row r="970" spans="10:14" x14ac:dyDescent="0.25">
      <c r="J970">
        <f t="shared" si="21"/>
        <v>957</v>
      </c>
      <c r="K970" s="22">
        <v>0.10311773657481149</v>
      </c>
      <c r="L970" s="22">
        <v>7.8815334332262843E-2</v>
      </c>
      <c r="M970" s="21">
        <v>649458.94791708619</v>
      </c>
      <c r="N970" s="21">
        <v>203922.1317751387</v>
      </c>
    </row>
    <row r="971" spans="10:14" x14ac:dyDescent="0.25">
      <c r="J971">
        <f t="shared" si="21"/>
        <v>958</v>
      </c>
      <c r="K971" s="22">
        <v>0.13525589858553011</v>
      </c>
      <c r="L971" s="22">
        <v>0.11024547170098309</v>
      </c>
      <c r="M971" s="21">
        <v>2729899.6641270844</v>
      </c>
      <c r="N971" s="21">
        <v>857154.96079684503</v>
      </c>
    </row>
    <row r="972" spans="10:14" x14ac:dyDescent="0.25">
      <c r="J972">
        <f t="shared" si="21"/>
        <v>959</v>
      </c>
      <c r="K972" s="22">
        <v>0.1412777289674767</v>
      </c>
      <c r="L972" s="22">
        <v>0.1161346372373504</v>
      </c>
      <c r="M972" s="21">
        <v>3556521.6274499781</v>
      </c>
      <c r="N972" s="21">
        <v>1116704.1031615371</v>
      </c>
    </row>
    <row r="973" spans="10:14" x14ac:dyDescent="0.25">
      <c r="J973">
        <f t="shared" si="21"/>
        <v>960</v>
      </c>
      <c r="K973" s="22">
        <v>8.7262549947433099E-2</v>
      </c>
      <c r="L973" s="22">
        <v>6.3309447793418849E-2</v>
      </c>
      <c r="M973" s="21">
        <v>314905.17323600629</v>
      </c>
      <c r="N973" s="21">
        <v>98876.356141149008</v>
      </c>
    </row>
    <row r="974" spans="10:14" x14ac:dyDescent="0.25">
      <c r="J974">
        <f t="shared" si="21"/>
        <v>961</v>
      </c>
      <c r="K974" s="22">
        <v>9.441688507170598E-2</v>
      </c>
      <c r="L974" s="22">
        <v>7.0306168254992141E-2</v>
      </c>
      <c r="M974" s="21">
        <v>437116.87675016234</v>
      </c>
      <c r="N974" s="21">
        <v>137249.32981162579</v>
      </c>
    </row>
    <row r="975" spans="10:14" x14ac:dyDescent="0.25">
      <c r="J975">
        <f t="shared" si="21"/>
        <v>962</v>
      </c>
      <c r="K975" s="22">
        <v>0.10861836826758364</v>
      </c>
      <c r="L975" s="22">
        <v>8.419478352605636E-2</v>
      </c>
      <c r="M975" s="21">
        <v>832840.4861364963</v>
      </c>
      <c r="N975" s="21">
        <v>261501.68214062281</v>
      </c>
    </row>
    <row r="976" spans="10:14" x14ac:dyDescent="0.25">
      <c r="J976">
        <f t="shared" si="21"/>
        <v>963</v>
      </c>
      <c r="K976" s="22">
        <v>0.11892277112585004</v>
      </c>
      <c r="L976" s="22">
        <v>9.4272173677675264E-2</v>
      </c>
      <c r="M976" s="21">
        <v>1322707.8841899296</v>
      </c>
      <c r="N976" s="21">
        <v>415314.02766080451</v>
      </c>
    </row>
    <row r="977" spans="10:14" x14ac:dyDescent="0.25">
      <c r="J977">
        <f t="shared" si="21"/>
        <v>964</v>
      </c>
      <c r="K977" s="22">
        <v>0.13706048482413702</v>
      </c>
      <c r="L977" s="22">
        <v>0.11201030172935234</v>
      </c>
      <c r="M977" s="21">
        <v>2955538.9629561086</v>
      </c>
      <c r="N977" s="21">
        <v>928002.92890480987</v>
      </c>
    </row>
    <row r="978" spans="10:14" x14ac:dyDescent="0.25">
      <c r="J978">
        <f t="shared" si="21"/>
        <v>965</v>
      </c>
      <c r="K978" s="22">
        <v>8.3409689246598084E-2</v>
      </c>
      <c r="L978" s="22">
        <v>5.9541468123349262E-2</v>
      </c>
      <c r="M978" s="21">
        <v>263690.26389013859</v>
      </c>
      <c r="N978" s="21">
        <v>82795.503723956441</v>
      </c>
    </row>
    <row r="979" spans="10:14" x14ac:dyDescent="0.25">
      <c r="J979">
        <f t="shared" si="21"/>
        <v>966</v>
      </c>
      <c r="K979" s="22">
        <v>0.14712058325296162</v>
      </c>
      <c r="L979" s="22">
        <v>0.12184876963723545</v>
      </c>
      <c r="M979" s="21">
        <v>4591049.3187303748</v>
      </c>
      <c r="N979" s="21">
        <v>1441533.0902174579</v>
      </c>
    </row>
    <row r="980" spans="10:14" x14ac:dyDescent="0.25">
      <c r="J980">
        <f t="shared" si="21"/>
        <v>967</v>
      </c>
      <c r="K980" s="22">
        <v>0.12729668987662524</v>
      </c>
      <c r="L980" s="22">
        <v>0.10246160954409422</v>
      </c>
      <c r="M980" s="21">
        <v>1920303.7002390744</v>
      </c>
      <c r="N980" s="21">
        <v>602951.77310950228</v>
      </c>
    </row>
    <row r="981" spans="10:14" x14ac:dyDescent="0.25">
      <c r="J981">
        <f t="shared" si="21"/>
        <v>968</v>
      </c>
      <c r="K981" s="22">
        <v>8.8422724310353029E-2</v>
      </c>
      <c r="L981" s="22">
        <v>6.4444062759454246E-2</v>
      </c>
      <c r="M981" s="21">
        <v>332153.13425818144</v>
      </c>
      <c r="N981" s="21">
        <v>104292.00403036014</v>
      </c>
    </row>
    <row r="982" spans="10:14" x14ac:dyDescent="0.25">
      <c r="J982">
        <f t="shared" si="21"/>
        <v>969</v>
      </c>
      <c r="K982" s="22">
        <v>0.10753274749082897</v>
      </c>
      <c r="L982" s="22">
        <v>8.3133079682123023E-2</v>
      </c>
      <c r="M982" s="21">
        <v>793025.48611691524</v>
      </c>
      <c r="N982" s="21">
        <v>249000.26121685305</v>
      </c>
    </row>
    <row r="983" spans="10:14" x14ac:dyDescent="0.25">
      <c r="J983">
        <f t="shared" si="21"/>
        <v>970</v>
      </c>
      <c r="K983" s="22">
        <v>0.1369253950626721</v>
      </c>
      <c r="L983" s="22">
        <v>0.11187818808332195</v>
      </c>
      <c r="M983" s="21">
        <v>2938033.161381735</v>
      </c>
      <c r="N983" s="21">
        <v>922506.32224948891</v>
      </c>
    </row>
    <row r="984" spans="10:14" x14ac:dyDescent="0.25">
      <c r="J984">
        <f t="shared" si="21"/>
        <v>971</v>
      </c>
      <c r="K984" s="22">
        <v>0.10966292293307767</v>
      </c>
      <c r="L984" s="22">
        <v>8.5216325971908313E-2</v>
      </c>
      <c r="M984" s="21">
        <v>872995.67496377311</v>
      </c>
      <c r="N984" s="21">
        <v>274109.91817117314</v>
      </c>
    </row>
    <row r="985" spans="10:14" x14ac:dyDescent="0.25">
      <c r="J985">
        <f t="shared" si="21"/>
        <v>972</v>
      </c>
      <c r="K985" s="22">
        <v>0.15273114061446824</v>
      </c>
      <c r="L985" s="22">
        <v>0.12733572276568195</v>
      </c>
      <c r="M985" s="21">
        <v>5859487.224212856</v>
      </c>
      <c r="N985" s="21">
        <v>1839807.0112096155</v>
      </c>
    </row>
    <row r="986" spans="10:14" x14ac:dyDescent="0.25">
      <c r="J986">
        <f t="shared" si="21"/>
        <v>973</v>
      </c>
      <c r="K986" s="22">
        <v>0.13560552480477828</v>
      </c>
      <c r="L986" s="22">
        <v>0.11058739542689522</v>
      </c>
      <c r="M986" s="21">
        <v>2772254.9463690696</v>
      </c>
      <c r="N986" s="21">
        <v>870453.99913394707</v>
      </c>
    </row>
    <row r="987" spans="10:14" x14ac:dyDescent="0.25">
      <c r="J987">
        <f t="shared" si="21"/>
        <v>974</v>
      </c>
      <c r="K987" s="22">
        <v>0.11591052241973721</v>
      </c>
      <c r="L987" s="22">
        <v>9.1326286772559051E-2</v>
      </c>
      <c r="M987" s="21">
        <v>1155917.8446114354</v>
      </c>
      <c r="N987" s="21">
        <v>362944.00406071625</v>
      </c>
    </row>
    <row r="988" spans="10:14" x14ac:dyDescent="0.25">
      <c r="J988">
        <f t="shared" si="21"/>
        <v>975</v>
      </c>
      <c r="K988" s="22">
        <v>0.1434109965814423</v>
      </c>
      <c r="L988" s="22">
        <v>0.11822090757629566</v>
      </c>
      <c r="M988" s="21">
        <v>3904600.1202812619</v>
      </c>
      <c r="N988" s="21">
        <v>1225996.4741587793</v>
      </c>
    </row>
    <row r="989" spans="10:14" x14ac:dyDescent="0.25">
      <c r="J989">
        <f t="shared" si="21"/>
        <v>976</v>
      </c>
      <c r="K989" s="22">
        <v>0.11967932820179561</v>
      </c>
      <c r="L989" s="22">
        <v>9.5012063308461014E-2</v>
      </c>
      <c r="M989" s="21">
        <v>1368174.0275914429</v>
      </c>
      <c r="N989" s="21">
        <v>429589.83818857698</v>
      </c>
    </row>
    <row r="990" spans="10:14" x14ac:dyDescent="0.25">
      <c r="J990">
        <f t="shared" si="21"/>
        <v>977</v>
      </c>
      <c r="K990" s="22">
        <v>0.11609962574690091</v>
      </c>
      <c r="L990" s="22">
        <v>9.1511224030254468E-2</v>
      </c>
      <c r="M990" s="21">
        <v>1165752.7688125221</v>
      </c>
      <c r="N990" s="21">
        <v>366032.04944890382</v>
      </c>
    </row>
    <row r="991" spans="10:14" x14ac:dyDescent="0.25">
      <c r="J991">
        <f t="shared" si="21"/>
        <v>978</v>
      </c>
      <c r="K991" s="22">
        <v>5.5158100014816469E-2</v>
      </c>
      <c r="L991" s="22">
        <v>3.19122798037621E-2</v>
      </c>
      <c r="M991" s="21">
        <v>70361.516260752003</v>
      </c>
      <c r="N991" s="21">
        <v>22092.651793990557</v>
      </c>
    </row>
    <row r="992" spans="10:14" x14ac:dyDescent="0.25">
      <c r="J992">
        <f t="shared" si="21"/>
        <v>979</v>
      </c>
      <c r="K992" s="22">
        <v>0.13021393854333008</v>
      </c>
      <c r="L992" s="22">
        <v>0.10531458932254778</v>
      </c>
      <c r="M992" s="21">
        <v>2185200.4455115199</v>
      </c>
      <c r="N992" s="21">
        <v>686126.09716723976</v>
      </c>
    </row>
    <row r="993" spans="10:14" x14ac:dyDescent="0.25">
      <c r="J993">
        <f t="shared" si="21"/>
        <v>980</v>
      </c>
      <c r="K993" s="22">
        <v>0.12921285540167382</v>
      </c>
      <c r="L993" s="22">
        <v>0.10433556069454863</v>
      </c>
      <c r="M993" s="21">
        <v>2090494.4285184524</v>
      </c>
      <c r="N993" s="21">
        <v>656389.57118804206</v>
      </c>
    </row>
    <row r="994" spans="10:14" x14ac:dyDescent="0.25">
      <c r="J994">
        <f t="shared" si="21"/>
        <v>981</v>
      </c>
      <c r="K994" s="22">
        <v>0.10952568879222913</v>
      </c>
      <c r="L994" s="22">
        <v>8.5082115188569007E-2</v>
      </c>
      <c r="M994" s="21">
        <v>867613.74671423307</v>
      </c>
      <c r="N994" s="21">
        <v>272420.05881173728</v>
      </c>
    </row>
    <row r="995" spans="10:14" x14ac:dyDescent="0.25">
      <c r="J995">
        <f t="shared" si="21"/>
        <v>982</v>
      </c>
      <c r="K995" s="22">
        <v>0.10133176889083839</v>
      </c>
      <c r="L995" s="22">
        <v>7.706871267964166E-2</v>
      </c>
      <c r="M995" s="21">
        <v>598917.05585723592</v>
      </c>
      <c r="N995" s="21">
        <v>188052.59851849717</v>
      </c>
    </row>
    <row r="996" spans="10:14" x14ac:dyDescent="0.25">
      <c r="J996">
        <f t="shared" si="21"/>
        <v>983</v>
      </c>
      <c r="K996" s="22">
        <v>0.1078940154230108</v>
      </c>
      <c r="L996" s="22">
        <v>8.3486388646450305E-2</v>
      </c>
      <c r="M996" s="21">
        <v>806063.30607208016</v>
      </c>
      <c r="N996" s="21">
        <v>253093.9765278585</v>
      </c>
    </row>
    <row r="997" spans="10:14" x14ac:dyDescent="0.25">
      <c r="J997">
        <f t="shared" si="21"/>
        <v>984</v>
      </c>
      <c r="K997" s="22">
        <v>0.13156431543852776</v>
      </c>
      <c r="L997" s="22">
        <v>0.10663521653518848</v>
      </c>
      <c r="M997" s="21">
        <v>2319639.4892000663</v>
      </c>
      <c r="N997" s="21">
        <v>728338.30545338895</v>
      </c>
    </row>
    <row r="998" spans="10:14" x14ac:dyDescent="0.25">
      <c r="J998">
        <f t="shared" si="21"/>
        <v>985</v>
      </c>
      <c r="K998" s="22">
        <v>9.5582148275954015E-2</v>
      </c>
      <c r="L998" s="22">
        <v>7.1445759951866972E-2</v>
      </c>
      <c r="M998" s="21">
        <v>461005.05390404048</v>
      </c>
      <c r="N998" s="21">
        <v>144749.9239986242</v>
      </c>
    </row>
    <row r="999" spans="10:14" x14ac:dyDescent="0.25">
      <c r="J999">
        <f t="shared" si="21"/>
        <v>986</v>
      </c>
      <c r="K999" s="22">
        <v>0.13132771874375337</v>
      </c>
      <c r="L999" s="22">
        <v>0.10640383221970517</v>
      </c>
      <c r="M999" s="21">
        <v>2295512.8444384029</v>
      </c>
      <c r="N999" s="21">
        <v>720762.83536685165</v>
      </c>
    </row>
    <row r="1000" spans="10:14" x14ac:dyDescent="0.25">
      <c r="J1000">
        <f t="shared" si="21"/>
        <v>987</v>
      </c>
      <c r="K1000" s="22">
        <v>0.15126011519069182</v>
      </c>
      <c r="L1000" s="22">
        <v>0.12589710499013074</v>
      </c>
      <c r="M1000" s="21">
        <v>5497070.1747044465</v>
      </c>
      <c r="N1000" s="21">
        <v>1726012.5095487563</v>
      </c>
    </row>
    <row r="1001" spans="10:14" x14ac:dyDescent="0.25">
      <c r="J1001">
        <f t="shared" si="21"/>
        <v>988</v>
      </c>
      <c r="K1001" s="22">
        <v>9.2726815108826743E-2</v>
      </c>
      <c r="L1001" s="22">
        <v>6.865333163420706E-2</v>
      </c>
      <c r="M1001" s="21">
        <v>404611.63014007785</v>
      </c>
      <c r="N1001" s="21">
        <v>127043.08166636001</v>
      </c>
    </row>
    <row r="1002" spans="10:14" x14ac:dyDescent="0.25">
      <c r="J1002">
        <f t="shared" si="21"/>
        <v>989</v>
      </c>
      <c r="K1002" s="22">
        <v>0.10156489867824514</v>
      </c>
      <c r="L1002" s="22">
        <v>7.7296706465985077E-2</v>
      </c>
      <c r="M1002" s="21">
        <v>605288.97700781794</v>
      </c>
      <c r="N1002" s="21">
        <v>190053.30348791374</v>
      </c>
    </row>
    <row r="1003" spans="10:14" x14ac:dyDescent="0.25">
      <c r="J1003">
        <f t="shared" si="21"/>
        <v>990</v>
      </c>
      <c r="K1003" s="22">
        <v>0.10463447026090722</v>
      </c>
      <c r="L1003" s="22">
        <v>8.0298653387343322E-2</v>
      </c>
      <c r="M1003" s="21">
        <v>695645.36538573715</v>
      </c>
      <c r="N1003" s="21">
        <v>218424.09951223765</v>
      </c>
    </row>
    <row r="1004" spans="10:14" x14ac:dyDescent="0.25">
      <c r="J1004">
        <f t="shared" si="21"/>
        <v>991</v>
      </c>
      <c r="K1004" s="22">
        <v>8.8034650202359677E-2</v>
      </c>
      <c r="L1004" s="22">
        <v>6.4064538176828778E-2</v>
      </c>
      <c r="M1004" s="21">
        <v>326283.15236213419</v>
      </c>
      <c r="N1004" s="21">
        <v>102448.90182110974</v>
      </c>
    </row>
    <row r="1005" spans="10:14" x14ac:dyDescent="0.25">
      <c r="J1005">
        <f t="shared" si="21"/>
        <v>992</v>
      </c>
      <c r="K1005" s="22">
        <v>0.12551835572125891</v>
      </c>
      <c r="L1005" s="22">
        <v>0.10072245324847251</v>
      </c>
      <c r="M1005" s="21">
        <v>1774546.7229598723</v>
      </c>
      <c r="N1005" s="21">
        <v>557185.87270393886</v>
      </c>
    </row>
    <row r="1006" spans="10:14" x14ac:dyDescent="0.25">
      <c r="J1006">
        <f t="shared" si="21"/>
        <v>993</v>
      </c>
      <c r="K1006" s="22">
        <v>0.14619293026393532</v>
      </c>
      <c r="L1006" s="22">
        <v>0.1209415534477758</v>
      </c>
      <c r="M1006" s="21">
        <v>4409045.6974732755</v>
      </c>
      <c r="N1006" s="21">
        <v>1384386.1888519833</v>
      </c>
    </row>
    <row r="1007" spans="10:14" x14ac:dyDescent="0.25">
      <c r="J1007">
        <f t="shared" si="21"/>
        <v>994</v>
      </c>
      <c r="K1007" s="22">
        <v>0.13762690676825962</v>
      </c>
      <c r="L1007" s="22">
        <v>0.11256424502911222</v>
      </c>
      <c r="M1007" s="21">
        <v>3030059.0702170334</v>
      </c>
      <c r="N1007" s="21">
        <v>951401.32718925364</v>
      </c>
    </row>
    <row r="1008" spans="10:14" x14ac:dyDescent="0.25">
      <c r="J1008">
        <f t="shared" si="21"/>
        <v>995</v>
      </c>
      <c r="K1008" s="22">
        <v>8.8343752437837209E-2</v>
      </c>
      <c r="L1008" s="22">
        <v>6.4366830688727728E-2</v>
      </c>
      <c r="M1008" s="21">
        <v>330950.28448548191</v>
      </c>
      <c r="N1008" s="21">
        <v>103914.32397738559</v>
      </c>
    </row>
    <row r="1009" spans="10:14" x14ac:dyDescent="0.25">
      <c r="J1009">
        <f t="shared" si="21"/>
        <v>996</v>
      </c>
      <c r="K1009" s="22">
        <v>0.11026600882943605</v>
      </c>
      <c r="L1009" s="22">
        <v>8.5806125493155472E-2</v>
      </c>
      <c r="M1009" s="21">
        <v>897037.35299535538</v>
      </c>
      <c r="N1009" s="21">
        <v>281658.70974818547</v>
      </c>
    </row>
    <row r="1010" spans="10:14" x14ac:dyDescent="0.25">
      <c r="J1010">
        <f t="shared" ref="J1010:J1013" si="22">1+J1009</f>
        <v>997</v>
      </c>
      <c r="K1010" s="22">
        <v>0.10291075274393968</v>
      </c>
      <c r="L1010" s="22">
        <v>7.8612910490002186E-2</v>
      </c>
      <c r="M1010" s="21">
        <v>643393.80292768532</v>
      </c>
      <c r="N1010" s="21">
        <v>202017.75075193378</v>
      </c>
    </row>
    <row r="1011" spans="10:14" x14ac:dyDescent="0.25">
      <c r="J1011">
        <f t="shared" si="22"/>
        <v>998</v>
      </c>
      <c r="K1011" s="22">
        <v>0.11754986433953651</v>
      </c>
      <c r="L1011" s="22">
        <v>9.2929512922094615E-2</v>
      </c>
      <c r="M1011" s="21">
        <v>1243952.6191896675</v>
      </c>
      <c r="N1011" s="21">
        <v>390585.84187034605</v>
      </c>
    </row>
    <row r="1012" spans="10:14" x14ac:dyDescent="0.25">
      <c r="J1012">
        <f t="shared" si="22"/>
        <v>999</v>
      </c>
      <c r="K1012" s="22">
        <v>0.12471982921836644</v>
      </c>
      <c r="L1012" s="22">
        <v>9.9941518804551821E-2</v>
      </c>
      <c r="M1012" s="21">
        <v>1712678.8287746063</v>
      </c>
      <c r="N1012" s="21">
        <v>537760.11390708142</v>
      </c>
    </row>
    <row r="1013" spans="10:14" x14ac:dyDescent="0.25">
      <c r="J1013">
        <f t="shared" si="22"/>
        <v>1000</v>
      </c>
      <c r="K1013" s="22">
        <v>9.4400115386920724E-2</v>
      </c>
      <c r="L1013" s="22">
        <v>7.028976801728537E-2</v>
      </c>
      <c r="M1013" s="21">
        <v>436782.10664909537</v>
      </c>
      <c r="N1013" s="21">
        <v>137144.21611216397</v>
      </c>
    </row>
  </sheetData>
  <mergeCells count="1">
    <mergeCell ref="U12:V12"/>
  </mergeCells>
  <dataValidations count="1">
    <dataValidation type="list" allowBlank="1" showInputMessage="1" showErrorMessage="1" sqref="N10" xr:uid="{8AEE5D47-7805-46D1-B177-B0730EF3F3A7}">
      <formula1>$J$4:$J$8</formula1>
    </dataValidation>
  </dataValidations>
  <hyperlinks>
    <hyperlink ref="A1" location="Main!A1" display="Main" xr:uid="{73F323EE-0DA5-46B4-92FA-1E3C7D8564B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2025-05-12T11:22:55Z</cp:lastPrinted>
  <dcterms:created xsi:type="dcterms:W3CDTF">2025-05-06T15:21:59Z</dcterms:created>
  <dcterms:modified xsi:type="dcterms:W3CDTF">2025-07-22T15:59:12Z</dcterms:modified>
</cp:coreProperties>
</file>