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1.Finance\Anaylsen\Sectors\"/>
    </mc:Choice>
  </mc:AlternateContent>
  <xr:revisionPtr revIDLastSave="0" documentId="13_ncr:1_{2FA02DC5-6599-4DE1-A46C-944EF39207A8}" xr6:coauthVersionLast="47" xr6:coauthVersionMax="47" xr10:uidLastSave="{00000000-0000-0000-0000-000000000000}"/>
  <bookViews>
    <workbookView xWindow="225" yWindow="4680" windowWidth="38175" windowHeight="1524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8" l="1"/>
  <c r="F38" i="8"/>
  <c r="G38" i="8" s="1"/>
  <c r="H38" i="8" s="1"/>
  <c r="I38" i="8" s="1"/>
  <c r="J38" i="8" s="1"/>
  <c r="K38" i="8" s="1"/>
  <c r="F41" i="8"/>
  <c r="G41" i="8" s="1"/>
  <c r="H41" i="8" s="1"/>
  <c r="I41" i="8" s="1"/>
  <c r="J41" i="8" s="1"/>
  <c r="K41" i="8" s="1"/>
  <c r="F44" i="8"/>
  <c r="E44" i="8" s="1"/>
  <c r="V1" i="2"/>
  <c r="AA1" i="1"/>
  <c r="D22" i="1"/>
  <c r="C2" i="11"/>
  <c r="E50" i="8"/>
  <c r="F96" i="8" s="1"/>
  <c r="I50" i="8"/>
  <c r="J66" i="8" s="1"/>
  <c r="E5" i="7"/>
  <c r="A77" i="2"/>
  <c r="J89" i="8" l="1"/>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AB28" i="1"/>
  <c r="AC28" i="1"/>
  <c r="AU2" i="1"/>
  <c r="AV2" i="1" s="1"/>
  <c r="AW2" i="1" s="1"/>
  <c r="AX2" i="1" s="1"/>
  <c r="AY2" i="1" s="1"/>
  <c r="AZ2" i="1" s="1"/>
  <c r="BA2" i="1" s="1"/>
  <c r="BB2" i="1" s="1"/>
  <c r="BC2" i="1" s="1"/>
  <c r="BD2" i="1" s="1"/>
  <c r="BE2" i="1" s="1"/>
  <c r="BF2" i="1" s="1"/>
  <c r="BG2" i="1" s="1"/>
  <c r="BH2" i="1" s="1"/>
  <c r="BI2" i="1" s="1"/>
  <c r="BJ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l="1"/>
  <c r="A53" i="1" s="1"/>
  <c r="A54" i="1" s="1"/>
  <c r="A55" i="1" s="1"/>
  <c r="A56" i="1" s="1"/>
  <c r="A57" i="1" s="1"/>
  <c r="A58" i="1" s="1"/>
  <c r="A59" i="1" s="1"/>
  <c r="A61" i="1" s="1"/>
  <c r="A62" i="1" s="1"/>
  <c r="A63" i="1" s="1"/>
  <c r="A60" i="1" s="1"/>
  <c r="A64" i="1" s="1"/>
  <c r="A65" i="1" s="1"/>
  <c r="A66" i="1" s="1"/>
  <c r="A67" i="1" s="1"/>
  <c r="A68" i="1" s="1"/>
  <c r="A69" i="1" s="1"/>
  <c r="A70" i="1" s="1"/>
  <c r="A71" i="1" s="1"/>
  <c r="F61" i="8"/>
  <c r="F57" i="8"/>
  <c r="F66" i="8"/>
  <c r="F63" i="8"/>
  <c r="F52" i="8"/>
  <c r="F65" i="8"/>
  <c r="F67" i="8"/>
  <c r="F58" i="8"/>
  <c r="F56" i="8"/>
  <c r="F53" i="8"/>
  <c r="F68" i="8"/>
  <c r="F60" i="8"/>
  <c r="F59" i="8"/>
  <c r="F62" i="8"/>
  <c r="F55" i="8"/>
  <c r="F54" i="8"/>
  <c r="F69" i="8"/>
  <c r="F72" i="8"/>
  <c r="F71" i="8"/>
  <c r="F73" i="8"/>
  <c r="F70" i="8"/>
  <c r="F74" i="8"/>
  <c r="F64" i="8"/>
  <c r="F51" i="8"/>
  <c r="F75" i="8"/>
  <c r="A72" i="1" l="1"/>
  <c r="A73" i="1" s="1"/>
  <c r="A74" i="1" s="1"/>
  <c r="A75" i="1" s="1"/>
  <c r="A76" i="1" s="1"/>
  <c r="A77" i="1" s="1"/>
  <c r="A78" i="1" s="1"/>
  <c r="A79" i="1" s="1"/>
  <c r="A80" i="1" s="1"/>
  <c r="A81" i="1" s="1"/>
  <c r="A82" i="1" s="1"/>
  <c r="A83" i="1" s="1"/>
  <c r="A84" i="1" s="1"/>
  <c r="A85" i="1" s="1"/>
  <c r="A86" i="1" s="1"/>
  <c r="A87" i="1" s="1"/>
  <c r="A88" i="1" s="1"/>
  <c r="A89" i="1" s="1"/>
  <c r="A90" i="1" s="1"/>
  <c r="A91" i="1" l="1"/>
  <c r="A92" i="1" s="1"/>
  <c r="A93" i="1" s="1"/>
  <c r="A94" i="1" s="1"/>
  <c r="A95" i="1" s="1"/>
  <c r="A96" i="1" s="1"/>
  <c r="A97" i="1" s="1"/>
  <c r="A98" i="1" s="1"/>
  <c r="A99" i="1" s="1"/>
  <c r="A100" i="1" s="1"/>
  <c r="A101" i="1" s="1"/>
  <c r="A102" i="1" s="1"/>
  <c r="A103" i="1" s="1"/>
  <c r="A104" i="1" s="1"/>
  <c r="A105" i="1" s="1"/>
  <c r="A106" i="1" s="1"/>
  <c r="A107" i="1" s="1"/>
  <c r="A108" i="1"/>
  <c r="A109" i="1"/>
  <c r="A110" i="1" s="1"/>
  <c r="A111" i="1" s="1"/>
  <c r="A112" i="1" s="1"/>
  <c r="A113" i="1" s="1"/>
  <c r="A114" i="1" s="1"/>
  <c r="A115" i="1" l="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l="1"/>
  <c r="A161" i="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tc={120A231D-ECF7-462B-8C32-B4DA9B8C3A76}</author>
    <author>tc={7FEA0874-05A1-4358-97A8-F1716B083A3C}</author>
    <author>tc={C57C4AE4-C7A6-45D6-8459-B02B625F744C}</author>
    <author>tc={5FFF1DFD-1473-4377-8704-065F0D15D1EE}</author>
    <author>tc={2E0E738E-9543-4D64-97D5-6E243499B4FE}</author>
    <author>tc={B533632F-6233-41C2-A96C-9A84235E21C6}</author>
    <author>tc={C458FA31-CB9B-459E-B4D3-6F93CD9B9108}</author>
    <author>tc={4762A1A1-5314-4304-962C-F1489B64BA4B}</author>
    <author>tc={78BA4497-CABC-449B-9F46-33176033C6E5}</author>
    <author>tc={50685B42-1DEF-4F03-B165-0B3BE51AA4D4}</author>
    <author>tc={666D69F6-2D40-4CB7-84DC-1E7169651672}</author>
    <author>tc={3E90AEB6-8FBB-4152-B33D-0D1B2FA97815}</author>
    <author>tc={C56C29E9-3627-483A-AD4A-CB0F5A7BD9BB}</author>
    <author>tc={08C5E9FA-992F-498E-9E06-A0017BC54B04}</author>
    <author>tc={5984E514-1D34-4E6B-8131-2A731C83E120}</author>
    <author>tc={A02E79FF-BEC7-4AE4-8AF8-8477983F8ED0}</author>
    <author>tc={3A82BD18-1523-409E-A0ED-7F0F4F17D1A8}</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tc={3C8A7604-D0B1-4BD2-8EB5-1FC90AAA41A6}</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T2" authorId="0" shapeId="0" xr:uid="{120A231D-ECF7-462B-8C32-B4DA9B8C3A76}">
      <text>
        <t xml:space="preserve">[Threaded comment]
Your version of Excel allows you to read this threaded comment; however, any edits to it will get removed if the file is opened in a newer version of Excel. Learn more: https://go.microsoft.com/fwlink/?linkid=870924
Comment:
    All Positions include options
</t>
      </text>
    </comment>
    <comment ref="D4" authorId="1"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2"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3"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4"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5"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W4" authorId="6" shapeId="0" xr:uid="{C458FA31-CB9B-459E-B4D3-6F93CD9B9108}">
      <text>
        <t xml:space="preserve">[Threaded comment]
Your version of Excel allows you to read this threaded comment; however, any edits to it will get removed if the file is opened in a newer version of Excel. Learn more: https://go.microsoft.com/fwlink/?linkid=870924
Comment:
    Pod shop = multi strategy </t>
      </text>
    </comment>
    <comment ref="P5" authorId="7"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8"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9"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10"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T5" authorId="11" shapeId="0" xr:uid="{3E90AEB6-8FBB-4152-B33D-0D1B2FA97815}">
      <text>
        <t>[Threaded comment]
Your version of Excel allows you to read this threaded comment; however, any edits to it will get removed if the file is opened in a newer version of Excel. Learn more: https://go.microsoft.com/fwlink/?linkid=870924
Comment:
    Includes options</t>
      </text>
    </comment>
    <comment ref="P6" authorId="12"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3"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4"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5"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T6" authorId="16" shapeId="0" xr:uid="{3A82BD18-1523-409E-A0ED-7F0F4F17D1A8}">
      <text>
        <t>[Threaded comment]
Your version of Excel allows you to read this threaded comment; however, any edits to it will get removed if the file is opened in a newer version of Excel. Learn more: https://go.microsoft.com/fwlink/?linkid=870924
Comment:
    Includes options</t>
      </text>
    </comment>
    <comment ref="D7" authorId="1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20"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21"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22"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23"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4"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5"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26"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7"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8"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9"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30"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31"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32"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33"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C22" authorId="34"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L22" authorId="35"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M22" authorId="36"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C23" authorId="37" shapeId="0" xr:uid="{3C8A7604-D0B1-4BD2-8EB5-1FC90AAA41A6}">
      <text>
        <t>[Threaded comment]
Your version of Excel allows you to read this threaded comment; however, any edits to it will get removed if the file is opened in a newer version of Excel. Learn more: https://go.microsoft.com/fwlink/?linkid=870924
Comment:
    Former Aramanth Advisors</t>
      </text>
    </comment>
    <comment ref="R24" authorId="38"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39"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40"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41"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42"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I28"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<sst xmlns="http://schemas.openxmlformats.org/spreadsheetml/2006/main" count="2258" uniqueCount="1567">
  <si>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</si>
  <si>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</si>
  <si>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</si>
  <si>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</si>
  <si>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</si>
  <si>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</si>
  <si>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</si>
  <si>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</si>
  <si>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</si>
  <si>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</si>
  <si>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</si>
  <si>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</si>
  <si>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</si>
  <si>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</si>
  <si>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</si>
  <si>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</si>
  <si>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</si>
  <si>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</si>
  <si>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</si>
  <si>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</si>
  <si>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</si>
  <si>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</si>
  <si>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</si>
  <si>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</si>
  <si>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</si>
  <si>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</si>
  <si>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</si>
  <si>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</si>
  <si>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</si>
  <si>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</si>
  <si>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</si>
  <si>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</si>
  <si>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</si>
  <si>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</si>
  <si>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</si>
  <si>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</si>
  <si>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</si>
  <si>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</si>
  <si>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</si>
  <si>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</si>
  <si>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</si>
  <si>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</si>
  <si>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</si>
  <si>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</si>
  <si>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</si>
  <si>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</si>
  <si>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</si>
  <si>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</si>
  <si>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</si>
  <si>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</si>
  <si>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</si>
  <si>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</si>
  <si>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</si>
  <si>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</si>
  <si>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</si>
  <si>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</si>
  <si>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</si>
  <si>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</si>
  <si>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</si>
  <si>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</si>
  <si>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</si>
  <si>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</si>
  <si>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</si>
  <si>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</si>
  <si>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</si>
  <si>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</si>
  <si>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</si>
  <si>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</si>
  <si>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</si>
  <si>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</si>
  <si>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</si>
  <si>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</si>
  <si>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</si>
  <si>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</si>
  <si>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</si>
  <si>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</si>
  <si>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</si>
  <si>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</si>
  <si>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</si>
  <si>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</si>
  <si>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</si>
  <si>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</si>
  <si>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</si>
  <si>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</si>
  <si>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</si>
  <si>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</si>
  <si>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</si>
  <si>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</si>
  <si>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</si>
  <si>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</si>
  <si>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</si>
  <si>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</si>
  <si>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</si>
  <si>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</si>
  <si>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</si>
  <si>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</si>
  <si>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</si>
  <si>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</si>
  <si>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</si>
  <si>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</si>
  <si>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</si>
  <si>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</si>
  <si>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</si>
  <si>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</si>
  <si>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</si>
  <si>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</si>
  <si>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</si>
  <si>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</si>
  <si>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</si>
  <si>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</si>
  <si>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</si>
  <si>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</si>
  <si>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</si>
  <si>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</si>
  <si>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</si>
  <si>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</si>
  <si>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</si>
  <si>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</si>
  <si>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</si>
  <si>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</si>
  <si>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</si>
  <si>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</si>
  <si>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</si>
  <si>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</si>
  <si>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</si>
  <si>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</si>
  <si>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</si>
  <si>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</si>
  <si>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</si>
  <si>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</si>
  <si>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</si>
  <si>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</si>
  <si>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</si>
  <si>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</si>
  <si>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</si>
  <si>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</si>
  <si>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</si>
  <si>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</si>
  <si>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</si>
  <si>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</si>
  <si>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</si>
  <si>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</si>
  <si>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</si>
  <si>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</si>
  <si>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</si>
  <si>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</si>
  <si>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</si>
  <si>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</si>
  <si>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</si>
  <si>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</si>
  <si>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</si>
  <si>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</si>
  <si>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</si>
  <si>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</si>
  <si>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</si>
  <si>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</si>
  <si>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</si>
  <si>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</si>
  <si>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</si>
  <si>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</si>
  <si>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</si>
  <si>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</si>
  <si>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</si>
  <si>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</si>
  <si>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</si>
  <si>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</si>
  <si>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</si>
  <si>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</si>
  <si>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</si>
  <si>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</si>
  <si>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</si>
  <si>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</si>
  <si>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</si>
  <si>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</si>
  <si>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</si>
  <si>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</si>
  <si>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</si>
  <si>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</si>
  <si>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</si>
  <si>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</si>
  <si>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</si>
  <si>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</si>
  <si>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</si>
  <si>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</si>
  <si>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</si>
  <si>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</si>
  <si>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</si>
  <si>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</si>
  <si>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</si>
  <si>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</si>
  <si>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</si>
  <si>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</si>
  <si>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</si>
  <si>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</si>
  <si>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</si>
  <si>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</si>
  <si>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</si>
  <si>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</si>
  <si>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</si>
  <si>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</si>
  <si>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</si>
  <si>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</si>
  <si>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</si>
  <si>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</si>
  <si>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</si>
  <si>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</si>
  <si>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</si>
  <si>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</si>
  <si>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</si>
  <si>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</si>
  <si>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</si>
  <si>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</si>
  <si>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</si>
  <si>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</si>
  <si>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</si>
  <si>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</si>
  <si>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</si>
  <si>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</si>
  <si>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</si>
  <si>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</si>
  <si>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</si>
  <si>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</si>
  <si>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</si>
  <si>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</si>
  <si>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</si>
  <si>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</si>
  <si>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</si>
  <si>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</si>
  <si>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</si>
  <si>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</si>
  <si>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</si>
  <si>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</si>
  <si>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</si>
  <si>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</si>
  <si>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</si>
  <si>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</si>
  <si>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</si>
  <si>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</si>
  <si>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</si>
  <si>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</si>
  <si>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</si>
  <si>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</si>
  <si>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</si>
  <si>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</si>
  <si>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</si>
  <si>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</si>
  <si>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</si>
  <si>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</si>
  <si>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</si>
  <si>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</si>
  <si>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</si>
  <si>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</si>
  <si>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</si>
  <si>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</si>
  <si>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</si>
  <si>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</si>
  <si>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</si>
  <si>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</si>
  <si>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</si>
  <si>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</si>
  <si>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</si>
  <si>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</si>
  <si>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</si>
  <si>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</si>
  <si>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</si>
  <si>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</si>
  <si>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</si>
  <si>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</si>
  <si>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</si>
  <si>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</si>
  <si>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</si>
  <si>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</si>
  <si>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</si>
  <si>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</si>
  <si>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</si>
  <si>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</si>
  <si>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</si>
  <si>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</si>
  <si>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</si>
  <si>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</si>
  <si>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</si>
  <si>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</si>
  <si>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</si>
  <si>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</si>
  <si>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</si>
  <si>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</si>
  <si>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</si>
  <si>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</si>
  <si>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</si>
  <si>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</si>
  <si>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</si>
  <si>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</si>
  <si>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</si>
  <si>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</si>
  <si>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</si>
  <si>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</si>
  <si>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</si>
  <si>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</si>
  <si>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</si>
  <si>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</si>
  <si>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</si>
  <si>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</si>
  <si>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</si>
  <si>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</si>
  <si>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</si>
  <si>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</si>
  <si>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</si>
  <si>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</si>
  <si>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</si>
  <si>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</si>
  <si>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</si>
  <si>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</si>
  <si>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</si>
  <si>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</si>
  <si>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</si>
  <si>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</si>
  <si>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</si>
  <si>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</si>
  <si>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</si>
  <si>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</si>
  <si>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</si>
  <si>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</si>
  <si>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</si>
  <si>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</si>
  <si>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</si>
  <si>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</si>
  <si>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</si>
  <si>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</si>
  <si>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</si>
  <si>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</si>
  <si>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</si>
  <si>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</si>
  <si>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</si>
  <si>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</si>
  <si>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</si>
  <si>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</si>
  <si>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</si>
  <si>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</si>
  <si>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</si>
  <si>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</si>
  <si>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</si>
  <si>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</si>
  <si>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</si>
  <si>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</si>
  <si>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</si>
  <si>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</si>
  <si>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</si>
  <si>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</si>
  <si>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</si>
  <si>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</si>
  <si>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</si>
  <si>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</si>
  <si>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</si>
  <si>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</si>
  <si>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</si>
  <si>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</si>
  <si>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</si>
  <si>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</si>
  <si>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</si>
  <si>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</si>
  <si>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</si>
  <si>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</si>
  <si>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</si>
  <si>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</si>
  <si>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</si>
  <si>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</si>
  <si>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</si>
  <si>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</si>
  <si>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</si>
  <si>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</si>
  <si>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</si>
  <si>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</si>
  <si>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</si>
  <si>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</si>
  <si>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</si>
  <si>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</si>
  <si>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</si>
  <si>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</si>
  <si>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</si>
  <si>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</si>
  <si>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</si>
  <si>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</si>
  <si>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</si>
  <si>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</si>
  <si>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</si>
  <si>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</si>
  <si>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</si>
  <si>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</si>
  <si>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</si>
  <si>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</si>
  <si>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</si>
  <si>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</si>
  <si>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</si>
  <si>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</si>
  <si>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</si>
  <si>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</si>
  <si>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</si>
  <si>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</si>
  <si>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</si>
  <si>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</si>
  <si>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</si>
  <si>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</si>
  <si>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</si>
  <si>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</si>
  <si>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</si>
  <si>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</si>
  <si>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</si>
  <si>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</si>
  <si>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</si>
  <si>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</si>
  <si>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</si>
  <si>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</si>
  <si>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</si>
  <si>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</si>
  <si>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</si>
  <si>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</si>
  <si>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</si>
  <si>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</si>
  <si>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</si>
  <si>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</si>
  <si>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</si>
  <si>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</si>
  <si>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</si>
  <si>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</si>
  <si>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</si>
  <si>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</si>
  <si>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</si>
  <si>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</si>
  <si>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</si>
  <si>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</si>
  <si>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</si>
  <si>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</si>
  <si>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</si>
  <si>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</si>
  <si>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</si>
  <si>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</si>
  <si>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</si>
  <si>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</si>
  <si>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</si>
  <si>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</si>
  <si>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</si>
  <si>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</si>
  <si>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</si>
  <si>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</si>
  <si>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</si>
  <si>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</si>
  <si>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</si>
  <si>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</si>
  <si>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</si>
  <si>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</si>
  <si>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</si>
  <si>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</si>
  <si>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</si>
  <si>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</si>
  <si>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</si>
  <si>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</si>
  <si>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</si>
  <si>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</si>
  <si>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</si>
  <si>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</si>
  <si>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</si>
  <si>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</si>
  <si>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</si>
  <si>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</si>
  <si>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</si>
  <si>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</si>
  <si>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</si>
  <si>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</si>
  <si>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</si>
  <si>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</si>
  <si>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</si>
  <si>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</si>
  <si>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</si>
  <si>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</si>
  <si>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</si>
  <si>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</si>
  <si>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</si>
  <si>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</si>
  <si>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</si>
  <si>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</si>
  <si>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</si>
  <si>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</si>
  <si>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</si>
  <si>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</si>
  <si>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</si>
  <si>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</si>
  <si>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</si>
  <si>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</si>
  <si>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</si>
  <si>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</si>
  <si>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</si>
  <si>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</si>
  <si>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</si>
  <si>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</si>
  <si>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</si>
  <si>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</si>
  <si>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</si>
  <si>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</si>
  <si>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</si>
  <si>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</si>
  <si>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</si>
  <si>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</si>
  <si>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</si>
  <si>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</si>
  <si>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</si>
  <si>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</si>
  <si>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</si>
  <si>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</si>
  <si>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</si>
  <si>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</si>
  <si>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</si>
  <si>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</si>
  <si>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</si>
  <si>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</si>
  <si>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</si>
  <si>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</si>
  <si>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</si>
  <si>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</si>
  <si>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</si>
  <si>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</si>
  <si>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</si>
  <si>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</si>
  <si>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</si>
  <si>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</si>
  <si>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</si>
  <si>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</si>
  <si>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</si>
  <si>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</si>
  <si>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</si>
  <si>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</si>
  <si>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</si>
  <si>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</si>
  <si>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</si>
  <si>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</si>
  <si>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</si>
  <si>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</si>
  <si>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</si>
  <si>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</si>
  <si>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</si>
  <si>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</si>
  <si>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</si>
  <si>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</si>
  <si>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</si>
  <si>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</si>
  <si>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</si>
  <si>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</si>
  <si>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</si>
  <si>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</si>
  <si>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</si>
  <si>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</si>
  <si>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</si>
  <si>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</si>
  <si>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</si>
  <si>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</si>
  <si>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</si>
  <si>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</si>
  <si>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</si>
  <si>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</si>
  <si>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</si>
  <si>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</si>
  <si>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</si>
  <si>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</si>
  <si>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</si>
  <si>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</si>
  <si>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</si>
  <si>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</si>
  <si>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</si>
  <si>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</si>
  <si>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</si>
  <si>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</si>
  <si>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</si>
  <si>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</si>
  <si>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</si>
  <si>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</si>
  <si>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</si>
  <si>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</si>
  <si>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</si>
  <si>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</si>
  <si>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</si>
  <si>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</si>
  <si>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</si>
  <si>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</si>
  <si>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</si>
  <si>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</si>
  <si>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</si>
  <si>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</si>
  <si>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</si>
  <si>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</si>
  <si>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</si>
  <si>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</si>
  <si>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</si>
  <si>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</si>
  <si>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</si>
  <si>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</si>
  <si>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</si>
  <si>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</si>
  <si>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</si>
  <si>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</si>
  <si>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</si>
  <si>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</si>
  <si>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</si>
  <si>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</si>
  <si>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</si>
  <si>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</si>
  <si>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</si>
  <si>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</si>
  <si>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</si>
  <si>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</si>
  <si>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</si>
  <si>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</si>
  <si>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</si>
  <si>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</si>
  <si>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</si>
  <si>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</si>
  <si>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</si>
  <si>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</si>
  <si>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</si>
  <si>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</si>
  <si>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</si>
  <si>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</si>
  <si>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</si>
  <si>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</si>
  <si>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</si>
  <si>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</si>
  <si>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</si>
  <si>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</si>
  <si>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</si>
  <si>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</si>
  <si>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</si>
  <si>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</si>
  <si>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</si>
  <si>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</si>
  <si>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</si>
  <si>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</si>
  <si>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</si>
  <si>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</si>
  <si>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</si>
  <si>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</si>
  <si>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</si>
  <si>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</si>
  <si>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</si>
  <si>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</si>
  <si>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</si>
  <si>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</si>
  <si>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</si>
  <si>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</si>
  <si>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</si>
  <si>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</si>
  <si>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</si>
  <si>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</si>
  <si>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</si>
  <si>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</si>
  <si>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</si>
  <si>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</si>
  <si>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</si>
  <si>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</si>
  <si>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</si>
  <si>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</si>
  <si>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</si>
  <si>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</si>
  <si>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</si>
  <si>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</si>
  <si>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</si>
  <si>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</si>
  <si>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</si>
  <si>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</si>
  <si>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</si>
  <si>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</si>
  <si>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</si>
  <si>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</si>
  <si>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</si>
  <si>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</si>
  <si>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</si>
  <si>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</si>
  <si>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</si>
  <si>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</si>
  <si>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</si>
  <si>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</si>
  <si>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</si>
  <si>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</si>
  <si>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</si>
  <si>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</si>
  <si>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</si>
  <si>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</si>
  <si>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</si>
  <si>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</si>
  <si>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</si>
  <si>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</si>
  <si>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</si>
  <si>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</si>
  <si>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</si>
  <si>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</si>
  <si>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</si>
  <si>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</si>
  <si>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</si>
  <si>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</si>
  <si>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</si>
  <si>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</si>
  <si>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</si>
  <si>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</si>
  <si>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</si>
  <si>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</si>
  <si>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</si>
  <si>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</si>
  <si>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</si>
  <si>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</si>
  <si>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</si>
  <si>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</si>
  <si>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</si>
  <si>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</si>
  <si>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</si>
  <si>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</si>
  <si>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</si>
  <si>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</si>
  <si>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</si>
  <si>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</si>
  <si>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</si>
  <si>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</si>
  <si>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</si>
  <si>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</si>
  <si>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</si>
  <si>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</si>
  <si>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</si>
  <si>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</si>
  <si>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</si>
  <si>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</si>
  <si>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</si>
  <si>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</si>
  <si>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</si>
  <si>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</si>
  <si>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</si>
  <si>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</si>
  <si>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</si>
  <si>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</si>
  <si>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</si>
  <si>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</si>
  <si>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</si>
  <si>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</si>
  <si>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</si>
  <si>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</si>
  <si>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</si>
  <si>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</si>
  <si>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</si>
  <si>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</si>
  <si>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</si>
  <si>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</si>
  <si>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</si>
  <si>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</si>
  <si>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</si>
  <si>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</si>
  <si>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</si>
  <si>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</si>
  <si>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</si>
  <si>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</si>
  <si>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</si>
  <si>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</si>
  <si>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</si>
  <si>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</si>
  <si>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</si>
  <si>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</si>
  <si>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</si>
  <si>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</si>
  <si>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</si>
  <si>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</si>
  <si>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</si>
  <si>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</si>
  <si>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</si>
  <si>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</si>
  <si>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</si>
  <si>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</si>
  <si>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</si>
  <si>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</si>
  <si>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</si>
  <si>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</si>
  <si>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</si>
  <si>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</si>
  <si>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</si>
  <si>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</si>
  <si>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</si>
  <si>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</si>
  <si>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</si>
  <si>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</si>
  <si>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</si>
  <si>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</si>
  <si>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</si>
  <si>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</si>
  <si>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</si>
  <si>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</si>
  <si>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</si>
  <si>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</si>
  <si>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</si>
  <si>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</si>
  <si>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</si>
  <si>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</si>
  <si>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</si>
  <si>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</si>
  <si>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</si>
  <si>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</si>
  <si>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</si>
  <si>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</si>
  <si>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</si>
  <si>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</si>
  <si>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</si>
  <si>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</si>
  <si>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</si>
  <si>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</si>
  <si>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</si>
  <si>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</si>
  <si>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</si>
  <si>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</si>
  <si>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</si>
  <si>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</si>
  <si>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</si>
  <si>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</si>
  <si>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</si>
  <si>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</si>
  <si>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</si>
  <si>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</si>
  <si>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</si>
  <si>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</si>
  <si>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</si>
  <si>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</si>
  <si>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</si>
  <si>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</si>
  <si>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</si>
  <si>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</si>
  <si>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</si>
  <si>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</si>
  <si>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</si>
  <si>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</si>
  <si>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</si>
  <si>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</si>
  <si>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</si>
  <si>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</si>
  <si>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</si>
  <si>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</si>
  <si>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</si>
  <si>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</si>
  <si>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</si>
  <si>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</si>
  <si>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</si>
  <si>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</si>
  <si>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</si>
  <si>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</si>
  <si>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</si>
  <si>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</si>
  <si>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</si>
  <si>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</si>
  <si>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</si>
  <si>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</si>
  <si>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</si>
  <si>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</si>
  <si>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</si>
  <si>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</si>
  <si>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</si>
  <si>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</si>
  <si>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</si>
  <si>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</si>
  <si>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</si>
  <si>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</si>
  <si>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</si>
  <si>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</si>
  <si>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</si>
  <si>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</si>
  <si>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</si>
  <si>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</si>
  <si>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</si>
  <si>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</si>
  <si>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</si>
  <si>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</si>
  <si>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</si>
  <si>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</si>
  <si>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</si>
  <si>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</si>
  <si>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</si>
  <si>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</si>
  <si>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</si>
  <si>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</si>
  <si>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</si>
  <si>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</si>
  <si>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</si>
  <si>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</si>
  <si>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</si>
  <si>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</si>
  <si>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</si>
  <si>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</si>
  <si>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</si>
  <si>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</si>
  <si>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</si>
  <si>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</si>
  <si>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</si>
  <si>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</si>
  <si>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</si>
  <si>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</si>
  <si>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</si>
  <si>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</si>
  <si>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</si>
  <si>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</si>
  <si>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</si>
  <si>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</si>
  <si>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</si>
  <si>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</si>
  <si>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</si>
  <si>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</si>
  <si>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</si>
  <si>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</si>
  <si>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</si>
  <si>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</si>
  <si>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</si>
  <si>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</si>
  <si>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</si>
  <si>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</si>
  <si>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</si>
  <si>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</si>
  <si>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</si>
  <si>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</si>
  <si>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</si>
  <si>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</si>
  <si>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</si>
  <si>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</si>
  <si>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</si>
  <si>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</si>
  <si>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</si>
  <si>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</si>
  <si>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</si>
  <si>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</si>
  <si>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</si>
  <si>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</si>
  <si>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</si>
  <si>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</si>
  <si>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</si>
  <si>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</si>
  <si>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</si>
  <si>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</si>
  <si>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</si>
  <si>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</si>
  <si>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</si>
  <si>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</si>
  <si>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</si>
  <si>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</si>
  <si>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</si>
  <si>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</si>
  <si>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</si>
  <si>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</si>
  <si>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</si>
  <si>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</si>
  <si>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</si>
  <si>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</si>
  <si>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</si>
  <si>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</si>
  <si>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</si>
  <si>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</si>
  <si>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</si>
  <si>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</si>
  <si>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</si>
  <si>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</si>
  <si>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</si>
  <si>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</si>
  <si>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</si>
  <si>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</si>
  <si>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</si>
  <si>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</si>
  <si>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</si>
  <si>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</si>
  <si>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</si>
  <si>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</si>
  <si>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</si>
  <si>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</si>
  <si>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</si>
  <si>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</si>
  <si>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</si>
  <si>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</si>
  <si>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</si>
  <si>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</si>
  <si>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</si>
  <si>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</si>
  <si>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</si>
  <si>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</si>
  <si>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</si>
  <si>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</si>
  <si>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</si>
  <si>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</si>
  <si>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</si>
  <si>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</si>
  <si>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</si>
  <si>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</si>
  <si>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</si>
  <si>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</si>
  <si>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</si>
  <si>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</si>
  <si>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</si>
  <si>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</si>
  <si>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</si>
  <si>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</si>
  <si>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</si>
  <si>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</si>
  <si>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</si>
  <si>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</si>
  <si>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</si>
  <si>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</si>
  <si>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</si>
  <si>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</si>
  <si>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</si>
  <si>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</si>
  <si>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</si>
  <si>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</si>
  <si>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</si>
  <si>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</si>
  <si>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</si>
  <si>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</si>
  <si>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</si>
  <si>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</si>
  <si>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</si>
  <si>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</si>
  <si>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</si>
  <si>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</si>
  <si>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</si>
  <si>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</si>
  <si>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</si>
  <si>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</si>
  <si>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</si>
  <si>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</si>
  <si>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</si>
  <si>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</si>
  <si>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</si>
  <si>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</si>
  <si>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</si>
  <si>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</si>
  <si>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</si>
  <si>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</si>
  <si>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</si>
  <si>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</si>
  <si>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</si>
  <si>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</si>
  <si>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</si>
  <si>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</si>
  <si>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</si>
  <si>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</si>
  <si>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</si>
  <si>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</si>
  <si>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</si>
  <si>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</si>
  <si>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</si>
  <si>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</si>
  <si>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</si>
  <si>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</si>
  <si>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</si>
  <si>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</si>
  <si>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</si>
  <si>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</si>
  <si>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</si>
  <si>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</si>
  <si>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</si>
  <si>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</si>
  <si>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</si>
  <si>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</si>
  <si>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</si>
  <si>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</si>
  <si>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</si>
  <si>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</si>
  <si>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</si>
  <si>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</si>
  <si>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</si>
  <si>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</si>
  <si>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</si>
  <si>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</si>
  <si>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</si>
  <si>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</si>
  <si>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</si>
  <si>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</si>
  <si>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</si>
  <si>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</si>
  <si>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</si>
  <si>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</si>
  <si>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</si>
  <si>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</si>
  <si>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</si>
  <si>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</si>
  <si>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</si>
  <si>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</si>
  <si>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</si>
  <si>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</si>
  <si>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</si>
  <si>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</si>
  <si>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</si>
  <si>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</si>
  <si>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</si>
  <si>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</si>
  <si>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</si>
  <si>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</si>
  <si>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</si>
  <si>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</si>
  <si>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</si>
  <si>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</si>
  <si>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</si>
  <si>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</si>
  <si>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</si>
  <si>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</si>
  <si>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</si>
  <si>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</si>
  <si>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</si>
  <si>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</si>
  <si>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</si>
  <si>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</si>
  <si>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</si>
  <si>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</si>
  <si>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</si>
  <si>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</si>
  <si>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</si>
  <si>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</si>
  <si>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</si>
  <si>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</si>
  <si>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</si>
  <si>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</si>
  <si>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</si>
  <si>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</si>
  <si>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</si>
  <si>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</si>
  <si>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</si>
  <si>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</si>
  <si>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</si>
  <si>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</si>
  <si>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</si>
  <si>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</si>
  <si>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</si>
  <si>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</si>
  <si>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</si>
  <si>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</si>
  <si>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</si>
  <si>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</si>
  <si>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</si>
  <si>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</si>
  <si>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</si>
  <si>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</si>
  <si>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</si>
  <si>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</si>
  <si>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</si>
  <si>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</si>
  <si>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</si>
  <si>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</si>
  <si>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</si>
  <si>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</si>
  <si>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</si>
  <si>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</si>
  <si>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</si>
  <si>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</si>
  <si>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</si>
  <si>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</si>
  <si>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</si>
  <si>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</si>
  <si>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</si>
  <si>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</si>
  <si>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</si>
  <si>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</si>
  <si>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</si>
  <si>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</si>
  <si>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</si>
  <si>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</si>
  <si>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</si>
  <si>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</si>
  <si>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</si>
  <si>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</si>
  <si>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</si>
  <si>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</si>
  <si>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</si>
  <si>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</si>
  <si>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</si>
  <si>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</si>
  <si>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</si>
  <si>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</si>
  <si>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</si>
  <si>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</si>
  <si>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</si>
  <si>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</si>
  <si>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</si>
  <si>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</si>
  <si>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</si>
  <si>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</si>
  <si>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</si>
  <si>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</si>
  <si>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</si>
  <si>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</si>
  <si>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</si>
  <si>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</si>
  <si>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</si>
  <si>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</si>
  <si>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</si>
  <si>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</si>
  <si>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</si>
  <si>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</si>
  <si>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</si>
  <si>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</si>
  <si>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</si>
  <si>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</si>
  <si>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</si>
  <si>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</si>
  <si>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</si>
  <si>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</si>
  <si>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</si>
  <si>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</si>
  <si>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</si>
  <si>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</si>
  <si>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</si>
  <si>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</si>
  <si>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</si>
  <si>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</si>
  <si>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</si>
  <si>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</si>
  <si>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</si>
  <si>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</si>
  <si>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</si>
  <si>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</si>
  <si>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</si>
  <si>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</si>
  <si>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</si>
  <si>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</si>
  <si>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</si>
  <si>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</si>
  <si>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</si>
  <si>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</si>
  <si>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</si>
  <si>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</si>
  <si>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</si>
  <si>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</si>
  <si>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</si>
  <si>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</si>
  <si>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</si>
  <si>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</si>
  <si>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</si>
  <si>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</si>
  <si>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</si>
  <si>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</si>
  <si>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</si>
  <si>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</si>
  <si>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</si>
  <si>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</si>
  <si>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</si>
  <si>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</si>
  <si>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</si>
  <si>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</si>
  <si>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</si>
  <si>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</si>
  <si>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</si>
  <si>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</si>
  <si>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</si>
  <si>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</si>
  <si>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</si>
  <si>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</si>
  <si>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</si>
  <si>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</si>
  <si>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</si>
  <si>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</si>
  <si>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</si>
  <si>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</si>
  <si>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</si>
  <si>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</si>
  <si>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</si>
  <si>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</si>
  <si>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</si>
  <si>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</si>
  <si>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</si>
  <si>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</si>
  <si>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</si>
  <si>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</si>
  <si>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</si>
  <si>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</si>
  <si>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</si>
  <si>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</si>
  <si>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</si>
  <si>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</si>
  <si>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</si>
  <si>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</si>
  <si>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</si>
  <si>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</si>
  <si>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</si>
  <si>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</si>
  <si>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</si>
  <si>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</si>
  <si>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</si>
  <si>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</si>
  <si>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</si>
  <si>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</si>
  <si>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</si>
  <si>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</si>
  <si>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</si>
  <si>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</si>
  <si>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</si>
  <si>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</si>
  <si>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</si>
  <si>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</si>
  <si>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</si>
  <si>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</si>
  <si>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</si>
  <si>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</si>
  <si>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</si>
  <si>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</si>
  <si>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</si>
  <si>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</si>
  <si>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</si>
  <si>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</si>
  <si>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</si>
  <si>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</si>
  <si>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</si>
  <si>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</si>
  <si>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</si>
  <si>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</si>
  <si>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</si>
  <si>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</si>
  <si>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</si>
  <si>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</si>
  <si>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</si>
  <si>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</si>
  <si>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</si>
  <si>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</si>
  <si>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</si>
  <si>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</si>
  <si>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</si>
  <si>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</si>
  <si>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</si>
  <si>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</si>
  <si>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</si>
  <si>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</si>
  <si>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</si>
  <si>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</si>
  <si>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</si>
  <si>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</si>
  <si>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</si>
  <si>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</si>
  <si>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</si>
  <si>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</si>
  <si>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</si>
  <si>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</si>
  <si>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</si>
  <si>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</si>
  <si>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</si>
  <si>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</si>
  <si>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</si>
  <si>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</si>
  <si>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</si>
  <si>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</si>
  <si>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</si>
  <si>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</si>
  <si>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</si>
  <si>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</si>
  <si>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</si>
  <si>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</si>
  <si>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</si>
  <si>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</si>
  <si>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</si>
  <si>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</si>
  <si>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</si>
  <si>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</si>
  <si>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</si>
  <si>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</si>
  <si>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</si>
  <si>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</si>
  <si>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</si>
  <si>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</si>
  <si>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</si>
  <si>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</si>
  <si>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</si>
  <si>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</si>
  <si>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</si>
  <si>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</si>
  <si>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</si>
  <si>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</si>
  <si>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</si>
  <si>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</si>
  <si>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</si>
  <si>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</si>
  <si>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</si>
  <si>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</si>
  <si>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</si>
  <si>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</si>
  <si>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</si>
  <si>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</si>
  <si>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</si>
  <si>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</si>
  <si>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</si>
  <si>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</si>
  <si>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</si>
  <si>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</si>
  <si>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</si>
  <si>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</si>
  <si>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</si>
  <si>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</si>
  <si>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</si>
  <si>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</si>
  <si>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</si>
  <si>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</si>
  <si>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</si>
  <si>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</si>
  <si>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</si>
  <si>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</si>
  <si>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</si>
  <si>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</si>
  <si>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</si>
  <si>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</si>
  <si>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</si>
  <si>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</si>
  <si>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</si>
  <si>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</si>
  <si>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</si>
  <si>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</si>
  <si>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</si>
  <si>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</si>
  <si>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</si>
  <si>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</si>
  <si>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</si>
  <si>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</si>
  <si>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</si>
  <si>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</si>
  <si>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</si>
  <si>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</si>
  <si>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</si>
  <si>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</si>
  <si>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</si>
  <si>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</si>
  <si>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</si>
  <si>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</si>
  <si>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</si>
  <si>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</si>
  <si>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</si>
  <si>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</si>
  <si>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</si>
  <si>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</si>
  <si>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</si>
  <si>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</si>
  <si>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</si>
  <si>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</si>
  <si>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</si>
  <si>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</si>
  <si>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</si>
  <si>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</si>
  <si>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</si>
  <si>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</si>
  <si>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</si>
  <si>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</si>
  <si>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</si>
  <si>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</si>
  <si>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</si>
  <si>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</si>
  <si>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</si>
  <si>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</si>
  <si>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</si>
  <si>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</si>
  <si>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</si>
  <si>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</si>
  <si>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</si>
  <si>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</si>
  <si>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</si>
  <si>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</si>
  <si>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</si>
  <si>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</si>
  <si>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</si>
  <si>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</si>
  <si>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</si>
  <si>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</si>
  <si>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</si>
  <si>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</si>
  <si>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</si>
  <si>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</si>
  <si>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</si>
  <si>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</si>
  <si>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</si>
  <si>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</si>
  <si>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</si>
  <si>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</si>
  <si>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</si>
  <si>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</si>
  <si>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</si>
  <si>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</si>
  <si>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</si>
  <si>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</si>
  <si>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</si>
  <si>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</si>
  <si>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</si>
  <si>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</si>
  <si>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</si>
  <si>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</si>
  <si>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</si>
  <si>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</si>
  <si>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</si>
  <si>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</si>
  <si>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</si>
  <si>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</si>
  <si>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</si>
  <si>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</si>
  <si>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</si>
  <si>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</si>
  <si>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</si>
  <si>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</si>
  <si>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</si>
  <si>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</si>
  <si>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</si>
  <si>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</si>
  <si>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</si>
  <si>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</si>
  <si>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</si>
  <si>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</si>
  <si>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</si>
  <si>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</si>
  <si>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</si>
  <si>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</si>
  <si>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</si>
  <si>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</si>
  <si>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Blackstone Group</t>
  </si>
  <si>
    <t>CVC Capital Partners</t>
  </si>
  <si>
    <t>TGP</t>
  </si>
  <si>
    <t>Thoma Bravo</t>
  </si>
  <si>
    <t>Advent International</t>
  </si>
  <si>
    <t>Warburg Pincus</t>
  </si>
  <si>
    <t>Hg</t>
  </si>
  <si>
    <t>Bain Capital</t>
  </si>
  <si>
    <t>Vista Equity Partners</t>
  </si>
  <si>
    <t>Silver Kaje</t>
  </si>
  <si>
    <t>Permira</t>
  </si>
  <si>
    <t>Partners Group</t>
  </si>
  <si>
    <t xml:space="preserve">Brookfield </t>
  </si>
  <si>
    <t>Adrian</t>
  </si>
  <si>
    <t>Cinven</t>
  </si>
  <si>
    <t>Hellman &amp; Friedman</t>
  </si>
  <si>
    <t>Leonard Green &amp; Partners</t>
  </si>
  <si>
    <t>Clayton Dubilier &amp; Rice</t>
  </si>
  <si>
    <t>PAI Partners</t>
  </si>
  <si>
    <t>Hillhouse Capital Group</t>
  </si>
  <si>
    <t>Bridgepoint Capital</t>
  </si>
  <si>
    <t>Triton Partners</t>
  </si>
  <si>
    <t>Genstar Capital</t>
  </si>
  <si>
    <t>Insight Venture Parnters</t>
  </si>
  <si>
    <t>Baring Private Equity Asia</t>
  </si>
  <si>
    <t>Onex Coroporation</t>
  </si>
  <si>
    <t>Nordic Capital</t>
  </si>
  <si>
    <t>Sequoia Capital</t>
  </si>
  <si>
    <t>TA Asscociates</t>
  </si>
  <si>
    <t xml:space="preserve">L Catterton </t>
  </si>
  <si>
    <t>Roark Capital Group</t>
  </si>
  <si>
    <t>Acrapota Group</t>
  </si>
  <si>
    <t>Affinity Equity Partners</t>
  </si>
  <si>
    <t>MBK Partners</t>
  </si>
  <si>
    <t>Carterhouse Capital</t>
  </si>
  <si>
    <t>EnCap Investments</t>
  </si>
  <si>
    <t>Quantim Energy Partners</t>
  </si>
  <si>
    <t>Eurazeo SE</t>
  </si>
  <si>
    <t>Alpinvest Partners</t>
  </si>
  <si>
    <t>Peter Brown, James Simons</t>
  </si>
  <si>
    <t>PE-Style</t>
  </si>
  <si>
    <t>3i</t>
  </si>
  <si>
    <t>Tom Steyer, Andrew Spokers</t>
  </si>
  <si>
    <t>James Man, Fobyn Grew</t>
  </si>
  <si>
    <t>David Vogel</t>
  </si>
  <si>
    <t>Nicholas Maounis</t>
  </si>
  <si>
    <t>Anu Parekh</t>
  </si>
  <si>
    <t>Sander Gerber, Yoav Roth</t>
  </si>
  <si>
    <t>Michael Rockefeller, Karl Kroeker</t>
  </si>
  <si>
    <t>Michael Gelband, Hyung Lee</t>
  </si>
  <si>
    <t>Paul Tudor Jones</t>
  </si>
  <si>
    <t>Q125</t>
  </si>
  <si>
    <t>Warren Buffett, George Abel</t>
  </si>
  <si>
    <t>Multi-Strategy</t>
  </si>
  <si>
    <t>Merger Arb</t>
  </si>
  <si>
    <t>David Goel</t>
  </si>
  <si>
    <t>https://pershingsquareholdings.com/pershing-square-holdings-ltd-releases-monthly-net-asset-value-and-performance-report-for-may-2024/</t>
  </si>
  <si>
    <t>Brad Gestner</t>
  </si>
  <si>
    <t>Public and Private</t>
  </si>
  <si>
    <t>Family Office</t>
  </si>
  <si>
    <t>Fundamental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</si>
</sst>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file:///C:\Users\Martin%20Shkreli%20-%20DL\models\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Oscar Settje" id="{C4A9F9C5-0550-4D3E-A9C0-F2F2E5238B0D}" userId="7ff36870b9739543" providerId="Windows Live"/>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 dT="2025-03-31T16:36:53.98" personId="{C4A9F9C5-0550-4D3E-A9C0-F2F2E5238B0D}" id="{120A231D-ECF7-462B-8C32-B4DA9B8C3A76}">
    <text xml:space="preserve">All Positions include options
</text>
  </threadedComment>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W4" dT="2025-04-05T10:22:31.39" personId="{C4A9F9C5-0550-4D3E-A9C0-F2F2E5238B0D}" id="{C458FA31-CB9B-459E-B4D3-6F93CD9B9108}">
    <text xml:space="preserve">Pod shop = multi strategy </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T5" dT="2025-03-31T16:06:31.60" personId="{C4A9F9C5-0550-4D3E-A9C0-F2F2E5238B0D}" id="{3E90AEB6-8FBB-4152-B33D-0D1B2FA97815}">
    <text>Includes options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T6" dT="2025-03-31T16:06:47.71" personId="{C4A9F9C5-0550-4D3E-A9C0-F2F2E5238B0D}" id="{3A82BD18-1523-409E-A0ED-7F0F4F17D1A8}">
    <text>Includes options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C22" dT="2024-11-11T21:29:45.05" personId="{4F866D09-A2D3-41DA-A24C-20DE51662D93}" id="{571E6B33-9F0B-402B-B6AF-3026724B96B6}">
    <text>All weather opened 1996
Pure alpha 1991</text>
  </threadedComment>
  <threadedComment ref="AL22" dT="2024-11-11T21:44:28.32" personId="{4F866D09-A2D3-41DA-A24C-20DE51662D93}" id="{65A0F6CF-356C-4A90-96D2-FFE35AFE2E62}">
    <text>All Weather +16%</text>
  </threadedComment>
  <threadedComment ref="AM22" dT="2024-11-11T21:45:06.55" personId="{4F866D09-A2D3-41DA-A24C-20DE51662D93}" id="{267E6B37-EE49-4656-A61F-E5E2C45BA32F}">
    <text>All Weather -5.1%</text>
  </threadedComment>
  <threadedComment ref="C23" dT="2025-04-08T16:50:08.35" personId="{C4A9F9C5-0550-4D3E-A9C0-F2F2E5238B0D}" id="{3C8A7604-D0B1-4BD2-8EB5-1FC90AAA41A6}">
    <text>Former Aramanth Advisors</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I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531" Type="http://schemas.openxmlformats.org/officeDocument/2006/relationships/hyperlink" Target="https://www.sec.gov/Archives/edgar/data/923093/000090266425002382/0000902664-25-002382-index.htm" TargetMode="External"/><Relationship Id="rId170" Type="http://schemas.openxmlformats.org/officeDocument/2006/relationships/hyperlink" Target="https://www.sec.gov/cgi-bin/browse-edgar?action=getcompany&amp;CIK=0001352851&amp;owner=include&amp;count=40&amp;hidefilings=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1218710/000095012324011629/0000950123-24-011629-index.htm" TargetMode="External"/><Relationship Id="rId32" Type="http://schemas.openxmlformats.org/officeDocument/2006/relationships/hyperlink" Target="https://www.sec.gov/edgar/browse/?CIK=1061165"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42" Type="http://schemas.openxmlformats.org/officeDocument/2006/relationships/hyperlink" Target="https://www.sec.gov/Archives/edgar/data/1425851/000114036124046937/0001140361-24-046937-index.htm" TargetMode="External"/><Relationship Id="rId181" Type="http://schemas.openxmlformats.org/officeDocument/2006/relationships/hyperlink" Target="https://www.sec.gov/Archives/edgar/data/1736225/000173622524000003/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86" Type="http://schemas.openxmlformats.org/officeDocument/2006/relationships/hyperlink" Target="https://www.sec.gov/Archives/edgar/data/1410830/000117266125000832/0001172661-25-000832-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346" Type="http://schemas.openxmlformats.org/officeDocument/2006/relationships/hyperlink" Target="https://www.sec.gov/edgar/browse/?CIK=1541617"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497" Type="http://schemas.openxmlformats.org/officeDocument/2006/relationships/hyperlink" Target="https://www.sec.gov/Archives/edgar/data/1318757/000131875725000023/0001318757-25-000023-index.htm"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22" Type="http://schemas.openxmlformats.org/officeDocument/2006/relationships/hyperlink" Target="https://www.sec.gov/Archives/edgar/data/1336528/000117266125002315/0001172661-25-002315-index.htm"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Archives/edgar/data/1103804/000110380424000006/0001103804-24-000006-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533" Type="http://schemas.openxmlformats.org/officeDocument/2006/relationships/hyperlink" Target="https://www.sec.gov/Archives/edgar/data/923093/000090266424006581/0000902664-24-006581-index.htm"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Archives/edgar/data/1135730/000091957424006691/0000919574-24-006691-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Archives/edgar/data/1478735/000089914025000679/0000899140-25-000679-index.htm"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544" Type="http://schemas.openxmlformats.org/officeDocument/2006/relationships/hyperlink" Target="https://www.sec.gov/Archives/edgar/data/1029160/000090266425001069/0000902664-25-001069-index.htm"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478735/000089914025000264/0000899140-25-000264-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Archives/edgar/data/1454027/000145402725000001/0001454027-25-000001-index.htm"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49339/000187920225000012/0001879202-25-000012-index.htm"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729829/000172982925000045/0001729829-25-000045-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037389/000103738925000023/0001037389-25-000023-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524" Type="http://schemas.openxmlformats.org/officeDocument/2006/relationships/hyperlink" Target="https://www.sec.gov/Archives/edgar/data/1336528/000117266124005218/0001172661-24-005218-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Archives/edgar/data/1167483/000091957425001475/0000919574-25-001475-index.htm"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535" Type="http://schemas.openxmlformats.org/officeDocument/2006/relationships/hyperlink" Target="https://www.sec.gov/Archives/edgar/data/1263508/000110465925014085/0001104659-25-014085-index.htm"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Archives/edgar/data/1454027/000145402725000001/0001454027-25-000001-index.htm"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410830/000117266124005158/0001172661-24-005158-index.htm" TargetMode="External"/><Relationship Id="rId504" Type="http://schemas.openxmlformats.org/officeDocument/2006/relationships/hyperlink" Target="https://www.sec.gov/Archives/edgar/data/1647251/000164725125000005/0001647251-25-000005-index.htm" TargetMode="External"/><Relationship Id="rId546" Type="http://schemas.openxmlformats.org/officeDocument/2006/relationships/printerSettings" Target="../printerSettings/printerSettings1.bin"/><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23053/000095012325002739/0000950123-25-002739-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54027/000145402725000002/0001454027-25-000002-index.htm"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009207/000110465925014028/0001104659-25-014028-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791786/000101359425000294/0001013594-25-000294-index.htm" TargetMode="External"/><Relationship Id="rId526" Type="http://schemas.openxmlformats.org/officeDocument/2006/relationships/hyperlink" Target="https://www.sec.gov/Archives/edgar/data/1784547/000117266124004991/0001172661-24-004991-index.htm"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Archives/edgar/data/1453072/000117266125001146/0001172661-25-001146-index.htm"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537" Type="http://schemas.openxmlformats.org/officeDocument/2006/relationships/hyperlink" Target="https://www.sec.gov/Archives/edgar/data/1541617/000154161725000005/0001541617-25-000005-index.htm"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95888/000159588825000068/0001595888-25-000068-index.htm" TargetMode="External"/><Relationship Id="rId506" Type="http://schemas.openxmlformats.org/officeDocument/2006/relationships/hyperlink" Target="https://www.sec.gov/Archives/edgar/data/1637460/000108514625003321/0001085146-25-003321-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Archives/edgar/data/1061165/000090266424006633/0000902664-24-006633-index.htm" TargetMode="External"/><Relationship Id="rId548" Type="http://schemas.openxmlformats.org/officeDocument/2006/relationships/comments" Target="../comments1.xm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Archives/edgar/data/1603466/000090266425001050/0000902664-25-001050-index.htm" TargetMode="External"/><Relationship Id="rId517" Type="http://schemas.openxmlformats.org/officeDocument/2006/relationships/hyperlink" Target="https://www.sec.gov/Archives/edgar/data/909661/000090883425000177/0000908834-25-000177-index.htm"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647251/000164725124000011/0001647251-24-000011-index.htm" TargetMode="External"/><Relationship Id="rId528" Type="http://schemas.openxmlformats.org/officeDocument/2006/relationships/hyperlink" Target="https://www.sec.gov/Archives/edgar/data/1736225/000173622525000021/0001736225-25-000021-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Archives/edgar/data/909661/000090883425000081/0000908834-25-000081-index.htm" TargetMode="External"/><Relationship Id="rId539" Type="http://schemas.openxmlformats.org/officeDocument/2006/relationships/hyperlink" Target="https://www.sec.gov/Archives/edgar/data/1541617/000154161724000009/0001541617-24-000009-index.htm"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167557/000108514625001702/xslForm13F_X02/primary_doc.xml" TargetMode="External"/><Relationship Id="rId494" Type="http://schemas.openxmlformats.org/officeDocument/2006/relationships/hyperlink" Target="https://www.sec.gov/Archives/edgar/data/1273087/000127308725000019/0001273087-25-000019-index.htm" TargetMode="External"/><Relationship Id="rId508" Type="http://schemas.openxmlformats.org/officeDocument/2006/relationships/hyperlink" Target="https://www.sec.gov/Archives/edgar/data/1556921/000121465925007845/0001214659-25-007845-index.htm"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Archives/edgar/data/1637460/000108514625001694/0001085146-25-001694-index.htm" TargetMode="External"/><Relationship Id="rId519" Type="http://schemas.openxmlformats.org/officeDocument/2006/relationships/hyperlink" Target="https://www.sec.gov/Archives/edgar/data/1410830/000117266125001886/0001172661-25-001886-index.htm" TargetMode="Externa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530" Type="http://schemas.openxmlformats.org/officeDocument/2006/relationships/hyperlink" Target="https://www.sec.gov/Archives/edgar/data/1736225/000173622524000008/0001736225-24-000008-index.htm"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218710/000095012325002486/0000950123-25-002486-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541" Type="http://schemas.openxmlformats.org/officeDocument/2006/relationships/hyperlink" Target="https://www.sec.gov/Archives/edgar/data/1425851/000114036125004824/0001140361-25-004824-index.htm"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393825/000203391624000083/0002033916-24-000083-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135730/000091957425003179/0000919574-25-003179-index.htm"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446194/000144619425000021/0001446194-25-000021-index.htm" TargetMode="External"/><Relationship Id="rId496" Type="http://schemas.openxmlformats.org/officeDocument/2006/relationships/hyperlink" Target="https://www.sec.gov/Archives/edgar/data/1595888/000159588825000099/0001595888-25-000099-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521" Type="http://schemas.openxmlformats.org/officeDocument/2006/relationships/hyperlink" Target="https://www.sec.gov/Archives/edgar/data/1784547/000117266125002043/0001172661-25-002043-index.htm"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Archives/edgar/data/1103804/000110380425000002/0001103804-25-000002-index.htm"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532" Type="http://schemas.openxmlformats.org/officeDocument/2006/relationships/hyperlink" Target="https://www.sec.gov/Archives/edgar/data/923093/000090266425001008/0000902664-25-001008-index.htm"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135730/000091957425001429/0000919574-25-001429-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729829/000172982925000048/0001729829-25-000048-index.htm" TargetMode="External"/><Relationship Id="rId543" Type="http://schemas.openxmlformats.org/officeDocument/2006/relationships/hyperlink" Target="https://www.sec.gov/Archives/edgar/data/1029160/000090266425002391/0000902664-25-002391-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393825/000203391625000027/0002033916-25-000027-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649339/000187920225000025/0001879202-25-000025-index.htm"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729829/000172982924000013/0001729829-24-000013-index.htm" TargetMode="External"/><Relationship Id="rId498" Type="http://schemas.openxmlformats.org/officeDocument/2006/relationships/hyperlink" Target="https://www.sec.gov/Archives/edgar/data/1167557/000108514625003311/0001085146-25-003311-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23" Type="http://schemas.openxmlformats.org/officeDocument/2006/relationships/hyperlink" Target="https://www.sec.gov/Archives/edgar/data/1273087/000127308725000015/0001273087-25-000015-index.htm"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350694/000117266125000823/0001172661-25-000823-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534" Type="http://schemas.openxmlformats.org/officeDocument/2006/relationships/hyperlink" Target="https://www.sec.gov/Archives/edgar/data/1263508/000110465925049518/0001104659-25-049518-index.htm"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454027/000145402724000006/0001454027-24-000006-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009207/000110465925049422/0001104659-25-049422-index.htm" TargetMode="External"/><Relationship Id="rId545" Type="http://schemas.openxmlformats.org/officeDocument/2006/relationships/hyperlink" Target="https://www.sec.gov/Archives/edgar/data/1029160/000090266424006588/0000902664-24-006588-index.htm"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Archives/edgar/data/1067983/000095012325002701/0000950123-25-002701-index.htm"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350694/000117266124004671/0001172661-24-004671-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350694/000117266125001828/0001172661-25-001828-index.htm"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478735/000091957424006607/0000919574-24-006607-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525" Type="http://schemas.openxmlformats.org/officeDocument/2006/relationships/hyperlink" Target="https://www.sec.gov/Archives/edgar/data/1784547/000117266125001092/0001172661-25-001092-index.htm"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167483/000091957424006690/0000919574-24-006690-index.htm"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556921/000121465925002855/0001214659-25-002855-index.htm" TargetMode="External"/><Relationship Id="rId536" Type="http://schemas.openxmlformats.org/officeDocument/2006/relationships/hyperlink" Target="https://www.sec.gov/Archives/edgar/data/1263508/000110465924118899/0001104659-24-118899-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61165/000090266425001072/0000902664-25-001072-index.htm" TargetMode="External"/><Relationship Id="rId505" Type="http://schemas.openxmlformats.org/officeDocument/2006/relationships/hyperlink" Target="https://www.sec.gov/Archives/edgar/data/1218710/000095012325005606/0000950123-25-005606-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547" Type="http://schemas.openxmlformats.org/officeDocument/2006/relationships/vmlDrawing" Target="../drawings/vmlDrawing1.vm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273087/000127308725000015/0001273087-25-000015-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009207/000110465924119021/0001104659-24-119021-index.htm" TargetMode="External"/><Relationship Id="rId516" Type="http://schemas.openxmlformats.org/officeDocument/2006/relationships/hyperlink" Target="https://www.sec.gov/Archives/edgar/data/1453072/000117266125002312/0001172661-25-002312-index.htm"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791786/000101359424000968/0001013594-24-000968-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527" Type="http://schemas.openxmlformats.org/officeDocument/2006/relationships/hyperlink" Target="https://www.sec.gov/Archives/edgar/data/1791786/000101359425000678/0001013594-25-000678-index.htm"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453072/000117266124005186/0001172661-24-005186-index.htm" TargetMode="External"/><Relationship Id="rId538" Type="http://schemas.openxmlformats.org/officeDocument/2006/relationships/hyperlink" Target="https://www.sec.gov/Archives/edgar/data/1541617/000154161725000002/0001541617-25-000002-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Archives/edgar/data/1318757/000204804725000005/0002048047-25-000005-index.htm" TargetMode="External"/><Relationship Id="rId493" Type="http://schemas.openxmlformats.org/officeDocument/2006/relationships/hyperlink" Target="https://www.sec.gov/Archives/edgar/data/1067983/000095012325005701/0000950123-25-005701-index.htm" TargetMode="External"/><Relationship Id="rId507" Type="http://schemas.openxmlformats.org/officeDocument/2006/relationships/hyperlink" Target="https://www.sec.gov/Archives/edgar/data/1603466/000090266425002399/0000902664-25-002399-index.htm" TargetMode="External"/><Relationship Id="rId549" Type="http://schemas.microsoft.com/office/2017/10/relationships/threadedComment" Target="../threadedComments/threadedComment1.xm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603466/000090266424006620/0000902664-24-006620-index.htm" TargetMode="External"/><Relationship Id="rId518" Type="http://schemas.openxmlformats.org/officeDocument/2006/relationships/hyperlink" Target="https://www.sec.gov/Archives/edgar/data/1393825/000139382525000010/0001393825-25-000010-index.htm" TargetMode="Externa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647251/000164725125000003/0001647251-25-000003-index.htm" TargetMode="External"/><Relationship Id="rId529" Type="http://schemas.openxmlformats.org/officeDocument/2006/relationships/hyperlink" Target="https://www.sec.gov/Archives/edgar/data/1736225/000173622525000017/0001736225-25-000017-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540" Type="http://schemas.openxmlformats.org/officeDocument/2006/relationships/hyperlink" Target="https://www.sec.gov/Archives/edgar/data/1425851/000114036125019296/0001140361-25-019296-index.htm"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909661/000090883424000307/0000908834-24-00030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1037389/000103738925000009/0001037389-25-000009-index.htm" TargetMode="External"/><Relationship Id="rId509" Type="http://schemas.openxmlformats.org/officeDocument/2006/relationships/hyperlink" Target="https://www.sec.gov/Archives/edgar/data/1103804/000110380425000004/0001103804-25-000004-index.htm"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1423053/000095012325005687/0000950123-25-005687-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520" Type="http://schemas.openxmlformats.org/officeDocument/2006/relationships/hyperlink" Target="https://www.sec.gov/Archives/edgar/data/1061165/000090266425002417/0000902664-25-002417-index.htm"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637460/000108514624005932/0001085146-24-005932-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74" Type="http://schemas.openxmlformats.org/officeDocument/2006/relationships/hyperlink" Target="https://www.sec.gov/edgar/browse/?CIK=1443689"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037389/000103738925000023/0001037389-25-000023-index.htm" TargetMode="External"/><Relationship Id="rId5" Type="http://schemas.openxmlformats.org/officeDocument/2006/relationships/hyperlink" Target="https://www.sec.gov/edgar/browse/?CIK=1350694" TargetMode="External"/><Relationship Id="rId237" Type="http://schemas.openxmlformats.org/officeDocument/2006/relationships/hyperlink" Target="https://www.sec.gov/Archives/edgar/data/1037389/000103738923000122/xslForm13F_X02/primary_doc.xml" TargetMode="External"/><Relationship Id="rId444" Type="http://schemas.openxmlformats.org/officeDocument/2006/relationships/hyperlink" Target="https://www.sec.gov/Archives/edgar/data/1167557/000108514624005943/0001085146-24-005943-index.htm"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167483/000091957425003217/0000919574-25-003217-index.htm"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446194/000144619424000008/0001446194-24-000008-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P242"/>
  <sheetViews>
    <sheetView tabSelected="1" zoomScale="160" zoomScaleNormal="160" workbookViewId="0">
      <pane xSplit="2" ySplit="2" topLeftCell="C3" activePane="bottomRight" state="frozen"/>
      <selection pane="topRight" activeCell="C1" sqref="C1"/>
      <selection pane="bottomLeft" activeCell="A3" sqref="A3"/>
      <selection pane="bottomRight" activeCell="C5" sqref="C5"/>
    </sheetView>
  </sheetViews>
  <sheetFormatPr defaultColWidth="8.7109375" defaultRowHeight="12.75" x14ac:dyDescent="0.2"/>
  <cols>
    <col min="1" max="1" width="4.140625" bestFit="1" customWidth="1"/>
    <col min="2" max="2" width="17.28515625" customWidth="1"/>
    <col min="3" max="3" width="17.42578125" customWidth="1"/>
    <col min="4" max="4" width="10.7109375" style="3" customWidth="1"/>
    <col min="5" max="8" width="9.28515625" style="1"/>
    <col min="9" max="14" width="9.28515625" style="3"/>
    <col min="15" max="15" width="8.7109375" style="3"/>
    <col min="16" max="16" width="9.28515625" style="3" bestFit="1" customWidth="1"/>
    <col min="17" max="21" width="9.28515625" style="3" customWidth="1"/>
    <col min="22" max="22" width="12" style="6" customWidth="1"/>
    <col min="23" max="23" width="10.5703125" style="6" customWidth="1"/>
    <col min="24" max="24" width="12" style="8" customWidth="1"/>
    <col min="26" max="27" width="10.7109375" customWidth="1"/>
  </cols>
  <sheetData>
    <row r="1" spans="1:68" x14ac:dyDescent="0.2">
      <c r="AA1">
        <f>SUM(AA3:AA276)</f>
        <v>30724</v>
      </c>
    </row>
    <row r="2" spans="1:68" x14ac:dyDescent="0.2">
      <c r="B2" t="s">
        <v>0</v>
      </c>
      <c r="C2" t="s">
        <v>15</v>
      </c>
      <c r="D2" s="3"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1557</v>
      </c>
      <c r="V2" s="5" t="s">
        <v>97</v>
      </c>
      <c r="W2" s="5" t="s">
        <v>213</v>
      </c>
      <c r="X2" s="7" t="s">
        <v>214</v>
      </c>
      <c r="Y2" t="s">
        <v>225</v>
      </c>
      <c r="Z2" t="s">
        <v>226</v>
      </c>
      <c r="AA2" t="s">
        <v>723</v>
      </c>
      <c r="AB2" t="s">
        <v>229</v>
      </c>
      <c r="AC2" t="s">
        <v>228</v>
      </c>
      <c r="AD2" t="s">
        <v>714</v>
      </c>
      <c r="AE2" t="s">
        <v>715</v>
      </c>
      <c r="AF2" t="s">
        <v>713</v>
      </c>
      <c r="AG2">
        <v>2024</v>
      </c>
      <c r="AH2">
        <v>2023</v>
      </c>
      <c r="AI2">
        <v>2022</v>
      </c>
      <c r="AJ2">
        <v>2021</v>
      </c>
      <c r="AK2">
        <v>2020</v>
      </c>
      <c r="AL2">
        <v>2019</v>
      </c>
      <c r="AM2">
        <v>2018</v>
      </c>
      <c r="AN2">
        <v>2017</v>
      </c>
      <c r="AO2">
        <v>2016</v>
      </c>
      <c r="AP2">
        <v>2015</v>
      </c>
      <c r="AQ2">
        <v>2014</v>
      </c>
      <c r="AR2">
        <v>2013</v>
      </c>
      <c r="AS2">
        <v>2012</v>
      </c>
      <c r="AT2">
        <v>2011</v>
      </c>
      <c r="AU2">
        <f>+AT2-1</f>
        <v>2010</v>
      </c>
      <c r="AV2">
        <f t="shared" ref="AV2:BJ2" si="0">+AU2-1</f>
        <v>2009</v>
      </c>
      <c r="AW2">
        <f t="shared" si="0"/>
        <v>2008</v>
      </c>
      <c r="AX2">
        <f t="shared" si="0"/>
        <v>2007</v>
      </c>
      <c r="AY2">
        <f t="shared" si="0"/>
        <v>2006</v>
      </c>
      <c r="AZ2">
        <f t="shared" si="0"/>
        <v>2005</v>
      </c>
      <c r="BA2">
        <f t="shared" si="0"/>
        <v>2004</v>
      </c>
      <c r="BB2">
        <f t="shared" si="0"/>
        <v>2003</v>
      </c>
      <c r="BC2">
        <f t="shared" si="0"/>
        <v>2002</v>
      </c>
      <c r="BD2">
        <f t="shared" si="0"/>
        <v>2001</v>
      </c>
      <c r="BE2">
        <f t="shared" si="0"/>
        <v>2000</v>
      </c>
      <c r="BF2">
        <f t="shared" si="0"/>
        <v>1999</v>
      </c>
      <c r="BG2">
        <f t="shared" si="0"/>
        <v>1998</v>
      </c>
      <c r="BH2">
        <f t="shared" si="0"/>
        <v>1997</v>
      </c>
      <c r="BI2">
        <f t="shared" si="0"/>
        <v>1996</v>
      </c>
      <c r="BJ2">
        <f t="shared" si="0"/>
        <v>1995</v>
      </c>
      <c r="BK2">
        <v>1994</v>
      </c>
      <c r="BL2">
        <v>1993</v>
      </c>
      <c r="BM2">
        <v>1992</v>
      </c>
      <c r="BN2">
        <v>1991</v>
      </c>
    </row>
    <row r="3" spans="1:68" x14ac:dyDescent="0.2">
      <c r="A3">
        <v>1</v>
      </c>
      <c r="B3" s="2" t="s">
        <v>40</v>
      </c>
      <c r="C3" t="s">
        <v>1558</v>
      </c>
      <c r="D3" s="3" t="s">
        <v>236</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v>267175.47424900002</v>
      </c>
      <c r="U3" s="4">
        <v>258701.144516</v>
      </c>
      <c r="V3" s="6" t="s">
        <v>99</v>
      </c>
      <c r="W3" s="6" t="s">
        <v>218</v>
      </c>
      <c r="X3" s="8" t="s">
        <v>217</v>
      </c>
      <c r="Y3">
        <v>1965</v>
      </c>
    </row>
    <row r="4" spans="1:68"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4">
        <v>204638.49010299999</v>
      </c>
      <c r="U4" s="4">
        <v>187880.17665800001</v>
      </c>
      <c r="V4" s="6" t="s">
        <v>98</v>
      </c>
      <c r="W4" s="6" t="s">
        <v>216</v>
      </c>
      <c r="X4" s="8" t="s">
        <v>224</v>
      </c>
      <c r="Y4">
        <v>1989</v>
      </c>
      <c r="AA4">
        <v>5500</v>
      </c>
      <c r="AD4" t="s">
        <v>722</v>
      </c>
      <c r="AG4" s="9">
        <v>0.15</v>
      </c>
      <c r="AH4" s="9">
        <v>0.1</v>
      </c>
      <c r="AI4" s="9">
        <v>0.12</v>
      </c>
      <c r="AJ4" s="9">
        <v>0.1361</v>
      </c>
      <c r="AK4" s="9">
        <v>0.25800000000000001</v>
      </c>
      <c r="AL4" s="9">
        <v>9.8000000000000004E-2</v>
      </c>
      <c r="AM4" s="9">
        <v>4.9000000000000002E-2</v>
      </c>
      <c r="AN4" s="9">
        <v>7.1199999999999999E-2</v>
      </c>
      <c r="AO4" s="9">
        <v>3.3799999999999997E-2</v>
      </c>
      <c r="AP4" s="9">
        <v>0.12540000000000001</v>
      </c>
      <c r="AQ4" s="9">
        <v>0.12089999999999999</v>
      </c>
      <c r="AR4" s="9">
        <v>0.13270000000000001</v>
      </c>
      <c r="AS4" s="9">
        <v>6.3200000000000006E-2</v>
      </c>
      <c r="AT4" s="9">
        <v>8.3900000000000002E-2</v>
      </c>
      <c r="AU4" s="9">
        <v>0.13400000000000001</v>
      </c>
      <c r="AV4" s="9">
        <v>0.17199999999999999</v>
      </c>
      <c r="AW4" s="9">
        <v>-0.03</v>
      </c>
      <c r="AX4" s="9"/>
      <c r="AY4" s="9">
        <v>0.17</v>
      </c>
      <c r="AZ4" s="9">
        <v>0.08</v>
      </c>
      <c r="BA4" s="9">
        <v>0.35</v>
      </c>
    </row>
    <row r="5" spans="1:68" x14ac:dyDescent="0.2">
      <c r="A5">
        <f t="shared" ref="A5:A84"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4">
        <v>577866.14870699996</v>
      </c>
      <c r="U5" s="4">
        <v>527316.42162100004</v>
      </c>
      <c r="V5" s="6" t="s">
        <v>98</v>
      </c>
      <c r="W5" s="6" t="s">
        <v>216</v>
      </c>
      <c r="X5" s="8" t="s">
        <v>215</v>
      </c>
      <c r="Y5">
        <v>1990</v>
      </c>
      <c r="Z5" t="s">
        <v>235</v>
      </c>
      <c r="AA5">
        <v>2932</v>
      </c>
      <c r="AG5" s="9">
        <v>0.15</v>
      </c>
      <c r="AH5" s="9">
        <v>0.153</v>
      </c>
      <c r="AI5" s="9">
        <v>0.38</v>
      </c>
      <c r="AJ5" s="9">
        <v>0.26</v>
      </c>
      <c r="AK5" s="9">
        <v>0.24399999999999999</v>
      </c>
      <c r="AL5" s="9">
        <v>0.19400000000000001</v>
      </c>
      <c r="AM5" s="9">
        <v>9.0999999999999998E-2</v>
      </c>
      <c r="AN5" s="9">
        <v>0.13100000000000001</v>
      </c>
      <c r="AO5" s="9">
        <v>5.0999999999999997E-2</v>
      </c>
      <c r="AP5" s="9">
        <v>0.14299999999999999</v>
      </c>
      <c r="AQ5" s="9">
        <v>0.17899999999999999</v>
      </c>
      <c r="AR5" s="9">
        <v>0.19400000000000001</v>
      </c>
      <c r="AS5" s="9">
        <v>0.25900000000000001</v>
      </c>
      <c r="AT5" s="9">
        <v>0.2</v>
      </c>
      <c r="AU5" s="9">
        <v>0.1</v>
      </c>
      <c r="AV5" s="9">
        <v>0.62</v>
      </c>
      <c r="AW5" s="9">
        <v>-0.55000000000000004</v>
      </c>
      <c r="AX5" s="9">
        <v>0.3</v>
      </c>
      <c r="AY5" s="9">
        <v>0.3</v>
      </c>
      <c r="AZ5" s="9">
        <v>7.0000000000000007E-2</v>
      </c>
      <c r="BF5" s="9">
        <v>0.45</v>
      </c>
      <c r="BK5" s="9">
        <v>-4.2999999999999997E-2</v>
      </c>
      <c r="BM5" s="9">
        <v>0.4</v>
      </c>
      <c r="BN5" s="9">
        <v>0.43</v>
      </c>
      <c r="BP5" t="s">
        <v>1498</v>
      </c>
    </row>
    <row r="6" spans="1:68" x14ac:dyDescent="0.2">
      <c r="A6">
        <f t="shared" si="1"/>
        <v>4</v>
      </c>
      <c r="B6" s="2" t="s">
        <v>63</v>
      </c>
      <c r="C6" t="s">
        <v>237</v>
      </c>
      <c r="K6" s="4">
        <v>228575.18799999999</v>
      </c>
      <c r="L6" s="4">
        <v>216242.23104099999</v>
      </c>
      <c r="M6" s="4">
        <v>244158.51699500001</v>
      </c>
      <c r="N6" s="4">
        <v>297289.67</v>
      </c>
      <c r="O6" s="4">
        <v>309412.15297</v>
      </c>
      <c r="P6" s="4">
        <v>82241.397056000002</v>
      </c>
      <c r="Q6" s="4">
        <v>77298.736441000001</v>
      </c>
      <c r="R6" s="4">
        <v>92120.731828999997</v>
      </c>
      <c r="S6" s="4">
        <v>62065.156290999999</v>
      </c>
      <c r="T6" s="4">
        <v>460393.92020300002</v>
      </c>
      <c r="U6" s="4">
        <v>399265.21921299997</v>
      </c>
      <c r="V6" s="6" t="s">
        <v>100</v>
      </c>
      <c r="W6" s="6" t="s">
        <v>1477</v>
      </c>
      <c r="X6" s="8" t="s">
        <v>224</v>
      </c>
      <c r="Y6">
        <v>2000</v>
      </c>
      <c r="AA6">
        <v>2600</v>
      </c>
    </row>
    <row r="7" spans="1:68" x14ac:dyDescent="0.2">
      <c r="A7">
        <f t="shared" si="1"/>
        <v>5</v>
      </c>
      <c r="B7" s="2" t="s">
        <v>111</v>
      </c>
      <c r="C7" t="s">
        <v>712</v>
      </c>
      <c r="D7" s="3">
        <v>64000</v>
      </c>
      <c r="P7" s="4">
        <v>52354.782071000001</v>
      </c>
      <c r="Q7" s="4">
        <v>65665.817502999998</v>
      </c>
      <c r="R7" s="4">
        <v>70720.779125999994</v>
      </c>
      <c r="S7" s="4">
        <v>77020.914902000004</v>
      </c>
      <c r="T7" s="4">
        <v>83182.349757999997</v>
      </c>
      <c r="U7" s="4">
        <v>78765.467128999997</v>
      </c>
      <c r="V7" s="6" t="s">
        <v>98</v>
      </c>
      <c r="W7" s="6" t="s">
        <v>1476</v>
      </c>
      <c r="X7" s="8" t="s">
        <v>673</v>
      </c>
      <c r="Y7">
        <v>1997</v>
      </c>
      <c r="AA7">
        <v>650</v>
      </c>
      <c r="AD7" t="s">
        <v>717</v>
      </c>
      <c r="AE7" t="s">
        <v>716</v>
      </c>
      <c r="AF7" t="s">
        <v>1487</v>
      </c>
      <c r="AH7" s="36">
        <v>7.5999999999999998E-2</v>
      </c>
      <c r="AS7" s="36">
        <v>6.83E-2</v>
      </c>
    </row>
    <row r="8" spans="1:68" x14ac:dyDescent="0.2">
      <c r="A8">
        <f t="shared" si="1"/>
        <v>6</v>
      </c>
      <c r="B8" s="2" t="s">
        <v>106</v>
      </c>
      <c r="C8" t="s">
        <v>1118</v>
      </c>
      <c r="M8" s="4">
        <v>58730.562142000002</v>
      </c>
      <c r="N8" s="4">
        <v>47045.929705000002</v>
      </c>
      <c r="O8" s="4">
        <v>41021.421000000002</v>
      </c>
      <c r="P8" s="4">
        <v>53127.589083999999</v>
      </c>
      <c r="Q8" s="4">
        <v>58730.562142000002</v>
      </c>
      <c r="R8" s="4">
        <v>65239.904583000003</v>
      </c>
      <c r="S8" s="4">
        <v>72440.303948000001</v>
      </c>
      <c r="T8" s="4">
        <v>77626.306689999998</v>
      </c>
      <c r="U8" s="4">
        <v>97069.812583000006</v>
      </c>
      <c r="V8" s="6" t="s">
        <v>100</v>
      </c>
      <c r="W8" s="6" t="s">
        <v>939</v>
      </c>
      <c r="X8" s="8" t="s">
        <v>1478</v>
      </c>
      <c r="Y8">
        <v>1998</v>
      </c>
      <c r="AA8">
        <v>573</v>
      </c>
      <c r="AP8" s="9">
        <v>0.14699999999999999</v>
      </c>
      <c r="AQ8" s="9">
        <v>5.8000000000000003E-2</v>
      </c>
    </row>
    <row r="9" spans="1:68" x14ac:dyDescent="0.2">
      <c r="A9">
        <f t="shared" si="1"/>
        <v>7</v>
      </c>
      <c r="B9" s="2" t="s">
        <v>1</v>
      </c>
      <c r="C9" t="s">
        <v>1545</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4">
        <v>67553.776836999998</v>
      </c>
      <c r="U9" s="4">
        <v>66072.250547999996</v>
      </c>
      <c r="V9" s="6" t="s">
        <v>100</v>
      </c>
      <c r="W9" s="6" t="s">
        <v>219</v>
      </c>
      <c r="X9" s="8" t="s">
        <v>224</v>
      </c>
      <c r="Y9">
        <v>1978</v>
      </c>
      <c r="AA9">
        <v>310</v>
      </c>
      <c r="AV9" s="9">
        <v>0.38</v>
      </c>
      <c r="BA9" s="9">
        <v>0.25</v>
      </c>
    </row>
    <row r="10" spans="1:68" x14ac:dyDescent="0.2">
      <c r="A10">
        <f t="shared" si="1"/>
        <v>8</v>
      </c>
      <c r="B10" s="2" t="s">
        <v>68</v>
      </c>
      <c r="C10" t="s">
        <v>679</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v>572468.94231900002</v>
      </c>
      <c r="T10" s="4">
        <v>662681.66529300006</v>
      </c>
      <c r="U10" s="4">
        <v>585859.71247499995</v>
      </c>
      <c r="V10" s="6" t="s">
        <v>100</v>
      </c>
      <c r="W10" s="6" t="s">
        <v>1130</v>
      </c>
      <c r="X10" s="8" t="s">
        <v>664</v>
      </c>
      <c r="AA10">
        <v>3000</v>
      </c>
    </row>
    <row r="11" spans="1:68" x14ac:dyDescent="0.2">
      <c r="A11">
        <f t="shared" si="1"/>
        <v>9</v>
      </c>
      <c r="B11" s="2" t="s">
        <v>1298</v>
      </c>
      <c r="C11" t="s">
        <v>679</v>
      </c>
      <c r="P11" s="4">
        <v>51374.067665000002</v>
      </c>
      <c r="Q11" s="4">
        <v>63076.372130999996</v>
      </c>
      <c r="R11" s="4">
        <v>54159.039364999997</v>
      </c>
      <c r="S11" s="4">
        <v>67845.624450000003</v>
      </c>
      <c r="T11" s="4">
        <v>76267.152637000007</v>
      </c>
      <c r="U11" s="4">
        <v>86210.652000000002</v>
      </c>
      <c r="V11" s="6" t="s">
        <v>100</v>
      </c>
      <c r="W11" s="6" t="s">
        <v>219</v>
      </c>
      <c r="AA11">
        <v>1100</v>
      </c>
    </row>
    <row r="12" spans="1:68" x14ac:dyDescent="0.2">
      <c r="A12">
        <f t="shared" si="1"/>
        <v>10</v>
      </c>
      <c r="B12" s="2" t="s">
        <v>26</v>
      </c>
      <c r="C12" t="s">
        <v>46</v>
      </c>
      <c r="D12" s="3">
        <v>58000</v>
      </c>
      <c r="K12" s="4">
        <v>34543.49</v>
      </c>
      <c r="L12" s="4">
        <v>35814.526356000002</v>
      </c>
      <c r="M12" s="4"/>
      <c r="N12" s="4"/>
      <c r="O12" s="4"/>
      <c r="P12" s="4">
        <v>42709.667178000003</v>
      </c>
      <c r="Q12" s="4">
        <v>43170.283873</v>
      </c>
      <c r="R12" s="4">
        <v>44847.616123</v>
      </c>
      <c r="S12" s="4">
        <v>42686.586861999996</v>
      </c>
      <c r="T12" s="4">
        <v>43217.937659000003</v>
      </c>
      <c r="U12" s="4">
        <v>44417.954493999998</v>
      </c>
      <c r="V12" s="6" t="s">
        <v>100</v>
      </c>
      <c r="W12" s="6" t="s">
        <v>219</v>
      </c>
      <c r="X12" s="8" t="s">
        <v>224</v>
      </c>
      <c r="Y12">
        <v>2001</v>
      </c>
      <c r="AA12">
        <v>2100</v>
      </c>
      <c r="AH12" s="9">
        <v>0.12</v>
      </c>
      <c r="AP12" s="9">
        <v>0.15</v>
      </c>
      <c r="AQ12" s="9">
        <v>0.10100000000000001</v>
      </c>
      <c r="AV12" s="9">
        <v>0.20230000000000001</v>
      </c>
      <c r="AW12" s="9"/>
      <c r="AX12" s="9"/>
      <c r="AY12" s="9"/>
      <c r="AZ12" s="9"/>
    </row>
    <row r="13" spans="1:68"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v>116492.369102</v>
      </c>
      <c r="T13" s="4">
        <v>136274.97491399999</v>
      </c>
      <c r="U13" s="4">
        <v>112346.596622</v>
      </c>
      <c r="V13" s="6" t="s">
        <v>100</v>
      </c>
      <c r="W13" s="6" t="s">
        <v>219</v>
      </c>
      <c r="X13" s="8" t="s">
        <v>224</v>
      </c>
      <c r="AA13">
        <v>2500</v>
      </c>
      <c r="AH13" s="9">
        <v>9.6000000000000002E-2</v>
      </c>
      <c r="AJ13" s="9">
        <v>0.185</v>
      </c>
      <c r="AP13" s="9">
        <v>0.14299999999999999</v>
      </c>
      <c r="AQ13" s="9">
        <v>0.16400000000000001</v>
      </c>
      <c r="AV13" s="9"/>
      <c r="AW13" s="9"/>
      <c r="AX13" s="9">
        <v>7.3999999999999996E-2</v>
      </c>
      <c r="AY13" s="9"/>
      <c r="AZ13" s="9"/>
      <c r="BP13" t="s">
        <v>1499</v>
      </c>
    </row>
    <row r="14" spans="1:68" x14ac:dyDescent="0.2">
      <c r="A14">
        <f t="shared" si="1"/>
        <v>12</v>
      </c>
      <c r="B14" s="2" t="s">
        <v>112</v>
      </c>
      <c r="C14" t="s">
        <v>1495</v>
      </c>
      <c r="K14" s="4"/>
      <c r="L14" s="4"/>
      <c r="M14" s="4"/>
      <c r="N14" s="4"/>
      <c r="O14" s="4"/>
      <c r="P14" s="4"/>
      <c r="Q14" s="4"/>
      <c r="R14" s="4">
        <v>40924.384465000003</v>
      </c>
      <c r="S14" s="4">
        <v>44020.529631999998</v>
      </c>
      <c r="T14" s="4">
        <v>42413.899286</v>
      </c>
      <c r="U14" s="4">
        <v>43372.530343999999</v>
      </c>
      <c r="V14" s="6" t="s">
        <v>99</v>
      </c>
      <c r="W14" s="6" t="s">
        <v>1546</v>
      </c>
      <c r="X14" s="8" t="s">
        <v>673</v>
      </c>
      <c r="AA14">
        <v>82</v>
      </c>
      <c r="AG14" s="9">
        <v>0.15</v>
      </c>
      <c r="AH14" s="9">
        <v>0.33</v>
      </c>
      <c r="AI14" s="9">
        <v>-0.18</v>
      </c>
      <c r="AJ14" s="9"/>
      <c r="AO14" s="9">
        <v>0.13500000000000001</v>
      </c>
      <c r="AP14" s="9">
        <v>0.14399999999999999</v>
      </c>
      <c r="AQ14" s="9">
        <v>8.1000000000000003E-2</v>
      </c>
      <c r="AR14" s="9">
        <v>0.47220000000000001</v>
      </c>
      <c r="AS14" s="9">
        <v>0.29520000000000002</v>
      </c>
      <c r="AV14" s="9"/>
      <c r="AW14" s="9">
        <v>-0.43</v>
      </c>
      <c r="AX14" s="9"/>
      <c r="AY14" s="9"/>
      <c r="AZ14" s="9"/>
    </row>
    <row r="15" spans="1:68" x14ac:dyDescent="0.2">
      <c r="A15">
        <f t="shared" si="1"/>
        <v>13</v>
      </c>
      <c r="B15" s="2" t="s">
        <v>6</v>
      </c>
      <c r="C15" t="s">
        <v>21</v>
      </c>
      <c r="K15" s="4">
        <v>32595.472000000002</v>
      </c>
      <c r="L15" s="4">
        <v>36529.064118000002</v>
      </c>
      <c r="M15" s="4"/>
      <c r="N15" s="4"/>
      <c r="O15" s="4"/>
      <c r="P15" s="4">
        <v>36081.330501999997</v>
      </c>
      <c r="Q15" s="4">
        <v>57247.892304000001</v>
      </c>
      <c r="R15" s="4">
        <v>38693.14183</v>
      </c>
      <c r="S15" s="4">
        <v>61306.204231999996</v>
      </c>
      <c r="T15" s="4">
        <v>67138.944407000003</v>
      </c>
      <c r="U15" s="4">
        <v>60484.646629000003</v>
      </c>
      <c r="V15" s="6" t="s">
        <v>98</v>
      </c>
      <c r="W15" s="6" t="s">
        <v>216</v>
      </c>
      <c r="X15" s="8" t="s">
        <v>223</v>
      </c>
      <c r="AA15">
        <v>1900</v>
      </c>
      <c r="AJ15" s="9">
        <v>7.0000000000000001E-3</v>
      </c>
      <c r="AR15" s="9"/>
      <c r="AV15" s="9">
        <v>8.6400000000000005E-2</v>
      </c>
      <c r="AW15" s="9">
        <v>4.5999999999999999E-3</v>
      </c>
      <c r="AX15" s="9"/>
      <c r="AY15" s="9"/>
      <c r="AZ15" s="9"/>
    </row>
    <row r="16" spans="1:68" x14ac:dyDescent="0.2">
      <c r="A16">
        <f t="shared" si="1"/>
        <v>14</v>
      </c>
      <c r="B16" s="2" t="s">
        <v>1479</v>
      </c>
      <c r="C16" t="s">
        <v>1549</v>
      </c>
      <c r="R16" s="4">
        <v>37928.012926000003</v>
      </c>
      <c r="S16" s="4">
        <v>38404.904881000002</v>
      </c>
      <c r="T16" s="4">
        <v>38002.464468999999</v>
      </c>
      <c r="U16" s="4">
        <v>39439.645215999997</v>
      </c>
      <c r="V16" s="6" t="s">
        <v>98</v>
      </c>
      <c r="W16" s="6" t="s">
        <v>1559</v>
      </c>
      <c r="AA16">
        <v>1787</v>
      </c>
      <c r="AR16" s="10" t="s">
        <v>1496</v>
      </c>
      <c r="AV16" s="9"/>
      <c r="AW16" s="9" t="s">
        <v>1501</v>
      </c>
      <c r="AX16" s="9"/>
      <c r="AY16" s="9"/>
      <c r="AZ16" s="9"/>
    </row>
    <row r="17" spans="1:65"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v>39343.262001000003</v>
      </c>
      <c r="T17" s="4">
        <v>45388.177649999998</v>
      </c>
      <c r="U17" s="4">
        <v>43803.735395999996</v>
      </c>
      <c r="V17" s="6" t="s">
        <v>98</v>
      </c>
      <c r="W17" s="6" t="s">
        <v>216</v>
      </c>
      <c r="X17" s="8" t="s">
        <v>222</v>
      </c>
      <c r="Y17">
        <v>1992</v>
      </c>
      <c r="AA17">
        <v>2800</v>
      </c>
      <c r="AG17" s="9">
        <v>0.19</v>
      </c>
      <c r="AH17" s="9">
        <v>0.106</v>
      </c>
      <c r="AI17" s="9">
        <v>0.1</v>
      </c>
      <c r="AJ17" s="9">
        <v>0.09</v>
      </c>
      <c r="AR17" s="9"/>
      <c r="AS17" s="9">
        <v>0.14000000000000001</v>
      </c>
      <c r="AV17" s="9"/>
      <c r="AW17" s="9">
        <v>-0.18529999999999999</v>
      </c>
      <c r="AX17" s="9">
        <v>0.13</v>
      </c>
      <c r="AY17" s="9">
        <v>0.34</v>
      </c>
      <c r="AZ17" s="9"/>
    </row>
    <row r="18" spans="1:65" x14ac:dyDescent="0.2">
      <c r="A18">
        <f t="shared" si="1"/>
        <v>16</v>
      </c>
      <c r="B18" s="2" t="s">
        <v>1296</v>
      </c>
      <c r="C18" t="s">
        <v>1550</v>
      </c>
      <c r="D18" s="3">
        <v>9500</v>
      </c>
      <c r="P18" s="4">
        <v>25379.597540999999</v>
      </c>
      <c r="Q18" s="4">
        <v>27378.361098000001</v>
      </c>
      <c r="R18" s="4">
        <v>26906.515388</v>
      </c>
      <c r="S18" s="4">
        <v>27479.465356000001</v>
      </c>
      <c r="T18" s="4">
        <v>28260.478510000001</v>
      </c>
      <c r="U18" s="4">
        <v>27019.908019999999</v>
      </c>
      <c r="V18" s="6" t="s">
        <v>100</v>
      </c>
      <c r="AA18">
        <v>119</v>
      </c>
      <c r="AC18">
        <v>2009</v>
      </c>
      <c r="AR18" s="9"/>
      <c r="AV18" s="9"/>
      <c r="AW18" s="9"/>
      <c r="AX18" s="9"/>
      <c r="AY18" s="9"/>
      <c r="AZ18" s="9"/>
    </row>
    <row r="19" spans="1:65"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v>27435.458361000001</v>
      </c>
      <c r="T19" s="4">
        <v>30900.114396000001</v>
      </c>
      <c r="U19" s="4">
        <v>31475.977035</v>
      </c>
      <c r="V19" s="6" t="s">
        <v>101</v>
      </c>
      <c r="W19" s="6" t="s">
        <v>220</v>
      </c>
      <c r="X19" s="8" t="s">
        <v>222</v>
      </c>
      <c r="AA19">
        <v>275</v>
      </c>
      <c r="AH19" s="9">
        <v>0.13800000000000001</v>
      </c>
      <c r="AI19" s="9">
        <v>-2.4E-2</v>
      </c>
      <c r="AR19" s="9">
        <v>0.22500000000000001</v>
      </c>
      <c r="AV19" s="9">
        <v>0.18890000000000001</v>
      </c>
      <c r="AW19" s="9">
        <v>0.1</v>
      </c>
      <c r="AX19" s="9"/>
      <c r="AY19" s="9"/>
      <c r="AZ19" s="9"/>
    </row>
    <row r="20" spans="1:65"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v>26916.931162000001</v>
      </c>
      <c r="T20" s="4">
        <v>29679.535848</v>
      </c>
      <c r="U20" s="4">
        <v>22683.837950000001</v>
      </c>
      <c r="V20" s="6" t="s">
        <v>104</v>
      </c>
      <c r="W20" s="6" t="s">
        <v>220</v>
      </c>
      <c r="X20" s="8" t="s">
        <v>224</v>
      </c>
      <c r="AA20">
        <v>157</v>
      </c>
      <c r="AH20" s="9">
        <v>0.215</v>
      </c>
      <c r="AP20" s="9">
        <v>0.111</v>
      </c>
      <c r="AQ20" s="9">
        <v>-2.4E-2</v>
      </c>
      <c r="AR20" s="9"/>
    </row>
    <row r="21" spans="1:65"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4">
        <v>23439.074897999999</v>
      </c>
      <c r="T21" s="4">
        <v>26460.223407000001</v>
      </c>
      <c r="U21" s="4">
        <v>26593.869223000002</v>
      </c>
      <c r="V21" s="6" t="s">
        <v>104</v>
      </c>
      <c r="W21" s="6" t="s">
        <v>220</v>
      </c>
      <c r="X21" s="8" t="s">
        <v>224</v>
      </c>
      <c r="AA21">
        <v>162</v>
      </c>
      <c r="AH21" s="9">
        <v>0.28499999999999998</v>
      </c>
      <c r="AI21" s="9">
        <v>-0.56000000000000005</v>
      </c>
      <c r="AR21" s="9">
        <v>0.14000000000000001</v>
      </c>
    </row>
    <row r="22" spans="1:65" x14ac:dyDescent="0.2">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v>17658.794958999999</v>
      </c>
      <c r="T22" s="4">
        <v>21811.059841999999</v>
      </c>
      <c r="U22" s="4">
        <v>21554.169615999999</v>
      </c>
      <c r="V22" s="6" t="s">
        <v>102</v>
      </c>
      <c r="X22" s="8" t="s">
        <v>238</v>
      </c>
      <c r="AA22">
        <v>1300</v>
      </c>
      <c r="AC22">
        <v>1975</v>
      </c>
      <c r="AF22" t="s">
        <v>1486</v>
      </c>
      <c r="AG22" s="9">
        <v>-0.14000000000000001</v>
      </c>
      <c r="AH22" s="9" t="s">
        <v>1500</v>
      </c>
      <c r="AI22" s="9">
        <v>0.1</v>
      </c>
      <c r="AJ22" s="9">
        <v>-0.05</v>
      </c>
      <c r="AK22" s="9">
        <v>-0.05</v>
      </c>
      <c r="AL22" s="9">
        <v>0</v>
      </c>
      <c r="AM22" s="27">
        <v>0.14599999999999999</v>
      </c>
      <c r="AO22" t="s">
        <v>1505</v>
      </c>
      <c r="AP22" t="s">
        <v>1503</v>
      </c>
      <c r="AQ22" t="s">
        <v>1504</v>
      </c>
      <c r="AS22" t="s">
        <v>1502</v>
      </c>
      <c r="AW22" s="27">
        <v>9.4E-2</v>
      </c>
      <c r="AX22" t="s">
        <v>1497</v>
      </c>
    </row>
    <row r="23" spans="1:65" x14ac:dyDescent="0.2">
      <c r="A23">
        <f t="shared" si="1"/>
        <v>21</v>
      </c>
      <c r="B23" s="2" t="s">
        <v>1488</v>
      </c>
      <c r="C23" t="s">
        <v>1551</v>
      </c>
      <c r="D23" s="3">
        <v>10800</v>
      </c>
      <c r="R23" s="4">
        <v>18282.342143000002</v>
      </c>
      <c r="S23" s="4">
        <v>19859.488243</v>
      </c>
      <c r="T23" s="4">
        <v>25278.910676</v>
      </c>
      <c r="U23" s="4">
        <v>21467.172566000001</v>
      </c>
      <c r="V23" s="6" t="s">
        <v>98</v>
      </c>
      <c r="W23" s="6" t="s">
        <v>216</v>
      </c>
      <c r="AA23">
        <v>350</v>
      </c>
    </row>
    <row r="24" spans="1:65" x14ac:dyDescent="0.2">
      <c r="A24">
        <f t="shared" si="1"/>
        <v>22</v>
      </c>
      <c r="B24" s="2" t="s">
        <v>1120</v>
      </c>
      <c r="C24" t="s">
        <v>1552</v>
      </c>
      <c r="D24" s="3">
        <v>22030</v>
      </c>
      <c r="P24" s="4">
        <v>15091.672815</v>
      </c>
      <c r="Q24" s="4">
        <v>16247.976191</v>
      </c>
      <c r="R24" s="4">
        <v>17284.337379000001</v>
      </c>
      <c r="S24" s="4">
        <v>19590.829975000001</v>
      </c>
      <c r="T24" s="4">
        <v>26619.526710999999</v>
      </c>
      <c r="U24" s="4">
        <v>25100.62847</v>
      </c>
      <c r="V24" s="6" t="s">
        <v>98</v>
      </c>
      <c r="W24" s="6" t="s">
        <v>1559</v>
      </c>
      <c r="AA24">
        <v>56</v>
      </c>
    </row>
    <row r="25" spans="1:65" x14ac:dyDescent="0.2">
      <c r="A25">
        <f t="shared" si="1"/>
        <v>23</v>
      </c>
      <c r="B25" s="2" t="s">
        <v>114</v>
      </c>
      <c r="C25" t="s">
        <v>1548</v>
      </c>
      <c r="D25" s="3">
        <v>39000</v>
      </c>
      <c r="P25" s="4">
        <v>14279.722572000001</v>
      </c>
      <c r="Q25" s="4">
        <v>22113.553148999999</v>
      </c>
      <c r="R25" s="4">
        <v>14830.040267</v>
      </c>
      <c r="S25" s="4">
        <v>20437.086147999999</v>
      </c>
      <c r="T25" s="4">
        <v>19718.298022999999</v>
      </c>
      <c r="U25" s="4">
        <v>17935.796589000001</v>
      </c>
      <c r="V25" s="6" t="s">
        <v>98</v>
      </c>
      <c r="W25" s="6" t="s">
        <v>1560</v>
      </c>
      <c r="AA25">
        <v>230</v>
      </c>
      <c r="AX25" s="36">
        <v>0.14799999999999999</v>
      </c>
    </row>
    <row r="26" spans="1:65" x14ac:dyDescent="0.2">
      <c r="A26">
        <f t="shared" si="1"/>
        <v>24</v>
      </c>
      <c r="B26" s="2" t="s">
        <v>119</v>
      </c>
      <c r="C26" t="s">
        <v>1553</v>
      </c>
      <c r="D26" s="3">
        <v>20000</v>
      </c>
      <c r="P26" s="4">
        <v>11407.010893999999</v>
      </c>
      <c r="Q26" s="4">
        <v>18034.949485000001</v>
      </c>
      <c r="R26" s="4">
        <v>13305.426729999999</v>
      </c>
      <c r="S26" s="4">
        <v>24721.213694999999</v>
      </c>
      <c r="T26" s="4">
        <v>28425.92813</v>
      </c>
      <c r="U26" s="4">
        <v>32431.141950000001</v>
      </c>
      <c r="V26" s="6" t="s">
        <v>100</v>
      </c>
      <c r="AA26">
        <v>241</v>
      </c>
      <c r="AJ26" s="9">
        <v>0.13500000000000001</v>
      </c>
    </row>
    <row r="27" spans="1:65" x14ac:dyDescent="0.2">
      <c r="A27">
        <f t="shared" si="1"/>
        <v>25</v>
      </c>
      <c r="B27" s="2" t="s">
        <v>75</v>
      </c>
      <c r="C27" t="s">
        <v>1561</v>
      </c>
      <c r="P27" s="4">
        <v>9715.8169170000001</v>
      </c>
      <c r="Q27" s="4">
        <v>10765.194</v>
      </c>
      <c r="R27" s="4">
        <v>13137.112999999999</v>
      </c>
      <c r="S27" s="4">
        <v>2094.563353</v>
      </c>
      <c r="T27" s="4">
        <v>2151.3112190000002</v>
      </c>
      <c r="U27" s="4">
        <v>347.213639</v>
      </c>
      <c r="V27" s="6" t="s">
        <v>104</v>
      </c>
      <c r="W27" s="6" t="s">
        <v>220</v>
      </c>
      <c r="Y27">
        <v>2006</v>
      </c>
      <c r="AP27" s="9">
        <v>0.16200000000000001</v>
      </c>
      <c r="AQ27" s="9">
        <v>1.4999999999999999E-2</v>
      </c>
      <c r="AR27" s="9">
        <v>0.56000000000000005</v>
      </c>
    </row>
    <row r="28" spans="1:65" x14ac:dyDescent="0.2">
      <c r="A28">
        <f t="shared" si="1"/>
        <v>26</v>
      </c>
      <c r="B28" s="2" t="s">
        <v>24</v>
      </c>
      <c r="C28" t="s">
        <v>230</v>
      </c>
      <c r="D28" s="4">
        <v>28673.846799999999</v>
      </c>
      <c r="I28" s="4">
        <v>16809.736000000001</v>
      </c>
      <c r="J28" s="4">
        <v>10609.466</v>
      </c>
      <c r="K28" s="4">
        <v>10613.116</v>
      </c>
      <c r="L28" s="4">
        <v>10475.619064</v>
      </c>
      <c r="M28" s="4"/>
      <c r="N28" s="4"/>
      <c r="O28" s="4"/>
      <c r="P28" s="4">
        <v>11558.848096</v>
      </c>
      <c r="Q28" s="4">
        <v>12671.43044</v>
      </c>
      <c r="R28" s="4">
        <v>12329.311691000001</v>
      </c>
      <c r="S28" s="4">
        <v>13405.659056</v>
      </c>
      <c r="T28" s="4">
        <v>13465.920499</v>
      </c>
      <c r="U28" s="4">
        <v>11578.130343000001</v>
      </c>
      <c r="V28" s="6" t="s">
        <v>101</v>
      </c>
      <c r="W28" s="6" t="s">
        <v>220</v>
      </c>
      <c r="X28" s="8" t="s">
        <v>222</v>
      </c>
      <c r="Y28">
        <v>1997</v>
      </c>
      <c r="Z28" t="s">
        <v>227</v>
      </c>
      <c r="AB28" s="9">
        <f>RATE(2022-1998,0,-1,13.71)</f>
        <v>0.11526111596972678</v>
      </c>
      <c r="AC28" s="9">
        <f>1*(1+BG$28)*(1+BF28)*(1+BE28)*(1+BD28)*(1+BC28)*(1+BB28)*(1+BA28)*(1+AZ28)*(1+AY28)*(1+AX28)*(1+AW28)*(1+AV28)*(1+AU28)*(1+AT28)*(1+AS28)*(1+AR28)*(1+AQ28)*(1+AP28)*(1+AO28)*(1+AN28)*(1+AM28)*(1+AL28)*(1+AK28)*(1+AJ28)*(1+AI28)-1</f>
        <v>13.713492129281141</v>
      </c>
      <c r="AD28" s="9"/>
      <c r="AE28" s="9"/>
      <c r="AF28" s="9"/>
      <c r="AG28" s="9"/>
      <c r="AH28" s="9">
        <v>0.19</v>
      </c>
      <c r="AI28" s="10">
        <v>-0.33</v>
      </c>
      <c r="AJ28" s="9">
        <v>-7.0000000000000007E-2</v>
      </c>
      <c r="AK28" s="9">
        <v>0.23</v>
      </c>
      <c r="AL28" s="9">
        <v>0.29899999999999999</v>
      </c>
      <c r="AM28" s="9">
        <v>-0.05</v>
      </c>
      <c r="AN28" s="9">
        <v>8.2000000000000003E-2</v>
      </c>
      <c r="AO28" s="9">
        <v>-2.7E-2</v>
      </c>
      <c r="AP28" s="9">
        <v>8.7999999999999995E-2</v>
      </c>
      <c r="AQ28" s="9">
        <v>4.0000000000000001E-3</v>
      </c>
      <c r="AR28" s="9">
        <v>0.14199999999999999</v>
      </c>
      <c r="AS28" s="9">
        <v>0.193</v>
      </c>
      <c r="AT28" s="9">
        <v>8.0000000000000002E-3</v>
      </c>
      <c r="AU28" s="9">
        <v>0.126</v>
      </c>
      <c r="AV28" s="9">
        <v>0.14000000000000001</v>
      </c>
      <c r="AW28" s="9">
        <v>-0.32900000000000001</v>
      </c>
      <c r="AX28" s="9">
        <v>0.46200000000000002</v>
      </c>
      <c r="AY28" s="9">
        <v>0.13700000000000001</v>
      </c>
      <c r="AZ28" s="9">
        <v>0.25900000000000001</v>
      </c>
      <c r="BA28" s="9">
        <v>0.14599999999999999</v>
      </c>
      <c r="BB28" s="9">
        <v>8.2000000000000003E-2</v>
      </c>
      <c r="BC28" s="9">
        <v>0.14599999999999999</v>
      </c>
      <c r="BD28" s="9">
        <v>0.40400000000000003</v>
      </c>
      <c r="BE28" s="9">
        <v>0.73399999999999999</v>
      </c>
      <c r="BF28" s="9">
        <v>0.46800000000000003</v>
      </c>
      <c r="BG28" s="9">
        <v>7.5999999999999998E-2</v>
      </c>
      <c r="BH28" s="9"/>
      <c r="BI28" s="9"/>
      <c r="BJ28" s="9"/>
      <c r="BK28" s="9"/>
      <c r="BL28" s="9"/>
      <c r="BM28" s="9"/>
    </row>
    <row r="29" spans="1:65" x14ac:dyDescent="0.2">
      <c r="A29">
        <f t="shared" si="1"/>
        <v>27</v>
      </c>
      <c r="B29" s="2" t="s">
        <v>705</v>
      </c>
      <c r="C29" t="s">
        <v>1554</v>
      </c>
      <c r="D29" s="3">
        <v>15000</v>
      </c>
      <c r="P29" s="4">
        <v>9195.4703219999992</v>
      </c>
      <c r="Q29" s="4">
        <v>10864.610456</v>
      </c>
      <c r="R29" s="4">
        <v>10428.664277</v>
      </c>
      <c r="S29" s="4">
        <v>11873.845794999999</v>
      </c>
      <c r="T29" s="4">
        <v>14793.474178</v>
      </c>
      <c r="U29" s="4">
        <v>15376.793691999999</v>
      </c>
      <c r="V29" s="6" t="s">
        <v>98</v>
      </c>
      <c r="W29" s="6" t="s">
        <v>216</v>
      </c>
      <c r="AW29" s="9"/>
      <c r="AX29" s="9"/>
    </row>
    <row r="30" spans="1:65" x14ac:dyDescent="0.2">
      <c r="A30">
        <f t="shared" si="1"/>
        <v>28</v>
      </c>
      <c r="B30" s="2" t="s">
        <v>34</v>
      </c>
      <c r="C30" t="s">
        <v>59</v>
      </c>
      <c r="D30" s="3">
        <v>15312</v>
      </c>
      <c r="K30" s="4">
        <v>7877.0450000000001</v>
      </c>
      <c r="P30" s="4">
        <v>10396.017618</v>
      </c>
      <c r="Q30" s="4">
        <v>10761.092092999999</v>
      </c>
      <c r="R30" s="4">
        <v>10411.823</v>
      </c>
      <c r="S30" s="4">
        <v>12916.077581</v>
      </c>
      <c r="T30" s="4">
        <v>12614.560346</v>
      </c>
      <c r="U30" s="4">
        <v>11930.893007999999</v>
      </c>
      <c r="V30" s="6" t="s">
        <v>99</v>
      </c>
      <c r="AE30" t="s">
        <v>1562</v>
      </c>
      <c r="AH30" s="9">
        <v>0.26300000000000001</v>
      </c>
      <c r="AI30" s="9">
        <v>-8.7999999999999995E-2</v>
      </c>
      <c r="AV30" s="9">
        <v>0.41210000000000002</v>
      </c>
      <c r="AW30" s="9">
        <v>-0.11899999999999999</v>
      </c>
      <c r="AX30" s="9"/>
    </row>
    <row r="31" spans="1:65" x14ac:dyDescent="0.2">
      <c r="A31">
        <f t="shared" si="1"/>
        <v>29</v>
      </c>
      <c r="B31" s="2" t="s">
        <v>37</v>
      </c>
      <c r="C31" t="s">
        <v>66</v>
      </c>
      <c r="D31" s="3">
        <v>72700</v>
      </c>
      <c r="K31" s="4">
        <v>9662.6350000000002</v>
      </c>
      <c r="P31" s="4">
        <v>9098.0169999999998</v>
      </c>
      <c r="Q31" s="4">
        <v>16121.624497999999</v>
      </c>
      <c r="R31" s="4">
        <v>10403.976000000001</v>
      </c>
      <c r="S31" s="4">
        <v>19307.976052000002</v>
      </c>
      <c r="T31" s="4">
        <v>16675.826932</v>
      </c>
      <c r="U31" s="4">
        <v>15156.102965</v>
      </c>
      <c r="V31" s="6" t="s">
        <v>98</v>
      </c>
      <c r="W31" s="6" t="s">
        <v>1305</v>
      </c>
      <c r="X31" s="8" t="s">
        <v>224</v>
      </c>
      <c r="Y31">
        <v>1977</v>
      </c>
      <c r="AH31" s="9">
        <v>4.7E-2</v>
      </c>
      <c r="AO31" s="9">
        <v>0.13100000000000001</v>
      </c>
      <c r="AP31" s="9">
        <v>2.7E-2</v>
      </c>
      <c r="AV31" s="9">
        <v>0.307</v>
      </c>
      <c r="AW31" s="9">
        <v>-0.03</v>
      </c>
      <c r="AX31" s="9"/>
    </row>
    <row r="32" spans="1:65" x14ac:dyDescent="0.2">
      <c r="A32">
        <f t="shared" si="1"/>
        <v>30</v>
      </c>
      <c r="B32" s="2" t="s">
        <v>123</v>
      </c>
      <c r="C32" t="s">
        <v>1555</v>
      </c>
      <c r="D32" s="3">
        <v>12000</v>
      </c>
      <c r="P32" s="4">
        <v>8039.3069999999998</v>
      </c>
      <c r="Q32" s="4">
        <v>13105.837</v>
      </c>
      <c r="R32" s="4">
        <v>9124.2090000000007</v>
      </c>
      <c r="S32" s="4">
        <v>14.659651</v>
      </c>
      <c r="T32" s="4">
        <v>14.580495000000001</v>
      </c>
      <c r="U32" s="4">
        <v>10.111667000000001</v>
      </c>
      <c r="V32" s="6" t="s">
        <v>98</v>
      </c>
      <c r="W32" s="6" t="s">
        <v>1559</v>
      </c>
      <c r="AJ32" s="9">
        <v>5.5E-2</v>
      </c>
      <c r="AV32" s="9"/>
      <c r="AW32" s="9"/>
      <c r="AX32" s="9"/>
    </row>
    <row r="33" spans="1:50" x14ac:dyDescent="0.2">
      <c r="A33">
        <f t="shared" si="1"/>
        <v>31</v>
      </c>
      <c r="B33" s="2" t="s">
        <v>126</v>
      </c>
      <c r="C33" t="s">
        <v>1556</v>
      </c>
      <c r="D33" s="3">
        <v>12000</v>
      </c>
      <c r="P33" s="4">
        <v>7226.6135880000002</v>
      </c>
      <c r="Q33" s="4">
        <v>15722.796598999999</v>
      </c>
      <c r="R33" s="4">
        <v>8920.1430419999997</v>
      </c>
      <c r="S33" s="4">
        <v>27481.210075999999</v>
      </c>
      <c r="T33" s="4">
        <v>26279.783398</v>
      </c>
      <c r="U33" s="4">
        <v>30095.626647000001</v>
      </c>
      <c r="V33" s="6" t="s">
        <v>98</v>
      </c>
      <c r="AV33" s="9"/>
      <c r="AW33" s="9"/>
      <c r="AX33" s="9"/>
    </row>
    <row r="34" spans="1:50" x14ac:dyDescent="0.2">
      <c r="A34">
        <f t="shared" si="1"/>
        <v>32</v>
      </c>
      <c r="B34" s="2" t="s">
        <v>28</v>
      </c>
      <c r="C34" t="s">
        <v>49</v>
      </c>
      <c r="K34" s="4">
        <v>15269.446</v>
      </c>
      <c r="L34" s="4">
        <v>16651.382602000001</v>
      </c>
      <c r="M34" s="4"/>
      <c r="N34" s="4"/>
      <c r="O34" s="4"/>
      <c r="P34" s="4">
        <v>8788.6</v>
      </c>
      <c r="Q34" s="4">
        <v>7971.7070219999996</v>
      </c>
      <c r="R34" s="4">
        <v>7825.0776640000004</v>
      </c>
      <c r="S34" s="4">
        <v>9648.7575620000007</v>
      </c>
      <c r="T34" s="4">
        <v>9361.4923739999995</v>
      </c>
      <c r="U34" s="4">
        <v>9036.702464</v>
      </c>
      <c r="V34" s="6" t="s">
        <v>103</v>
      </c>
      <c r="W34" s="6" t="s">
        <v>218</v>
      </c>
      <c r="X34" s="8" t="s">
        <v>224</v>
      </c>
      <c r="Y34">
        <v>2000</v>
      </c>
      <c r="AV34" s="9"/>
      <c r="AW34" s="9"/>
      <c r="AX34" s="9"/>
    </row>
    <row r="35" spans="1:50" x14ac:dyDescent="0.2">
      <c r="A35">
        <f t="shared" si="1"/>
        <v>33</v>
      </c>
      <c r="B35" s="2" t="s">
        <v>194</v>
      </c>
      <c r="C35" t="s">
        <v>1563</v>
      </c>
      <c r="D35" s="3">
        <v>6750</v>
      </c>
      <c r="P35" s="4">
        <v>6022.7922609999996</v>
      </c>
      <c r="Q35" s="4">
        <v>6509.2613659999997</v>
      </c>
      <c r="R35" s="4">
        <v>6731.5987759999998</v>
      </c>
      <c r="S35" s="4">
        <v>6753.6207880000002</v>
      </c>
      <c r="T35" s="4">
        <v>5545.9115609999999</v>
      </c>
      <c r="U35" s="4">
        <v>4971.0965189999997</v>
      </c>
      <c r="V35" s="6" t="s">
        <v>104</v>
      </c>
      <c r="W35" s="6" t="s">
        <v>1564</v>
      </c>
      <c r="X35" s="8" t="s">
        <v>1206</v>
      </c>
      <c r="Y35">
        <v>2008</v>
      </c>
      <c r="AV35" s="9"/>
    </row>
    <row r="36" spans="1:50" x14ac:dyDescent="0.2">
      <c r="A36">
        <f t="shared" si="1"/>
        <v>34</v>
      </c>
      <c r="B36" s="2" t="s">
        <v>1265</v>
      </c>
      <c r="C36" t="s">
        <v>1266</v>
      </c>
      <c r="R36" s="4">
        <v>4624.241779</v>
      </c>
      <c r="S36" s="4">
        <v>9707.0821759999999</v>
      </c>
      <c r="T36" s="4">
        <v>9058.9147479999992</v>
      </c>
      <c r="U36" s="4">
        <v>11911.767229999999</v>
      </c>
      <c r="V36" s="6" t="s">
        <v>1267</v>
      </c>
      <c r="X36" s="8" t="s">
        <v>223</v>
      </c>
      <c r="AV36" s="9"/>
    </row>
    <row r="37" spans="1:50" x14ac:dyDescent="0.2">
      <c r="A37">
        <f t="shared" si="1"/>
        <v>35</v>
      </c>
      <c r="B37" s="2" t="s">
        <v>700</v>
      </c>
      <c r="C37" t="s">
        <v>701</v>
      </c>
      <c r="D37" s="3">
        <v>28000</v>
      </c>
      <c r="P37" s="4">
        <v>7646.3701709999996</v>
      </c>
      <c r="Q37" s="4">
        <v>6015.3861489999999</v>
      </c>
      <c r="R37" s="4">
        <v>4445.503232</v>
      </c>
      <c r="S37" s="4">
        <v>6921.9886100000003</v>
      </c>
      <c r="T37" s="4">
        <v>6645.6081409999997</v>
      </c>
      <c r="U37" s="4">
        <v>6704.9046639999997</v>
      </c>
      <c r="V37" s="6" t="s">
        <v>1566</v>
      </c>
      <c r="W37" s="6" t="s">
        <v>1565</v>
      </c>
      <c r="AV37" s="9">
        <v>0.29020000000000001</v>
      </c>
      <c r="AW37" s="9">
        <v>0.08</v>
      </c>
    </row>
    <row r="38" spans="1:50" x14ac:dyDescent="0.2">
      <c r="A38">
        <f t="shared" si="1"/>
        <v>36</v>
      </c>
      <c r="B38" s="2" t="s">
        <v>31</v>
      </c>
      <c r="C38" t="s">
        <v>55</v>
      </c>
      <c r="K38" s="4">
        <v>5764.9269999999997</v>
      </c>
      <c r="P38" s="4">
        <v>7325.2073769999997</v>
      </c>
      <c r="Q38" s="4">
        <v>7540.5650059999998</v>
      </c>
      <c r="R38" s="4">
        <f>7947.899974-1947.744-2122.458</f>
        <v>3877.6979740000002</v>
      </c>
      <c r="S38" s="4"/>
      <c r="T38" s="4"/>
      <c r="U38" s="4"/>
      <c r="V38" s="6" t="s">
        <v>103</v>
      </c>
      <c r="W38" s="6" t="s">
        <v>221</v>
      </c>
      <c r="X38" s="8" t="s">
        <v>224</v>
      </c>
    </row>
    <row r="39" spans="1:50" x14ac:dyDescent="0.2">
      <c r="A39">
        <f t="shared" si="1"/>
        <v>37</v>
      </c>
      <c r="B39" s="2" t="s">
        <v>684</v>
      </c>
      <c r="C39" t="s">
        <v>685</v>
      </c>
      <c r="P39" s="4">
        <v>7239.756496</v>
      </c>
      <c r="Q39" s="4">
        <v>8573.5128289999993</v>
      </c>
      <c r="R39" s="4">
        <v>7508.4004830000003</v>
      </c>
      <c r="S39" s="4"/>
      <c r="T39" s="4"/>
      <c r="U39" s="4"/>
      <c r="V39" s="6" t="s">
        <v>103</v>
      </c>
      <c r="W39" s="6" t="s">
        <v>221</v>
      </c>
      <c r="X39" s="8" t="s">
        <v>224</v>
      </c>
    </row>
    <row r="40" spans="1:50" x14ac:dyDescent="0.2">
      <c r="A40">
        <f t="shared" si="1"/>
        <v>38</v>
      </c>
      <c r="B40" s="2" t="s">
        <v>147</v>
      </c>
      <c r="P40" s="4">
        <v>6657.7015229999997</v>
      </c>
      <c r="Q40" s="4">
        <v>7055.741</v>
      </c>
      <c r="R40" s="4">
        <v>6200.2780000000002</v>
      </c>
      <c r="S40" s="4"/>
      <c r="T40" s="4"/>
      <c r="U40" s="4"/>
    </row>
    <row r="41" spans="1:50" x14ac:dyDescent="0.2">
      <c r="A41">
        <f t="shared" si="1"/>
        <v>39</v>
      </c>
      <c r="B41" s="2" t="s">
        <v>109</v>
      </c>
      <c r="P41" s="4">
        <v>994.40635199999997</v>
      </c>
      <c r="Q41" s="4">
        <v>11097.710771</v>
      </c>
      <c r="R41" s="4">
        <v>11191.824216999999</v>
      </c>
      <c r="S41" s="4"/>
      <c r="T41" s="4"/>
      <c r="U41" s="4"/>
    </row>
    <row r="42" spans="1:50" x14ac:dyDescent="0.2">
      <c r="A42">
        <f t="shared" si="1"/>
        <v>40</v>
      </c>
      <c r="B42" s="2" t="s">
        <v>36</v>
      </c>
      <c r="C42" t="s">
        <v>65</v>
      </c>
      <c r="K42" s="4">
        <v>5534.759</v>
      </c>
      <c r="P42" s="4">
        <v>6638.1859999999997</v>
      </c>
      <c r="Q42" s="4">
        <v>7847.317</v>
      </c>
      <c r="R42" s="4">
        <v>8737.3967329999996</v>
      </c>
      <c r="S42" s="4"/>
      <c r="T42" s="4"/>
      <c r="U42" s="4"/>
      <c r="V42" s="6" t="s">
        <v>101</v>
      </c>
      <c r="W42" s="6" t="s">
        <v>221</v>
      </c>
      <c r="X42" s="8" t="s">
        <v>224</v>
      </c>
      <c r="AR42" s="36">
        <v>0.2525</v>
      </c>
      <c r="AS42" s="36">
        <v>0.215</v>
      </c>
    </row>
    <row r="43" spans="1:50" x14ac:dyDescent="0.2">
      <c r="A43">
        <f t="shared" si="1"/>
        <v>41</v>
      </c>
      <c r="B43" s="2" t="s">
        <v>52</v>
      </c>
      <c r="C43" t="s">
        <v>74</v>
      </c>
      <c r="K43" s="4">
        <v>4687.527</v>
      </c>
      <c r="P43" s="4">
        <v>6402.4992599999996</v>
      </c>
      <c r="Q43" s="4">
        <v>7798.7951620000003</v>
      </c>
      <c r="R43" s="4">
        <v>7560.7666689999996</v>
      </c>
      <c r="S43" s="4"/>
      <c r="T43" s="4"/>
      <c r="U43" s="4"/>
      <c r="V43" s="6" t="s">
        <v>103</v>
      </c>
      <c r="X43" s="8" t="s">
        <v>1206</v>
      </c>
    </row>
    <row r="44" spans="1:50" x14ac:dyDescent="0.2">
      <c r="A44">
        <f t="shared" si="1"/>
        <v>42</v>
      </c>
      <c r="B44" s="2" t="s">
        <v>1315</v>
      </c>
      <c r="C44" t="s">
        <v>1316</v>
      </c>
      <c r="R44" s="4">
        <v>7347.2569720000001</v>
      </c>
      <c r="S44" s="4"/>
      <c r="T44" s="4"/>
      <c r="U44" s="4"/>
      <c r="Y44">
        <v>2007</v>
      </c>
      <c r="AH44" s="9">
        <v>0.254</v>
      </c>
    </row>
    <row r="45" spans="1:50" x14ac:dyDescent="0.2">
      <c r="A45">
        <f t="shared" si="1"/>
        <v>43</v>
      </c>
      <c r="B45" s="2" t="s">
        <v>30</v>
      </c>
      <c r="C45" t="s">
        <v>54</v>
      </c>
      <c r="K45" s="4">
        <v>4337.6009999999997</v>
      </c>
      <c r="P45" s="4">
        <v>6401.9011270000001</v>
      </c>
      <c r="Q45" s="4">
        <v>6774.5774160000001</v>
      </c>
      <c r="R45" s="4">
        <v>6459.1653580000002</v>
      </c>
      <c r="S45" s="4"/>
      <c r="T45" s="4"/>
      <c r="U45" s="4"/>
      <c r="V45" s="6" t="s">
        <v>103</v>
      </c>
      <c r="W45" s="6" t="s">
        <v>221</v>
      </c>
      <c r="X45" s="8" t="s">
        <v>224</v>
      </c>
    </row>
    <row r="46" spans="1:50" x14ac:dyDescent="0.2">
      <c r="A46">
        <f t="shared" si="1"/>
        <v>44</v>
      </c>
      <c r="B46" s="2" t="s">
        <v>187</v>
      </c>
      <c r="P46" s="4">
        <v>5804.0060729999996</v>
      </c>
      <c r="Q46" s="4">
        <v>6264.9441550000001</v>
      </c>
      <c r="R46" s="4">
        <v>5762.68912</v>
      </c>
      <c r="S46" s="4"/>
      <c r="T46" s="4"/>
      <c r="U46" s="4"/>
      <c r="V46" s="6" t="s">
        <v>98</v>
      </c>
    </row>
    <row r="47" spans="1:50" x14ac:dyDescent="0.2">
      <c r="A47">
        <f t="shared" si="1"/>
        <v>45</v>
      </c>
      <c r="B47" s="2" t="s">
        <v>1317</v>
      </c>
      <c r="R47" s="4">
        <v>5962.9456989999999</v>
      </c>
      <c r="S47" s="4"/>
      <c r="T47" s="4"/>
      <c r="U47" s="4"/>
    </row>
    <row r="48" spans="1:50" x14ac:dyDescent="0.2">
      <c r="A48">
        <f t="shared" si="1"/>
        <v>46</v>
      </c>
      <c r="B48" s="2" t="s">
        <v>1294</v>
      </c>
      <c r="R48" s="4">
        <v>6493.7931159999998</v>
      </c>
      <c r="S48" s="4"/>
      <c r="T48" s="4"/>
      <c r="U48" s="4"/>
    </row>
    <row r="49" spans="1:45" x14ac:dyDescent="0.2">
      <c r="A49">
        <f t="shared" si="1"/>
        <v>47</v>
      </c>
      <c r="B49" s="2" t="s">
        <v>70</v>
      </c>
      <c r="C49" t="s">
        <v>699</v>
      </c>
      <c r="P49" s="4">
        <v>5790.9848439999996</v>
      </c>
      <c r="Q49" s="4">
        <v>6754.8326580000003</v>
      </c>
      <c r="R49" s="4">
        <v>6175.3697439999996</v>
      </c>
      <c r="S49" s="4"/>
      <c r="T49" s="4"/>
      <c r="U49" s="4"/>
      <c r="AG49" s="9"/>
      <c r="AH49" s="9">
        <v>0.18</v>
      </c>
      <c r="AP49" s="9">
        <v>0.11</v>
      </c>
      <c r="AQ49" s="9">
        <v>2.1999999999999999E-2</v>
      </c>
      <c r="AR49" s="9"/>
      <c r="AS49" s="9">
        <v>0.29270000000000002</v>
      </c>
    </row>
    <row r="50" spans="1:45" x14ac:dyDescent="0.2">
      <c r="A50">
        <f t="shared" si="1"/>
        <v>48</v>
      </c>
      <c r="B50" s="2" t="s">
        <v>116</v>
      </c>
      <c r="P50" s="4">
        <v>5690.6374500000002</v>
      </c>
      <c r="Q50" s="4">
        <v>6575.6770040000001</v>
      </c>
      <c r="R50" s="4">
        <v>5928.6970179999998</v>
      </c>
      <c r="S50" s="4"/>
      <c r="T50" s="4"/>
      <c r="U50" s="4"/>
    </row>
    <row r="51" spans="1:45" x14ac:dyDescent="0.2">
      <c r="A51">
        <f t="shared" si="1"/>
        <v>49</v>
      </c>
      <c r="B51" s="2" t="s">
        <v>76</v>
      </c>
      <c r="P51" s="4">
        <v>5594.1384889999999</v>
      </c>
      <c r="Q51" s="4">
        <v>6729.0528919999997</v>
      </c>
      <c r="R51" s="4">
        <v>7054.8539330000003</v>
      </c>
      <c r="S51" s="4"/>
      <c r="T51" s="4"/>
      <c r="U51" s="4"/>
    </row>
    <row r="52" spans="1:45" x14ac:dyDescent="0.2">
      <c r="A52">
        <f t="shared" si="1"/>
        <v>50</v>
      </c>
      <c r="B52" s="2" t="s">
        <v>153</v>
      </c>
      <c r="C52" t="s">
        <v>1325</v>
      </c>
      <c r="R52" s="4">
        <v>6014.5163499999999</v>
      </c>
      <c r="S52" s="4"/>
      <c r="T52" s="4"/>
      <c r="U52" s="4"/>
      <c r="V52" s="6" t="s">
        <v>1326</v>
      </c>
    </row>
    <row r="53" spans="1:45" x14ac:dyDescent="0.2">
      <c r="A53">
        <f t="shared" si="1"/>
        <v>51</v>
      </c>
      <c r="B53" s="2" t="s">
        <v>151</v>
      </c>
      <c r="C53" t="s">
        <v>1207</v>
      </c>
      <c r="P53" s="4">
        <v>5415.6385790000004</v>
      </c>
      <c r="Q53" s="4">
        <v>5748.0698949999996</v>
      </c>
      <c r="R53" s="4">
        <v>6010.5106290000003</v>
      </c>
      <c r="S53" s="4"/>
      <c r="T53" s="4"/>
      <c r="U53" s="4"/>
      <c r="V53" s="6" t="s">
        <v>105</v>
      </c>
    </row>
    <row r="54" spans="1:45" x14ac:dyDescent="0.2">
      <c r="A54">
        <f t="shared" si="1"/>
        <v>52</v>
      </c>
      <c r="B54" s="2" t="s">
        <v>27</v>
      </c>
      <c r="C54" t="s">
        <v>47</v>
      </c>
      <c r="K54" s="4">
        <v>5379.8770000000004</v>
      </c>
      <c r="P54" s="4">
        <v>5022.5581860000002</v>
      </c>
      <c r="Q54" s="4">
        <v>5972.2947789999998</v>
      </c>
      <c r="R54" s="4">
        <v>6007.4277890000003</v>
      </c>
      <c r="S54" s="4"/>
      <c r="T54" s="4"/>
      <c r="U54" s="4"/>
      <c r="V54" s="6" t="s">
        <v>101</v>
      </c>
      <c r="W54" s="6" t="s">
        <v>216</v>
      </c>
    </row>
    <row r="55" spans="1:45" x14ac:dyDescent="0.2">
      <c r="A55">
        <f t="shared" si="1"/>
        <v>53</v>
      </c>
      <c r="B55" s="2" t="s">
        <v>32</v>
      </c>
      <c r="C55" t="s">
        <v>58</v>
      </c>
      <c r="K55" s="4">
        <v>5387</v>
      </c>
      <c r="P55" s="4">
        <v>5007.2440530000003</v>
      </c>
      <c r="Q55" s="4">
        <v>5459.959793</v>
      </c>
      <c r="R55" s="4">
        <v>5064.5262670000002</v>
      </c>
      <c r="S55" s="4"/>
      <c r="T55" s="4"/>
      <c r="U55" s="4"/>
      <c r="V55" s="6" t="s">
        <v>105</v>
      </c>
      <c r="W55" s="6" t="s">
        <v>98</v>
      </c>
    </row>
    <row r="56" spans="1:45" x14ac:dyDescent="0.2">
      <c r="A56">
        <f t="shared" si="1"/>
        <v>54</v>
      </c>
      <c r="B56" s="2" t="s">
        <v>25</v>
      </c>
      <c r="C56" t="s">
        <v>45</v>
      </c>
      <c r="J56" s="4">
        <v>4050.0909999999999</v>
      </c>
      <c r="K56" s="4">
        <v>4439.2</v>
      </c>
      <c r="P56" s="4">
        <v>4979.7658250000004</v>
      </c>
      <c r="Q56" s="4">
        <v>5321.4750329999997</v>
      </c>
      <c r="R56" s="4">
        <v>5272.5897709999999</v>
      </c>
      <c r="S56" s="4"/>
      <c r="T56" s="4"/>
      <c r="U56" s="4"/>
      <c r="V56" s="6" t="s">
        <v>101</v>
      </c>
      <c r="W56" s="6" t="s">
        <v>220</v>
      </c>
    </row>
    <row r="57" spans="1:45" x14ac:dyDescent="0.2">
      <c r="A57">
        <f t="shared" si="1"/>
        <v>55</v>
      </c>
      <c r="B57" s="2" t="s">
        <v>1303</v>
      </c>
      <c r="P57" s="4">
        <v>3025.7837439999998</v>
      </c>
      <c r="Q57" s="4">
        <v>3653</v>
      </c>
      <c r="R57" s="4">
        <v>5004.8059999999996</v>
      </c>
      <c r="S57" s="4"/>
      <c r="T57" s="4"/>
      <c r="U57" s="4"/>
    </row>
    <row r="58" spans="1:45" x14ac:dyDescent="0.2">
      <c r="A58">
        <f t="shared" si="1"/>
        <v>56</v>
      </c>
      <c r="B58" s="2" t="s">
        <v>1309</v>
      </c>
      <c r="C58" t="s">
        <v>1310</v>
      </c>
      <c r="R58" s="4">
        <v>5080.8122750000002</v>
      </c>
      <c r="S58" s="4"/>
      <c r="T58" s="4"/>
      <c r="U58" s="4"/>
      <c r="AH58" s="36">
        <v>0.17399999999999999</v>
      </c>
      <c r="AR58" s="9">
        <v>1.0174000000000001</v>
      </c>
      <c r="AS58" s="9">
        <v>0.53800000000000003</v>
      </c>
    </row>
    <row r="59" spans="1:45" x14ac:dyDescent="0.2">
      <c r="A59">
        <f t="shared" si="1"/>
        <v>57</v>
      </c>
      <c r="B59" s="2" t="s">
        <v>39</v>
      </c>
      <c r="C59" t="s">
        <v>33</v>
      </c>
      <c r="K59" s="4">
        <v>8031.8270000000002</v>
      </c>
      <c r="P59" s="4">
        <v>4723.1373450000001</v>
      </c>
      <c r="Q59" s="4">
        <v>5131.2977549999996</v>
      </c>
      <c r="R59" s="4">
        <v>5303.7028410000003</v>
      </c>
      <c r="S59" s="4"/>
      <c r="T59" s="4"/>
      <c r="U59" s="4"/>
      <c r="V59" s="6" t="s">
        <v>98</v>
      </c>
    </row>
    <row r="60" spans="1:45" x14ac:dyDescent="0.2">
      <c r="A60">
        <f>+A63+1</f>
        <v>61</v>
      </c>
      <c r="B60" s="2" t="s">
        <v>110</v>
      </c>
      <c r="P60" s="4">
        <v>4370.8550519999999</v>
      </c>
      <c r="Q60" s="4">
        <v>5836.1265380000004</v>
      </c>
      <c r="R60" s="4">
        <v>4883.5933199999999</v>
      </c>
      <c r="S60" s="4"/>
      <c r="T60" s="4"/>
      <c r="U60" s="4"/>
    </row>
    <row r="61" spans="1:45" x14ac:dyDescent="0.2">
      <c r="A61">
        <f>+A59+1</f>
        <v>58</v>
      </c>
      <c r="B61" s="2" t="s">
        <v>209</v>
      </c>
      <c r="R61" s="4">
        <v>4601.3203059999996</v>
      </c>
      <c r="S61" s="4"/>
      <c r="T61" s="4"/>
      <c r="U61" s="4"/>
    </row>
    <row r="62" spans="1:45" x14ac:dyDescent="0.2">
      <c r="A62">
        <f t="shared" si="1"/>
        <v>59</v>
      </c>
      <c r="B62" s="2" t="s">
        <v>703</v>
      </c>
      <c r="C62" t="s">
        <v>704</v>
      </c>
      <c r="P62" s="4">
        <v>4655.038055</v>
      </c>
      <c r="Q62" s="4">
        <v>5053.8065829999996</v>
      </c>
      <c r="R62" s="4">
        <v>4019.1749329999998</v>
      </c>
      <c r="S62" s="4"/>
      <c r="T62" s="4"/>
      <c r="U62" s="4"/>
    </row>
    <row r="63" spans="1:45" x14ac:dyDescent="0.2">
      <c r="A63">
        <f t="shared" si="1"/>
        <v>60</v>
      </c>
      <c r="B63" s="2" t="s">
        <v>108</v>
      </c>
      <c r="C63" t="s">
        <v>653</v>
      </c>
      <c r="P63" s="4">
        <v>4585.0370000000003</v>
      </c>
      <c r="Q63" s="4">
        <v>3650.7759999999998</v>
      </c>
      <c r="R63" s="4">
        <v>3634.1010000000001</v>
      </c>
      <c r="S63" s="4"/>
      <c r="T63" s="4"/>
      <c r="U63" s="4"/>
      <c r="V63" s="6" t="s">
        <v>98</v>
      </c>
      <c r="W63" s="6" t="s">
        <v>221</v>
      </c>
    </row>
    <row r="64" spans="1:45" x14ac:dyDescent="0.2">
      <c r="A64">
        <f>+A60+1</f>
        <v>62</v>
      </c>
      <c r="B64" s="2" t="s">
        <v>29</v>
      </c>
      <c r="C64" t="s">
        <v>53</v>
      </c>
      <c r="K64" s="4">
        <v>3445.66</v>
      </c>
      <c r="P64" s="4">
        <v>4481.9567360000001</v>
      </c>
      <c r="Q64" s="4">
        <v>5757.9581449999996</v>
      </c>
      <c r="R64" s="4">
        <v>4199.4415429999999</v>
      </c>
      <c r="S64" s="4"/>
      <c r="T64" s="4"/>
      <c r="U64" s="4"/>
      <c r="V64" s="6" t="s">
        <v>103</v>
      </c>
      <c r="W64" s="6" t="s">
        <v>221</v>
      </c>
      <c r="AH64" s="9">
        <v>0.26</v>
      </c>
      <c r="AI64" s="9">
        <v>-0.26</v>
      </c>
      <c r="AJ64" s="9">
        <v>-0.21</v>
      </c>
      <c r="AP64" s="9">
        <v>0.51800000000000002</v>
      </c>
      <c r="AQ64" s="9">
        <v>0.189</v>
      </c>
    </row>
    <row r="65" spans="1:49" x14ac:dyDescent="0.2">
      <c r="A65">
        <f t="shared" si="1"/>
        <v>63</v>
      </c>
      <c r="B65" s="2" t="s">
        <v>77</v>
      </c>
      <c r="P65" s="4">
        <v>3938.719184</v>
      </c>
      <c r="Q65" s="4">
        <v>4466.283023</v>
      </c>
      <c r="R65" s="4">
        <v>4796.3262439999999</v>
      </c>
      <c r="S65" s="4"/>
      <c r="T65" s="4"/>
      <c r="U65" s="4"/>
    </row>
    <row r="66" spans="1:49" x14ac:dyDescent="0.2">
      <c r="A66">
        <f t="shared" si="1"/>
        <v>64</v>
      </c>
      <c r="B66" s="2" t="s">
        <v>649</v>
      </c>
      <c r="C66" t="s">
        <v>652</v>
      </c>
      <c r="P66" s="4">
        <v>2994.3490000000002</v>
      </c>
      <c r="Q66" s="4">
        <v>3491.0940839999998</v>
      </c>
      <c r="R66" s="4">
        <v>3350.3836879999999</v>
      </c>
      <c r="S66" s="4"/>
      <c r="T66" s="4"/>
      <c r="U66" s="4"/>
      <c r="V66" s="6" t="s">
        <v>103</v>
      </c>
    </row>
    <row r="67" spans="1:49" x14ac:dyDescent="0.2">
      <c r="A67">
        <f t="shared" si="1"/>
        <v>65</v>
      </c>
      <c r="B67" s="2" t="s">
        <v>188</v>
      </c>
      <c r="P67" s="4">
        <v>4995.9489999999996</v>
      </c>
      <c r="Q67" s="4">
        <v>4543.0252979999996</v>
      </c>
      <c r="R67" s="4">
        <v>3556.2966700000002</v>
      </c>
      <c r="S67" s="4"/>
      <c r="T67" s="4"/>
      <c r="U67" s="4"/>
      <c r="V67" s="6" t="s">
        <v>1305</v>
      </c>
    </row>
    <row r="68" spans="1:49" x14ac:dyDescent="0.2">
      <c r="A68">
        <f t="shared" si="1"/>
        <v>66</v>
      </c>
      <c r="B68" s="2" t="s">
        <v>667</v>
      </c>
      <c r="C68" t="s">
        <v>668</v>
      </c>
      <c r="P68" s="4">
        <v>3284.2082740000001</v>
      </c>
      <c r="Q68" s="4">
        <v>18987.033237</v>
      </c>
      <c r="R68" s="4">
        <v>15970.332716000001</v>
      </c>
      <c r="S68" s="4"/>
      <c r="T68" s="4"/>
      <c r="U68" s="4"/>
      <c r="V68" s="6" t="s">
        <v>98</v>
      </c>
      <c r="AH68" s="36">
        <v>8.7999999999999995E-2</v>
      </c>
    </row>
    <row r="69" spans="1:49" x14ac:dyDescent="0.2">
      <c r="A69">
        <f t="shared" si="1"/>
        <v>67</v>
      </c>
      <c r="B69" t="s">
        <v>1302</v>
      </c>
      <c r="R69" s="4">
        <v>4625</v>
      </c>
      <c r="S69" s="4"/>
      <c r="T69" s="4"/>
      <c r="U69" s="4"/>
    </row>
    <row r="70" spans="1:49" x14ac:dyDescent="0.2">
      <c r="A70">
        <f t="shared" si="1"/>
        <v>68</v>
      </c>
      <c r="B70" t="s">
        <v>1493</v>
      </c>
      <c r="R70" s="4"/>
      <c r="S70" s="4"/>
      <c r="T70" s="4"/>
      <c r="U70" s="4"/>
    </row>
    <row r="71" spans="1:49" x14ac:dyDescent="0.2">
      <c r="A71">
        <f t="shared" si="1"/>
        <v>69</v>
      </c>
      <c r="B71" t="s">
        <v>1491</v>
      </c>
      <c r="C71" t="s">
        <v>1492</v>
      </c>
      <c r="R71" s="4"/>
      <c r="S71" s="4"/>
      <c r="T71" s="4"/>
      <c r="U71" s="4"/>
    </row>
    <row r="72" spans="1:49" x14ac:dyDescent="0.2">
      <c r="A72">
        <f t="shared" si="1"/>
        <v>70</v>
      </c>
      <c r="B72" s="2" t="s">
        <v>682</v>
      </c>
      <c r="P72" s="4">
        <v>4062.169985</v>
      </c>
      <c r="Q72" s="4">
        <v>3938.8463550000001</v>
      </c>
      <c r="R72" s="4">
        <v>3322.3777700000001</v>
      </c>
      <c r="S72" s="4"/>
      <c r="T72" s="4"/>
      <c r="U72" s="4"/>
      <c r="V72" s="6" t="s">
        <v>105</v>
      </c>
    </row>
    <row r="73" spans="1:49" x14ac:dyDescent="0.2">
      <c r="A73">
        <f t="shared" si="1"/>
        <v>71</v>
      </c>
      <c r="B73" s="2" t="s">
        <v>1328</v>
      </c>
      <c r="C73" t="s">
        <v>1329</v>
      </c>
      <c r="R73" s="4">
        <v>3268.8816240000001</v>
      </c>
      <c r="S73" s="4"/>
      <c r="T73" s="4"/>
      <c r="U73" s="4"/>
    </row>
    <row r="74" spans="1:49" x14ac:dyDescent="0.2">
      <c r="A74">
        <f t="shared" si="1"/>
        <v>72</v>
      </c>
      <c r="B74" s="2" t="s">
        <v>56</v>
      </c>
      <c r="K74" s="4">
        <v>1100.212</v>
      </c>
      <c r="P74" s="4">
        <v>2334.1559999999999</v>
      </c>
      <c r="Q74" s="4">
        <v>2197.568025</v>
      </c>
      <c r="R74" s="4">
        <v>2050.2866260000001</v>
      </c>
      <c r="S74" s="4"/>
      <c r="T74" s="4"/>
      <c r="U74" s="4"/>
      <c r="V74" s="6" t="s">
        <v>101</v>
      </c>
    </row>
    <row r="75" spans="1:49" x14ac:dyDescent="0.2">
      <c r="A75">
        <f t="shared" si="1"/>
        <v>73</v>
      </c>
      <c r="B75" s="2" t="s">
        <v>1136</v>
      </c>
      <c r="C75" t="s">
        <v>1137</v>
      </c>
      <c r="P75" s="4">
        <v>3923.913</v>
      </c>
      <c r="Q75" s="4">
        <v>4080.4180000000001</v>
      </c>
      <c r="R75" s="4">
        <v>3613.4749999999999</v>
      </c>
      <c r="S75" s="4"/>
      <c r="T75" s="4"/>
      <c r="U75" s="4"/>
    </row>
    <row r="76" spans="1:49" x14ac:dyDescent="0.2">
      <c r="A76">
        <f t="shared" si="1"/>
        <v>74</v>
      </c>
      <c r="B76" s="2" t="s">
        <v>1313</v>
      </c>
      <c r="C76" t="s">
        <v>1314</v>
      </c>
      <c r="P76" s="4">
        <v>2722.6707569999999</v>
      </c>
      <c r="Q76" s="4">
        <v>3102.7736410000002</v>
      </c>
      <c r="R76" s="4">
        <v>3187.7679090000001</v>
      </c>
      <c r="S76" s="4"/>
      <c r="T76" s="4"/>
      <c r="U76" s="4"/>
      <c r="V76" s="6" t="s">
        <v>105</v>
      </c>
    </row>
    <row r="77" spans="1:49" x14ac:dyDescent="0.2">
      <c r="A77">
        <f t="shared" si="1"/>
        <v>75</v>
      </c>
      <c r="B77" s="2" t="s">
        <v>202</v>
      </c>
      <c r="R77" s="4">
        <v>2925.13985</v>
      </c>
      <c r="S77" s="4"/>
      <c r="T77" s="4"/>
      <c r="U77" s="4"/>
    </row>
    <row r="78" spans="1:49" x14ac:dyDescent="0.2">
      <c r="A78">
        <f t="shared" si="1"/>
        <v>76</v>
      </c>
      <c r="B78" s="2" t="s">
        <v>1311</v>
      </c>
      <c r="R78" s="4">
        <v>2919.2836120000002</v>
      </c>
      <c r="S78" s="4"/>
      <c r="T78" s="4"/>
      <c r="U78" s="4"/>
    </row>
    <row r="79" spans="1:49" x14ac:dyDescent="0.2">
      <c r="A79">
        <f t="shared" si="1"/>
        <v>77</v>
      </c>
      <c r="B79" s="2" t="s">
        <v>1318</v>
      </c>
      <c r="C79" t="s">
        <v>1319</v>
      </c>
      <c r="R79" s="4">
        <v>2722.2935520000001</v>
      </c>
      <c r="S79" s="4"/>
      <c r="T79" s="4"/>
      <c r="U79" s="4"/>
      <c r="Y79">
        <v>2011</v>
      </c>
    </row>
    <row r="80" spans="1:49" x14ac:dyDescent="0.2">
      <c r="A80">
        <f t="shared" si="1"/>
        <v>78</v>
      </c>
      <c r="B80" s="2" t="s">
        <v>1300</v>
      </c>
      <c r="C80" t="s">
        <v>64</v>
      </c>
      <c r="K80" s="4">
        <v>1412.152</v>
      </c>
      <c r="P80" s="4">
        <v>2047.9987269999999</v>
      </c>
      <c r="Q80" s="4"/>
      <c r="R80" s="4">
        <v>2044.4063249999999</v>
      </c>
      <c r="S80" s="4"/>
      <c r="T80" s="4"/>
      <c r="U80" s="4"/>
      <c r="V80" s="6" t="s">
        <v>101</v>
      </c>
      <c r="W80" s="6" t="s">
        <v>221</v>
      </c>
      <c r="AP80" s="9">
        <v>-0.2</v>
      </c>
      <c r="AW80" s="9">
        <v>-0.23</v>
      </c>
    </row>
    <row r="81" spans="1:49" x14ac:dyDescent="0.2">
      <c r="A81">
        <f t="shared" si="1"/>
        <v>79</v>
      </c>
      <c r="B81" s="2" t="s">
        <v>60</v>
      </c>
      <c r="P81" s="4">
        <v>1765.235518</v>
      </c>
      <c r="Q81" s="4">
        <v>1182.369925</v>
      </c>
      <c r="R81" s="4">
        <v>1063.3875740000001</v>
      </c>
      <c r="S81" s="4"/>
      <c r="T81" s="4"/>
      <c r="U81" s="4"/>
      <c r="V81" s="6" t="s">
        <v>98</v>
      </c>
    </row>
    <row r="82" spans="1:49" x14ac:dyDescent="0.2">
      <c r="A82">
        <f t="shared" si="1"/>
        <v>80</v>
      </c>
      <c r="B82" t="s">
        <v>1299</v>
      </c>
      <c r="R82" s="4">
        <v>2709.2641100000001</v>
      </c>
      <c r="S82" s="4"/>
      <c r="T82" s="4"/>
      <c r="U82" s="4"/>
    </row>
    <row r="83" spans="1:49" x14ac:dyDescent="0.2">
      <c r="A83">
        <f t="shared" si="1"/>
        <v>81</v>
      </c>
      <c r="B83" s="2" t="s">
        <v>1481</v>
      </c>
      <c r="R83" s="4">
        <v>2521.5995160000002</v>
      </c>
      <c r="S83" s="4"/>
      <c r="T83" s="4"/>
      <c r="U83" s="4"/>
    </row>
    <row r="84" spans="1:49" x14ac:dyDescent="0.2">
      <c r="A84">
        <f t="shared" si="1"/>
        <v>82</v>
      </c>
      <c r="B84" s="2" t="s">
        <v>186</v>
      </c>
      <c r="P84" s="4">
        <v>1549.0588190000001</v>
      </c>
      <c r="Q84" s="4">
        <v>1829.5737349999999</v>
      </c>
      <c r="R84" s="4">
        <v>1709.7065090000001</v>
      </c>
      <c r="S84" s="4"/>
      <c r="T84" s="4"/>
      <c r="U84" s="4"/>
    </row>
    <row r="85" spans="1:49" x14ac:dyDescent="0.2">
      <c r="A85">
        <f t="shared" ref="A85:A120" si="2">+A84+1</f>
        <v>83</v>
      </c>
      <c r="B85" s="2" t="s">
        <v>96</v>
      </c>
      <c r="P85" s="4">
        <v>1339.16731</v>
      </c>
      <c r="Q85" s="4">
        <v>1523.792498</v>
      </c>
      <c r="R85" s="4">
        <v>1259.015003</v>
      </c>
      <c r="S85" s="4"/>
      <c r="T85" s="4"/>
      <c r="U85" s="4"/>
    </row>
    <row r="86" spans="1:49" x14ac:dyDescent="0.2">
      <c r="A86">
        <f t="shared" si="2"/>
        <v>84</v>
      </c>
      <c r="B86" s="2" t="s">
        <v>50</v>
      </c>
      <c r="K86" s="4">
        <v>1264.742</v>
      </c>
      <c r="P86" s="4">
        <v>1106.539</v>
      </c>
      <c r="Q86" s="4">
        <v>886.72607700000003</v>
      </c>
      <c r="R86" s="4">
        <v>862.98003200000005</v>
      </c>
      <c r="S86" s="4"/>
      <c r="T86" s="4"/>
      <c r="U86" s="4"/>
      <c r="V86" s="6" t="s">
        <v>103</v>
      </c>
    </row>
    <row r="87" spans="1:49" x14ac:dyDescent="0.2">
      <c r="A87">
        <f t="shared" si="2"/>
        <v>85</v>
      </c>
      <c r="B87" s="2" t="s">
        <v>670</v>
      </c>
      <c r="P87" s="4">
        <v>1101.3968339999999</v>
      </c>
      <c r="Q87" s="4">
        <v>1333.7237869999999</v>
      </c>
      <c r="R87" s="4">
        <v>1412.847262</v>
      </c>
      <c r="S87" s="4"/>
      <c r="T87" s="4"/>
      <c r="U87" s="4"/>
      <c r="X87" s="8" t="s">
        <v>671</v>
      </c>
    </row>
    <row r="88" spans="1:49" x14ac:dyDescent="0.2">
      <c r="A88">
        <f t="shared" si="2"/>
        <v>86</v>
      </c>
      <c r="B88" s="2" t="s">
        <v>51</v>
      </c>
      <c r="C88" t="s">
        <v>72</v>
      </c>
      <c r="K88" s="4">
        <v>815.42100000000005</v>
      </c>
      <c r="P88" s="4">
        <v>1082.240147</v>
      </c>
      <c r="Q88" s="4">
        <v>960.44607399999995</v>
      </c>
      <c r="R88" s="4">
        <v>981.87468000000001</v>
      </c>
      <c r="S88" s="4"/>
      <c r="T88" s="4"/>
      <c r="U88" s="4"/>
      <c r="V88" s="6" t="s">
        <v>103</v>
      </c>
      <c r="W88" s="6" t="s">
        <v>221</v>
      </c>
    </row>
    <row r="89" spans="1:49" x14ac:dyDescent="0.2">
      <c r="A89">
        <f t="shared" si="2"/>
        <v>87</v>
      </c>
      <c r="B89" s="2" t="s">
        <v>206</v>
      </c>
      <c r="C89" t="s">
        <v>1208</v>
      </c>
      <c r="P89" s="4">
        <v>2093.868226</v>
      </c>
      <c r="Q89" s="4">
        <v>2279.648201</v>
      </c>
      <c r="R89" s="4">
        <v>1731.086869</v>
      </c>
      <c r="S89" s="4"/>
      <c r="T89" s="4"/>
      <c r="U89" s="4"/>
      <c r="V89" s="6" t="s">
        <v>103</v>
      </c>
    </row>
    <row r="90" spans="1:49" x14ac:dyDescent="0.2">
      <c r="A90">
        <f t="shared" si="2"/>
        <v>88</v>
      </c>
      <c r="B90" s="2" t="s">
        <v>1480</v>
      </c>
      <c r="R90" s="4">
        <v>1717.144172</v>
      </c>
      <c r="S90" s="4"/>
      <c r="T90" s="4"/>
      <c r="U90" s="4"/>
    </row>
    <row r="91" spans="1:49" x14ac:dyDescent="0.2">
      <c r="A91">
        <f t="shared" si="2"/>
        <v>89</v>
      </c>
      <c r="B91" s="2" t="s">
        <v>655</v>
      </c>
      <c r="C91" t="s">
        <v>656</v>
      </c>
      <c r="P91" s="4">
        <v>1018.739</v>
      </c>
      <c r="Q91" s="4">
        <v>1345.1919969999999</v>
      </c>
      <c r="R91" s="4">
        <v>1304.5958989999999</v>
      </c>
      <c r="S91" s="4"/>
      <c r="T91" s="4"/>
      <c r="U91" s="4"/>
      <c r="V91" s="6" t="s">
        <v>103</v>
      </c>
    </row>
    <row r="92" spans="1:49" x14ac:dyDescent="0.2">
      <c r="A92">
        <f t="shared" si="2"/>
        <v>90</v>
      </c>
      <c r="B92" s="2" t="s">
        <v>1308</v>
      </c>
      <c r="P92" s="4">
        <v>1150.712</v>
      </c>
      <c r="Q92" s="4">
        <v>1225.489343</v>
      </c>
      <c r="R92" s="4">
        <v>1211.5763959999999</v>
      </c>
      <c r="S92" s="4"/>
      <c r="T92" s="4"/>
      <c r="U92" s="4"/>
    </row>
    <row r="93" spans="1:49" x14ac:dyDescent="0.2">
      <c r="A93">
        <f t="shared" si="2"/>
        <v>91</v>
      </c>
      <c r="B93" s="2" t="s">
        <v>1268</v>
      </c>
      <c r="R93" s="4">
        <v>840.39369999999997</v>
      </c>
      <c r="S93" s="4"/>
      <c r="T93" s="4"/>
      <c r="U93" s="4"/>
    </row>
    <row r="94" spans="1:49" x14ac:dyDescent="0.2">
      <c r="A94">
        <f t="shared" si="2"/>
        <v>92</v>
      </c>
      <c r="B94" s="2" t="s">
        <v>198</v>
      </c>
      <c r="C94" t="s">
        <v>1312</v>
      </c>
      <c r="R94" s="4">
        <v>778.69210999999996</v>
      </c>
      <c r="S94" s="4"/>
      <c r="T94" s="4"/>
      <c r="U94" s="4"/>
      <c r="AG94" s="9">
        <v>0.52</v>
      </c>
      <c r="AH94" s="9">
        <v>0.48</v>
      </c>
      <c r="AW94" s="36">
        <v>-0.33300000000000002</v>
      </c>
    </row>
    <row r="95" spans="1:49" x14ac:dyDescent="0.2">
      <c r="A95">
        <f t="shared" si="2"/>
        <v>93</v>
      </c>
      <c r="B95" s="2" t="s">
        <v>48</v>
      </c>
      <c r="K95" s="4">
        <v>1092.9059999999999</v>
      </c>
      <c r="P95" s="4">
        <v>808.65300000000002</v>
      </c>
      <c r="Q95" s="4">
        <v>913.78966700000001</v>
      </c>
      <c r="R95" s="4">
        <v>675.32564400000001</v>
      </c>
      <c r="S95" s="4"/>
      <c r="T95" s="4"/>
      <c r="U95" s="4"/>
      <c r="V95" s="6" t="s">
        <v>101</v>
      </c>
    </row>
    <row r="96" spans="1:49" x14ac:dyDescent="0.2">
      <c r="A96">
        <f t="shared" si="2"/>
        <v>94</v>
      </c>
      <c r="B96" t="s">
        <v>1301</v>
      </c>
      <c r="R96" s="4">
        <v>529.70181100000002</v>
      </c>
      <c r="S96" s="4"/>
      <c r="T96" s="4"/>
      <c r="U96" s="4"/>
    </row>
    <row r="97" spans="1:24" x14ac:dyDescent="0.2">
      <c r="A97">
        <f t="shared" si="2"/>
        <v>95</v>
      </c>
      <c r="B97" s="2" t="s">
        <v>1304</v>
      </c>
      <c r="P97" s="4">
        <v>273.69799999999998</v>
      </c>
      <c r="Q97" s="4">
        <v>272.0761</v>
      </c>
      <c r="R97" s="4">
        <v>353.461074</v>
      </c>
      <c r="S97" s="4"/>
      <c r="T97" s="4"/>
      <c r="U97" s="4"/>
    </row>
    <row r="98" spans="1:24" x14ac:dyDescent="0.2">
      <c r="A98">
        <f t="shared" si="2"/>
        <v>96</v>
      </c>
      <c r="B98" s="2" t="s">
        <v>1323</v>
      </c>
      <c r="C98" t="s">
        <v>1324</v>
      </c>
      <c r="R98" s="4">
        <v>52</v>
      </c>
      <c r="S98" s="4"/>
      <c r="T98" s="4">
        <v>77.435130999999998</v>
      </c>
      <c r="U98" s="4">
        <v>199.22499999999999</v>
      </c>
    </row>
    <row r="99" spans="1:24" x14ac:dyDescent="0.2">
      <c r="A99">
        <f t="shared" si="2"/>
        <v>97</v>
      </c>
      <c r="B99" s="2" t="s">
        <v>141</v>
      </c>
      <c r="P99" s="4">
        <v>741.80454199999997</v>
      </c>
      <c r="Q99" s="4"/>
      <c r="R99" s="4"/>
      <c r="S99" s="4"/>
      <c r="T99" s="4"/>
      <c r="U99" s="4"/>
    </row>
    <row r="100" spans="1:24" x14ac:dyDescent="0.2">
      <c r="A100">
        <f t="shared" si="2"/>
        <v>98</v>
      </c>
      <c r="B100" s="2" t="s">
        <v>57</v>
      </c>
      <c r="P100" s="4">
        <v>332.71594900000002</v>
      </c>
      <c r="Q100" s="4"/>
      <c r="R100" s="4"/>
      <c r="S100" s="4"/>
      <c r="T100" s="4"/>
      <c r="U100" s="4"/>
      <c r="V100" s="6" t="s">
        <v>663</v>
      </c>
    </row>
    <row r="101" spans="1:24" x14ac:dyDescent="0.2">
      <c r="A101">
        <f t="shared" si="2"/>
        <v>99</v>
      </c>
      <c r="B101" s="2" t="s">
        <v>43</v>
      </c>
      <c r="C101" t="s">
        <v>71</v>
      </c>
      <c r="K101" s="4">
        <v>799.58</v>
      </c>
      <c r="P101" s="4">
        <v>109.111527</v>
      </c>
      <c r="Q101" s="4"/>
      <c r="R101" s="4"/>
      <c r="S101" s="4"/>
      <c r="T101" s="4"/>
      <c r="U101" s="4"/>
      <c r="V101" s="6" t="s">
        <v>105</v>
      </c>
      <c r="W101" s="6" t="s">
        <v>220</v>
      </c>
      <c r="X101" s="8" t="s">
        <v>654</v>
      </c>
    </row>
    <row r="102" spans="1:24" x14ac:dyDescent="0.2">
      <c r="A102">
        <f t="shared" si="2"/>
        <v>100</v>
      </c>
      <c r="B102" s="2" t="s">
        <v>129</v>
      </c>
      <c r="P102" s="4">
        <v>70.898508000000007</v>
      </c>
      <c r="Q102" s="4"/>
      <c r="R102" s="4"/>
      <c r="S102" s="4"/>
      <c r="T102" s="4"/>
      <c r="U102" s="4"/>
    </row>
    <row r="103" spans="1:24" x14ac:dyDescent="0.2">
      <c r="A103">
        <f t="shared" si="2"/>
        <v>101</v>
      </c>
      <c r="B103" t="s">
        <v>61</v>
      </c>
      <c r="V103" s="6" t="s">
        <v>657</v>
      </c>
    </row>
    <row r="104" spans="1:24" x14ac:dyDescent="0.2">
      <c r="A104">
        <f t="shared" si="2"/>
        <v>102</v>
      </c>
      <c r="B104" t="s">
        <v>107</v>
      </c>
    </row>
    <row r="105" spans="1:24" x14ac:dyDescent="0.2">
      <c r="A105">
        <f t="shared" si="2"/>
        <v>103</v>
      </c>
      <c r="B105" t="s">
        <v>112</v>
      </c>
    </row>
    <row r="106" spans="1:24" x14ac:dyDescent="0.2">
      <c r="A106">
        <f t="shared" si="2"/>
        <v>104</v>
      </c>
      <c r="B106" t="s">
        <v>113</v>
      </c>
    </row>
    <row r="107" spans="1:24" x14ac:dyDescent="0.2">
      <c r="A107">
        <f t="shared" si="2"/>
        <v>105</v>
      </c>
      <c r="B107" t="s">
        <v>69</v>
      </c>
      <c r="C107" t="s">
        <v>698</v>
      </c>
    </row>
    <row r="108" spans="1:24" x14ac:dyDescent="0.2">
      <c r="A108">
        <f t="shared" si="2"/>
        <v>106</v>
      </c>
      <c r="B108" t="s">
        <v>1327</v>
      </c>
    </row>
    <row r="109" spans="1:24" x14ac:dyDescent="0.2">
      <c r="A109">
        <f>+A107+1</f>
        <v>106</v>
      </c>
      <c r="B109" t="s">
        <v>73</v>
      </c>
    </row>
    <row r="110" spans="1:24" x14ac:dyDescent="0.2">
      <c r="A110">
        <f t="shared" si="2"/>
        <v>107</v>
      </c>
      <c r="B110" t="s">
        <v>115</v>
      </c>
    </row>
    <row r="111" spans="1:24" x14ac:dyDescent="0.2">
      <c r="A111">
        <f t="shared" si="2"/>
        <v>108</v>
      </c>
      <c r="B111" t="s">
        <v>680</v>
      </c>
    </row>
    <row r="112" spans="1:24" x14ac:dyDescent="0.2">
      <c r="A112">
        <f t="shared" si="2"/>
        <v>109</v>
      </c>
      <c r="B112" t="s">
        <v>117</v>
      </c>
    </row>
    <row r="113" spans="1:2" x14ac:dyDescent="0.2">
      <c r="A113">
        <f t="shared" si="2"/>
        <v>110</v>
      </c>
      <c r="B113" t="s">
        <v>118</v>
      </c>
    </row>
    <row r="114" spans="1:2" x14ac:dyDescent="0.2">
      <c r="A114">
        <f t="shared" si="2"/>
        <v>111</v>
      </c>
      <c r="B114" t="s">
        <v>120</v>
      </c>
    </row>
    <row r="115" spans="1:2" x14ac:dyDescent="0.2">
      <c r="A115">
        <f t="shared" si="2"/>
        <v>112</v>
      </c>
      <c r="B115" t="s">
        <v>121</v>
      </c>
    </row>
    <row r="116" spans="1:2" x14ac:dyDescent="0.2">
      <c r="A116">
        <f t="shared" si="2"/>
        <v>113</v>
      </c>
      <c r="B116" t="s">
        <v>1330</v>
      </c>
    </row>
    <row r="117" spans="1:2" x14ac:dyDescent="0.2">
      <c r="A117">
        <f t="shared" si="2"/>
        <v>114</v>
      </c>
      <c r="B117" t="s">
        <v>1331</v>
      </c>
    </row>
    <row r="118" spans="1:2" x14ac:dyDescent="0.2">
      <c r="A118">
        <f t="shared" si="2"/>
        <v>115</v>
      </c>
      <c r="B118" t="s">
        <v>122</v>
      </c>
    </row>
    <row r="119" spans="1:2" x14ac:dyDescent="0.2">
      <c r="A119">
        <f t="shared" si="2"/>
        <v>116</v>
      </c>
      <c r="B119" t="s">
        <v>124</v>
      </c>
    </row>
    <row r="120" spans="1:2" x14ac:dyDescent="0.2">
      <c r="A120">
        <f t="shared" si="2"/>
        <v>117</v>
      </c>
      <c r="B120" t="s">
        <v>125</v>
      </c>
    </row>
    <row r="121" spans="1:2" x14ac:dyDescent="0.2">
      <c r="A121">
        <f t="shared" ref="A121:A187" si="3">+A120+1</f>
        <v>118</v>
      </c>
      <c r="B121" t="s">
        <v>127</v>
      </c>
    </row>
    <row r="122" spans="1:2" x14ac:dyDescent="0.2">
      <c r="A122">
        <f t="shared" si="3"/>
        <v>119</v>
      </c>
      <c r="B122" t="s">
        <v>128</v>
      </c>
    </row>
    <row r="123" spans="1:2" x14ac:dyDescent="0.2">
      <c r="A123">
        <f t="shared" si="3"/>
        <v>120</v>
      </c>
      <c r="B123" t="s">
        <v>130</v>
      </c>
    </row>
    <row r="124" spans="1:2" x14ac:dyDescent="0.2">
      <c r="A124">
        <f t="shared" si="3"/>
        <v>121</v>
      </c>
      <c r="B124" t="s">
        <v>131</v>
      </c>
    </row>
    <row r="125" spans="1:2" x14ac:dyDescent="0.2">
      <c r="A125">
        <f t="shared" si="3"/>
        <v>122</v>
      </c>
      <c r="B125" t="s">
        <v>1322</v>
      </c>
    </row>
    <row r="126" spans="1:2" x14ac:dyDescent="0.2">
      <c r="A126">
        <f t="shared" si="3"/>
        <v>123</v>
      </c>
      <c r="B126" t="s">
        <v>132</v>
      </c>
    </row>
    <row r="127" spans="1:2" x14ac:dyDescent="0.2">
      <c r="A127">
        <f t="shared" si="3"/>
        <v>124</v>
      </c>
      <c r="B127" t="s">
        <v>133</v>
      </c>
    </row>
    <row r="128" spans="1:2" x14ac:dyDescent="0.2">
      <c r="A128">
        <f t="shared" si="3"/>
        <v>125</v>
      </c>
      <c r="B128" t="s">
        <v>134</v>
      </c>
    </row>
    <row r="129" spans="1:2" x14ac:dyDescent="0.2">
      <c r="A129">
        <f t="shared" si="3"/>
        <v>126</v>
      </c>
      <c r="B129" t="s">
        <v>135</v>
      </c>
    </row>
    <row r="130" spans="1:2" x14ac:dyDescent="0.2">
      <c r="A130">
        <f t="shared" si="3"/>
        <v>127</v>
      </c>
      <c r="B130" t="s">
        <v>136</v>
      </c>
    </row>
    <row r="131" spans="1:2" x14ac:dyDescent="0.2">
      <c r="A131">
        <f t="shared" si="3"/>
        <v>128</v>
      </c>
      <c r="B131" t="s">
        <v>137</v>
      </c>
    </row>
    <row r="132" spans="1:2" x14ac:dyDescent="0.2">
      <c r="A132">
        <f t="shared" si="3"/>
        <v>129</v>
      </c>
      <c r="B132" t="s">
        <v>138</v>
      </c>
    </row>
    <row r="133" spans="1:2" x14ac:dyDescent="0.2">
      <c r="A133">
        <f t="shared" si="3"/>
        <v>130</v>
      </c>
      <c r="B133" t="s">
        <v>139</v>
      </c>
    </row>
    <row r="134" spans="1:2" x14ac:dyDescent="0.2">
      <c r="A134">
        <f t="shared" si="3"/>
        <v>131</v>
      </c>
      <c r="B134" t="s">
        <v>140</v>
      </c>
    </row>
    <row r="135" spans="1:2" x14ac:dyDescent="0.2">
      <c r="A135">
        <f t="shared" si="3"/>
        <v>132</v>
      </c>
      <c r="B135" t="s">
        <v>142</v>
      </c>
    </row>
    <row r="136" spans="1:2" x14ac:dyDescent="0.2">
      <c r="A136">
        <f t="shared" si="3"/>
        <v>133</v>
      </c>
      <c r="B136" t="s">
        <v>143</v>
      </c>
    </row>
    <row r="137" spans="1:2" x14ac:dyDescent="0.2">
      <c r="A137">
        <f t="shared" si="3"/>
        <v>134</v>
      </c>
      <c r="B137" t="s">
        <v>1295</v>
      </c>
    </row>
    <row r="138" spans="1:2" x14ac:dyDescent="0.2">
      <c r="A138">
        <f t="shared" si="3"/>
        <v>135</v>
      </c>
      <c r="B138" t="s">
        <v>144</v>
      </c>
    </row>
    <row r="139" spans="1:2" x14ac:dyDescent="0.2">
      <c r="A139">
        <f t="shared" si="3"/>
        <v>136</v>
      </c>
      <c r="B139" t="s">
        <v>145</v>
      </c>
    </row>
    <row r="140" spans="1:2" x14ac:dyDescent="0.2">
      <c r="A140">
        <f t="shared" si="3"/>
        <v>137</v>
      </c>
      <c r="B140" t="s">
        <v>146</v>
      </c>
    </row>
    <row r="141" spans="1:2" x14ac:dyDescent="0.2">
      <c r="A141">
        <f t="shared" si="3"/>
        <v>138</v>
      </c>
      <c r="B141" t="s">
        <v>148</v>
      </c>
    </row>
    <row r="142" spans="1:2" x14ac:dyDescent="0.2">
      <c r="A142">
        <f t="shared" si="3"/>
        <v>139</v>
      </c>
      <c r="B142" t="s">
        <v>149</v>
      </c>
    </row>
    <row r="143" spans="1:2" x14ac:dyDescent="0.2">
      <c r="A143">
        <f t="shared" si="3"/>
        <v>140</v>
      </c>
      <c r="B143" t="s">
        <v>150</v>
      </c>
    </row>
    <row r="144" spans="1:2" x14ac:dyDescent="0.2">
      <c r="A144">
        <f t="shared" si="3"/>
        <v>141</v>
      </c>
      <c r="B144" t="s">
        <v>152</v>
      </c>
    </row>
    <row r="145" spans="1:2" x14ac:dyDescent="0.2">
      <c r="A145">
        <f t="shared" si="3"/>
        <v>142</v>
      </c>
      <c r="B145" t="s">
        <v>154</v>
      </c>
    </row>
    <row r="146" spans="1:2" x14ac:dyDescent="0.2">
      <c r="A146">
        <f t="shared" si="3"/>
        <v>143</v>
      </c>
      <c r="B146" t="s">
        <v>155</v>
      </c>
    </row>
    <row r="147" spans="1:2" x14ac:dyDescent="0.2">
      <c r="A147">
        <f t="shared" si="3"/>
        <v>144</v>
      </c>
      <c r="B147" t="s">
        <v>156</v>
      </c>
    </row>
    <row r="148" spans="1:2" x14ac:dyDescent="0.2">
      <c r="A148">
        <f t="shared" si="3"/>
        <v>145</v>
      </c>
      <c r="B148" t="s">
        <v>157</v>
      </c>
    </row>
    <row r="149" spans="1:2" x14ac:dyDescent="0.2">
      <c r="A149">
        <f t="shared" si="3"/>
        <v>146</v>
      </c>
      <c r="B149" t="s">
        <v>158</v>
      </c>
    </row>
    <row r="150" spans="1:2" x14ac:dyDescent="0.2">
      <c r="A150">
        <f t="shared" si="3"/>
        <v>147</v>
      </c>
      <c r="B150" t="s">
        <v>159</v>
      </c>
    </row>
    <row r="151" spans="1:2" x14ac:dyDescent="0.2">
      <c r="A151">
        <f t="shared" si="3"/>
        <v>148</v>
      </c>
      <c r="B151" t="s">
        <v>160</v>
      </c>
    </row>
    <row r="152" spans="1:2" x14ac:dyDescent="0.2">
      <c r="A152">
        <f t="shared" si="3"/>
        <v>149</v>
      </c>
      <c r="B152" t="s">
        <v>161</v>
      </c>
    </row>
    <row r="153" spans="1:2" x14ac:dyDescent="0.2">
      <c r="A153">
        <f t="shared" si="3"/>
        <v>150</v>
      </c>
      <c r="B153" t="s">
        <v>162</v>
      </c>
    </row>
    <row r="154" spans="1:2" x14ac:dyDescent="0.2">
      <c r="A154">
        <f t="shared" si="3"/>
        <v>151</v>
      </c>
      <c r="B154" t="s">
        <v>163</v>
      </c>
    </row>
    <row r="155" spans="1:2" x14ac:dyDescent="0.2">
      <c r="A155">
        <f t="shared" si="3"/>
        <v>152</v>
      </c>
      <c r="B155" t="s">
        <v>164</v>
      </c>
    </row>
    <row r="156" spans="1:2" x14ac:dyDescent="0.2">
      <c r="A156">
        <f t="shared" si="3"/>
        <v>153</v>
      </c>
      <c r="B156" t="s">
        <v>1494</v>
      </c>
    </row>
    <row r="157" spans="1:2" x14ac:dyDescent="0.2">
      <c r="A157">
        <f t="shared" si="3"/>
        <v>154</v>
      </c>
      <c r="B157" t="s">
        <v>165</v>
      </c>
    </row>
    <row r="158" spans="1:2" x14ac:dyDescent="0.2">
      <c r="A158">
        <f t="shared" si="3"/>
        <v>155</v>
      </c>
      <c r="B158" t="s">
        <v>166</v>
      </c>
    </row>
    <row r="159" spans="1:2" x14ac:dyDescent="0.2">
      <c r="A159">
        <f t="shared" si="3"/>
        <v>156</v>
      </c>
      <c r="B159" t="s">
        <v>1333</v>
      </c>
    </row>
    <row r="160" spans="1:2" x14ac:dyDescent="0.2">
      <c r="A160">
        <f t="shared" si="3"/>
        <v>157</v>
      </c>
      <c r="B160" t="s">
        <v>167</v>
      </c>
    </row>
    <row r="161" spans="1:3" x14ac:dyDescent="0.2">
      <c r="A161">
        <f>+A159+1</f>
        <v>157</v>
      </c>
      <c r="B161" t="s">
        <v>168</v>
      </c>
    </row>
    <row r="162" spans="1:3" x14ac:dyDescent="0.2">
      <c r="A162">
        <f t="shared" si="3"/>
        <v>158</v>
      </c>
      <c r="B162" t="s">
        <v>169</v>
      </c>
    </row>
    <row r="163" spans="1:3" x14ac:dyDescent="0.2">
      <c r="A163">
        <f t="shared" si="3"/>
        <v>159</v>
      </c>
      <c r="B163" t="s">
        <v>1116</v>
      </c>
      <c r="C163" t="s">
        <v>1117</v>
      </c>
    </row>
    <row r="164" spans="1:3" x14ac:dyDescent="0.2">
      <c r="A164">
        <f t="shared" si="3"/>
        <v>160</v>
      </c>
      <c r="B164" t="s">
        <v>170</v>
      </c>
    </row>
    <row r="165" spans="1:3" x14ac:dyDescent="0.2">
      <c r="A165">
        <f t="shared" si="3"/>
        <v>161</v>
      </c>
      <c r="B165" t="s">
        <v>171</v>
      </c>
    </row>
    <row r="166" spans="1:3" x14ac:dyDescent="0.2">
      <c r="A166">
        <f t="shared" si="3"/>
        <v>162</v>
      </c>
      <c r="B166" t="s">
        <v>172</v>
      </c>
    </row>
    <row r="167" spans="1:3" x14ac:dyDescent="0.2">
      <c r="A167">
        <f t="shared" si="3"/>
        <v>163</v>
      </c>
      <c r="B167" t="s">
        <v>173</v>
      </c>
    </row>
    <row r="168" spans="1:3" x14ac:dyDescent="0.2">
      <c r="A168">
        <f t="shared" si="3"/>
        <v>164</v>
      </c>
      <c r="B168" t="s">
        <v>174</v>
      </c>
    </row>
    <row r="169" spans="1:3" x14ac:dyDescent="0.2">
      <c r="A169">
        <f t="shared" si="3"/>
        <v>165</v>
      </c>
      <c r="B169" t="s">
        <v>175</v>
      </c>
    </row>
    <row r="170" spans="1:3" x14ac:dyDescent="0.2">
      <c r="A170">
        <f t="shared" si="3"/>
        <v>166</v>
      </c>
      <c r="B170" t="s">
        <v>176</v>
      </c>
    </row>
    <row r="171" spans="1:3" x14ac:dyDescent="0.2">
      <c r="A171">
        <f t="shared" si="3"/>
        <v>167</v>
      </c>
      <c r="B171" t="s">
        <v>177</v>
      </c>
    </row>
    <row r="172" spans="1:3" x14ac:dyDescent="0.2">
      <c r="A172">
        <f t="shared" si="3"/>
        <v>168</v>
      </c>
      <c r="B172" t="s">
        <v>178</v>
      </c>
    </row>
    <row r="173" spans="1:3" x14ac:dyDescent="0.2">
      <c r="A173">
        <f t="shared" si="3"/>
        <v>169</v>
      </c>
      <c r="B173" t="s">
        <v>179</v>
      </c>
      <c r="C173" t="s">
        <v>1332</v>
      </c>
    </row>
    <row r="174" spans="1:3" x14ac:dyDescent="0.2">
      <c r="A174">
        <f t="shared" si="3"/>
        <v>170</v>
      </c>
      <c r="B174" t="s">
        <v>180</v>
      </c>
    </row>
    <row r="175" spans="1:3" x14ac:dyDescent="0.2">
      <c r="A175">
        <f t="shared" si="3"/>
        <v>171</v>
      </c>
      <c r="B175" t="s">
        <v>181</v>
      </c>
    </row>
    <row r="176" spans="1:3" x14ac:dyDescent="0.2">
      <c r="A176">
        <f t="shared" si="3"/>
        <v>172</v>
      </c>
      <c r="B176" t="s">
        <v>182</v>
      </c>
    </row>
    <row r="177" spans="1:2" x14ac:dyDescent="0.2">
      <c r="A177">
        <f t="shared" si="3"/>
        <v>173</v>
      </c>
      <c r="B177" t="s">
        <v>183</v>
      </c>
    </row>
    <row r="178" spans="1:2" x14ac:dyDescent="0.2">
      <c r="A178">
        <f t="shared" si="3"/>
        <v>174</v>
      </c>
      <c r="B178" t="s">
        <v>184</v>
      </c>
    </row>
    <row r="179" spans="1:2" x14ac:dyDescent="0.2">
      <c r="A179">
        <f t="shared" si="3"/>
        <v>175</v>
      </c>
      <c r="B179" t="s">
        <v>185</v>
      </c>
    </row>
    <row r="180" spans="1:2" x14ac:dyDescent="0.2">
      <c r="A180">
        <f t="shared" si="3"/>
        <v>176</v>
      </c>
      <c r="B180" t="s">
        <v>189</v>
      </c>
    </row>
    <row r="181" spans="1:2" x14ac:dyDescent="0.2">
      <c r="A181">
        <f t="shared" si="3"/>
        <v>177</v>
      </c>
      <c r="B181" t="s">
        <v>190</v>
      </c>
    </row>
    <row r="182" spans="1:2" x14ac:dyDescent="0.2">
      <c r="A182">
        <f t="shared" si="3"/>
        <v>178</v>
      </c>
      <c r="B182" t="s">
        <v>191</v>
      </c>
    </row>
    <row r="183" spans="1:2" x14ac:dyDescent="0.2">
      <c r="A183">
        <f t="shared" si="3"/>
        <v>179</v>
      </c>
      <c r="B183" t="s">
        <v>192</v>
      </c>
    </row>
    <row r="184" spans="1:2" x14ac:dyDescent="0.2">
      <c r="A184">
        <f t="shared" si="3"/>
        <v>180</v>
      </c>
      <c r="B184" t="s">
        <v>196</v>
      </c>
    </row>
    <row r="185" spans="1:2" x14ac:dyDescent="0.2">
      <c r="A185">
        <f t="shared" si="3"/>
        <v>181</v>
      </c>
      <c r="B185" t="s">
        <v>197</v>
      </c>
    </row>
    <row r="186" spans="1:2" x14ac:dyDescent="0.2">
      <c r="A186">
        <f t="shared" si="3"/>
        <v>182</v>
      </c>
      <c r="B186" t="s">
        <v>199</v>
      </c>
    </row>
    <row r="187" spans="1:2" x14ac:dyDescent="0.2">
      <c r="A187">
        <f t="shared" si="3"/>
        <v>183</v>
      </c>
      <c r="B187" t="s">
        <v>200</v>
      </c>
    </row>
    <row r="188" spans="1:2" x14ac:dyDescent="0.2">
      <c r="A188">
        <f t="shared" ref="A188:A203" si="4">+A187+1</f>
        <v>184</v>
      </c>
      <c r="B188" t="s">
        <v>201</v>
      </c>
    </row>
    <row r="189" spans="1:2" x14ac:dyDescent="0.2">
      <c r="A189">
        <f t="shared" si="4"/>
        <v>185</v>
      </c>
      <c r="B189" t="s">
        <v>203</v>
      </c>
    </row>
    <row r="190" spans="1:2" x14ac:dyDescent="0.2">
      <c r="A190">
        <f t="shared" si="4"/>
        <v>186</v>
      </c>
      <c r="B190" t="s">
        <v>204</v>
      </c>
    </row>
    <row r="191" spans="1:2" x14ac:dyDescent="0.2">
      <c r="A191">
        <f t="shared" si="4"/>
        <v>187</v>
      </c>
      <c r="B191" t="s">
        <v>205</v>
      </c>
    </row>
    <row r="192" spans="1:2" x14ac:dyDescent="0.2">
      <c r="A192">
        <f t="shared" si="4"/>
        <v>188</v>
      </c>
      <c r="B192" t="s">
        <v>207</v>
      </c>
    </row>
    <row r="193" spans="1:24" x14ac:dyDescent="0.2">
      <c r="A193">
        <f t="shared" si="4"/>
        <v>189</v>
      </c>
      <c r="B193" t="s">
        <v>208</v>
      </c>
    </row>
    <row r="194" spans="1:24" x14ac:dyDescent="0.2">
      <c r="A194">
        <f t="shared" si="4"/>
        <v>190</v>
      </c>
      <c r="B194" t="s">
        <v>210</v>
      </c>
    </row>
    <row r="195" spans="1:24" x14ac:dyDescent="0.2">
      <c r="A195">
        <f t="shared" si="4"/>
        <v>191</v>
      </c>
      <c r="B195" t="s">
        <v>211</v>
      </c>
    </row>
    <row r="196" spans="1:24" x14ac:dyDescent="0.2">
      <c r="A196">
        <f t="shared" si="4"/>
        <v>192</v>
      </c>
      <c r="B196" t="s">
        <v>212</v>
      </c>
    </row>
    <row r="197" spans="1:24" x14ac:dyDescent="0.2">
      <c r="A197">
        <f t="shared" si="4"/>
        <v>193</v>
      </c>
      <c r="B197" t="s">
        <v>231</v>
      </c>
      <c r="C197" t="s">
        <v>232</v>
      </c>
    </row>
    <row r="198" spans="1:24" x14ac:dyDescent="0.2">
      <c r="A198">
        <f t="shared" si="4"/>
        <v>194</v>
      </c>
      <c r="B198" t="s">
        <v>702</v>
      </c>
    </row>
    <row r="199" spans="1:24" x14ac:dyDescent="0.2">
      <c r="A199">
        <f t="shared" si="4"/>
        <v>195</v>
      </c>
      <c r="B199" t="s">
        <v>1123</v>
      </c>
    </row>
    <row r="200" spans="1:24" x14ac:dyDescent="0.2">
      <c r="A200">
        <f t="shared" si="4"/>
        <v>196</v>
      </c>
      <c r="B200" t="s">
        <v>1124</v>
      </c>
    </row>
    <row r="201" spans="1:24" x14ac:dyDescent="0.2">
      <c r="A201">
        <f t="shared" si="4"/>
        <v>197</v>
      </c>
      <c r="B201" t="s">
        <v>1321</v>
      </c>
    </row>
    <row r="202" spans="1:24" x14ac:dyDescent="0.2">
      <c r="A202">
        <f t="shared" si="4"/>
        <v>198</v>
      </c>
      <c r="B202" t="s">
        <v>1209</v>
      </c>
    </row>
    <row r="203" spans="1:24" x14ac:dyDescent="0.2">
      <c r="A203">
        <f t="shared" si="4"/>
        <v>199</v>
      </c>
      <c r="B203" t="s">
        <v>1490</v>
      </c>
    </row>
    <row r="206" spans="1:24" s="22" customFormat="1" x14ac:dyDescent="0.2">
      <c r="B206" s="22" t="s">
        <v>1211</v>
      </c>
      <c r="D206" s="23"/>
      <c r="E206" s="24"/>
      <c r="F206" s="24"/>
      <c r="G206" s="24"/>
      <c r="H206" s="24"/>
      <c r="I206" s="23"/>
      <c r="J206" s="23"/>
      <c r="K206" s="23"/>
      <c r="L206" s="23"/>
      <c r="M206" s="23"/>
      <c r="N206" s="23"/>
      <c r="O206" s="23"/>
      <c r="P206" s="23"/>
      <c r="Q206" s="23"/>
      <c r="R206" s="23"/>
      <c r="S206" s="23"/>
      <c r="T206" s="23"/>
      <c r="U206" s="23"/>
      <c r="V206" s="25"/>
      <c r="W206" s="25"/>
      <c r="X206" s="26"/>
    </row>
    <row r="207" spans="1:24" s="22" customFormat="1" x14ac:dyDescent="0.2">
      <c r="B207" s="22" t="s">
        <v>62</v>
      </c>
      <c r="D207" s="23"/>
      <c r="E207" s="24"/>
      <c r="F207" s="24"/>
      <c r="G207" s="24"/>
      <c r="H207" s="24"/>
      <c r="I207" s="23"/>
      <c r="J207" s="23"/>
      <c r="K207" s="23"/>
      <c r="L207" s="23"/>
      <c r="M207" s="23"/>
      <c r="N207" s="23"/>
      <c r="O207" s="23"/>
      <c r="P207" s="23"/>
      <c r="Q207" s="23"/>
      <c r="R207" s="23"/>
      <c r="S207" s="23"/>
      <c r="T207" s="23"/>
      <c r="U207" s="23"/>
      <c r="V207" s="25" t="s">
        <v>654</v>
      </c>
      <c r="W207" s="25"/>
      <c r="X207" s="26"/>
    </row>
    <row r="208" spans="1:24" x14ac:dyDescent="0.2">
      <c r="B208" s="22" t="s">
        <v>1269</v>
      </c>
    </row>
    <row r="209" spans="2:3" x14ac:dyDescent="0.2">
      <c r="B209" s="22" t="s">
        <v>1270</v>
      </c>
    </row>
    <row r="210" spans="2:3" x14ac:dyDescent="0.2">
      <c r="B210" s="22" t="s">
        <v>1271</v>
      </c>
    </row>
    <row r="211" spans="2:3" x14ac:dyDescent="0.2">
      <c r="B211" s="22" t="s">
        <v>1272</v>
      </c>
    </row>
    <row r="212" spans="2:3" x14ac:dyDescent="0.2">
      <c r="B212" s="22" t="s">
        <v>1273</v>
      </c>
      <c r="C212" t="s">
        <v>1320</v>
      </c>
    </row>
    <row r="213" spans="2:3" x14ac:dyDescent="0.2">
      <c r="B213" s="22" t="s">
        <v>1274</v>
      </c>
    </row>
    <row r="214" spans="2:3" x14ac:dyDescent="0.2">
      <c r="B214" s="22" t="s">
        <v>1275</v>
      </c>
    </row>
    <row r="215" spans="2:3" x14ac:dyDescent="0.2">
      <c r="B215" s="22" t="s">
        <v>1276</v>
      </c>
    </row>
    <row r="216" spans="2:3" x14ac:dyDescent="0.2">
      <c r="B216" s="22" t="s">
        <v>1277</v>
      </c>
    </row>
    <row r="217" spans="2:3" x14ac:dyDescent="0.2">
      <c r="B217" s="22" t="s">
        <v>1278</v>
      </c>
    </row>
    <row r="218" spans="2:3" x14ac:dyDescent="0.2">
      <c r="B218" s="22" t="s">
        <v>724</v>
      </c>
    </row>
    <row r="219" spans="2:3" x14ac:dyDescent="0.2">
      <c r="B219" s="22" t="s">
        <v>75</v>
      </c>
    </row>
    <row r="220" spans="2:3" x14ac:dyDescent="0.2">
      <c r="B220" s="22" t="s">
        <v>1279</v>
      </c>
    </row>
    <row r="221" spans="2:3" x14ac:dyDescent="0.2">
      <c r="B221" s="22" t="s">
        <v>1280</v>
      </c>
    </row>
    <row r="222" spans="2:3" x14ac:dyDescent="0.2">
      <c r="B222" s="22" t="s">
        <v>195</v>
      </c>
    </row>
    <row r="223" spans="2:3" x14ac:dyDescent="0.2">
      <c r="B223" s="22" t="s">
        <v>1281</v>
      </c>
    </row>
    <row r="224" spans="2:3" x14ac:dyDescent="0.2">
      <c r="B224" s="22" t="s">
        <v>1282</v>
      </c>
    </row>
    <row r="225" spans="2:2" x14ac:dyDescent="0.2">
      <c r="B225" s="22" t="s">
        <v>1283</v>
      </c>
    </row>
    <row r="226" spans="2:2" x14ac:dyDescent="0.2">
      <c r="B226" s="22" t="s">
        <v>1284</v>
      </c>
    </row>
    <row r="227" spans="2:2" x14ac:dyDescent="0.2">
      <c r="B227" s="22" t="s">
        <v>1285</v>
      </c>
    </row>
    <row r="228" spans="2:2" x14ac:dyDescent="0.2">
      <c r="B228" s="22" t="s">
        <v>1286</v>
      </c>
    </row>
    <row r="229" spans="2:2" x14ac:dyDescent="0.2">
      <c r="B229" s="22" t="s">
        <v>43</v>
      </c>
    </row>
    <row r="230" spans="2:2" x14ac:dyDescent="0.2">
      <c r="B230" s="22" t="s">
        <v>1287</v>
      </c>
    </row>
    <row r="231" spans="2:2" x14ac:dyDescent="0.2">
      <c r="B231" s="22" t="s">
        <v>1288</v>
      </c>
    </row>
    <row r="232" spans="2:2" x14ac:dyDescent="0.2">
      <c r="B232" s="22" t="s">
        <v>1289</v>
      </c>
    </row>
    <row r="233" spans="2:2" x14ac:dyDescent="0.2">
      <c r="B233" s="22" t="s">
        <v>1290</v>
      </c>
    </row>
    <row r="234" spans="2:2" x14ac:dyDescent="0.2">
      <c r="B234" s="22" t="s">
        <v>187</v>
      </c>
    </row>
    <row r="235" spans="2:2" x14ac:dyDescent="0.2">
      <c r="B235" s="22" t="s">
        <v>1291</v>
      </c>
    </row>
    <row r="236" spans="2:2" x14ac:dyDescent="0.2">
      <c r="B236" s="22" t="s">
        <v>189</v>
      </c>
    </row>
    <row r="237" spans="2:2" x14ac:dyDescent="0.2">
      <c r="B237" s="22" t="s">
        <v>1292</v>
      </c>
    </row>
    <row r="238" spans="2:2" x14ac:dyDescent="0.2">
      <c r="B238" s="22" t="s">
        <v>1293</v>
      </c>
    </row>
    <row r="239" spans="2:2" x14ac:dyDescent="0.2">
      <c r="B239" s="22" t="s">
        <v>107</v>
      </c>
    </row>
    <row r="240" spans="2:2" x14ac:dyDescent="0.2">
      <c r="B240" s="22" t="s">
        <v>193</v>
      </c>
    </row>
    <row r="241" spans="2:2" x14ac:dyDescent="0.2">
      <c r="B241" s="22" t="s">
        <v>1306</v>
      </c>
    </row>
    <row r="242" spans="2:2" x14ac:dyDescent="0.2">
      <c r="B242" s="22" t="s">
        <v>1307</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80" r:id="rId53" display="Greenlight" xr:uid="{71F66E8E-9791-41B4-AC86-48058DF35E75}"/>
    <hyperlink ref="K80"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01" r:id="rId63" xr:uid="{16F94819-F95B-490D-84A3-010976C1D290}"/>
    <hyperlink ref="K101" r:id="rId64" display="https://www.sec.gov/Archives/edgar/data/1343781/000134378122000007/0001343781-22-000007-index.htm" xr:uid="{220E0C47-6F7C-4608-A00F-F7E03FD8EF04}"/>
    <hyperlink ref="B95" r:id="rId65" xr:uid="{0C9CCBF7-C4C5-4BA1-A48F-BBF28E20255A}"/>
    <hyperlink ref="K95" r:id="rId66" display="https://www.sec.gov/Archives/edgar/data/1279150/000121390022072102/0001213900-22-072102-index.htm" xr:uid="{3E480569-E528-4449-AA70-DC9876454290}"/>
    <hyperlink ref="B86" r:id="rId67" xr:uid="{FAC1DB71-DF8E-47D5-A2AE-69FCC44F0A6A}"/>
    <hyperlink ref="K86" r:id="rId68" display="https://www.sec.gov/Archives/edgar/data/1306923/000130692322000016/0001306923-22-000016-index.htm" xr:uid="{2F8D6909-71C2-4009-8DAA-3EE7C509F8D2}"/>
    <hyperlink ref="B88" r:id="rId69" xr:uid="{8C3FDA36-48A7-412B-9D12-4A5DF2BBFB0B}"/>
    <hyperlink ref="K88"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4" r:id="rId73" xr:uid="{B09A4DEB-2524-4C20-AC09-D2E3A3FC4C1B}"/>
    <hyperlink ref="K74"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91" r:id="rId99" xr:uid="{40FEA578-F449-324C-8F20-45CB8AB6FCBC}"/>
    <hyperlink ref="P91"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80" r:id="rId127" display="https://www.sec.gov/Archives/edgar/data/1079114/000117266124001512/xslForm13F_X02/primary_doc.xml" xr:uid="{B46332DB-93E6-3149-A4F1-B4EB136FFFD3}"/>
    <hyperlink ref="P86" r:id="rId128" display="https://www.sec.gov/Archives/edgar/data/1306923/000130692324000002/xslForm13F_X02/primary_doc.xml" xr:uid="{2437CF0F-9F88-B548-B9AA-5E5CD03D1FF3}"/>
    <hyperlink ref="P74" r:id="rId129" display="https://www.sec.gov/Archives/edgar/data/1443689/000144368924000003/xslForm13F_X02/primary_doc.xml" xr:uid="{233876C2-E934-B94C-A9BE-4574722731EB}"/>
    <hyperlink ref="P95" r:id="rId130" display="https://www.sec.gov/Archives/edgar/data/1279150/000199937124002312/xslForm13F_X02/primary_doc.xml" xr:uid="{54888D79-11E2-A14D-B41A-C9553C130600}"/>
    <hyperlink ref="P88" r:id="rId131" display="https://www.sec.gov/Archives/edgar/data/1232621/000121465924002878/xslForm13F_X02/primary_doc.xml" xr:uid="{420C55EB-D070-6348-8FF8-0C2D8C1302C9}"/>
    <hyperlink ref="P101" r:id="rId132" display="https://www.sec.gov/Archives/edgar/data/1343781/000134378123000001/xslForm13F_X02/primary_doc.xml" xr:uid="{E01B82C3-B0FD-A74F-A10C-2FBF5D0EDF90}"/>
    <hyperlink ref="B100" r:id="rId133" xr:uid="{6A463FEC-5974-4445-8540-FBD9874A6F2E}"/>
    <hyperlink ref="P100" r:id="rId134" display="https://www.sec.gov/Archives/edgar/data/1480532/000090514824000714/xslForm13F_X02/primary_doc.xml" xr:uid="{D0D1CB3C-F65B-644A-BEA3-E1CAADC451EE}"/>
    <hyperlink ref="P81" r:id="rId135" display="https://www.sec.gov/Archives/edgar/data/1290162/000095012324002421/xslForm13F_X02/primary_doc.xml" xr:uid="{EF5C6778-C73D-5641-A311-D195CCD00EC3}"/>
    <hyperlink ref="B81"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7" r:id="rId141" xr:uid="{6889EF5A-BFE8-DB45-8C05-BEB672DBFFD2}"/>
    <hyperlink ref="P87"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2" r:id="rId176" xr:uid="{472BFD61-7C32-4EE6-9B39-4357850D25C6}"/>
    <hyperlink ref="P102"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4" r:id="rId194" xr:uid="{94B36541-BE14-48E5-AA3B-6538F60B3D3E}"/>
    <hyperlink ref="P84"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9" r:id="rId204" xr:uid="{E7004015-E1E1-4319-A273-FC4BD66CC5B2}"/>
    <hyperlink ref="P99" r:id="rId205" display="https://www.sec.gov/Archives/edgar/data/1390113/000108514624001258/xslForm13F_X02/primary_doc.xml" xr:uid="{8F22AEF2-620D-4165-BE85-2009149A07A4}"/>
    <hyperlink ref="B85" r:id="rId206" xr:uid="{255B7A8A-E015-4C99-AC90-B3138B786D90}"/>
    <hyperlink ref="P85"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4" r:id="rId326" display="https://www.sec.gov/Archives/edgar/data/1443689/000144368924000012/xslForm13F_X02/primary_doc.xml" xr:uid="{66B4FDD9-F647-49D3-BD5B-AD6D1285B664}"/>
    <hyperlink ref="Q74" r:id="rId327" display="https://www.sec.gov/Archives/edgar/data/1443689/000144368924000005/xslForm13F_X02/primary_doc.xml" xr:uid="{A8F2A4B5-023B-443A-A358-9AB6D0945F26}"/>
    <hyperlink ref="R81" r:id="rId328" display="https://www.sec.gov/Archives/edgar/data/1290162/000095012324008706/xslForm13F_X02/primary_doc.xml" xr:uid="{5AEBD1D5-C337-449D-955C-234BC4DF2557}"/>
    <hyperlink ref="Q81" r:id="rId329" display="https://www.sec.gov/Archives/edgar/data/1290162/000095012324005532/xslForm13F_X02/primary_doc.xml" xr:uid="{48B439C5-0B05-4A8E-9B2A-3ED8A281371F}"/>
    <hyperlink ref="R84" r:id="rId330" display="https://www.sec.gov/Archives/edgar/data/1998597/000090266424005100/xslForm13F_X02/primary_doc.xml" xr:uid="{82A76293-0486-495C-9EBC-A6460D7D3F10}"/>
    <hyperlink ref="Q84" r:id="rId331" display="https://www.sec.gov/Archives/edgar/data/1998597/000090266424003586/xslForm13F_X02/primary_doc.xml" xr:uid="{82316700-CD88-42C9-BBDE-F85D8E48F304}"/>
    <hyperlink ref="R85" r:id="rId332" display="https://www.sec.gov/Archives/edgar/data/1608485/000091957424004539/xslForm13F_X02/primary_doc.xml" xr:uid="{C85C7BB6-8807-4FA6-8606-4BCE6B10A6FD}"/>
    <hyperlink ref="Q85" r:id="rId333" display="https://www.sec.gov/Archives/edgar/data/1608485/000091957424002890/xslForm13F_X02/primary_doc.xml" xr:uid="{57E48549-351D-4871-B294-B51EAD7384A4}"/>
    <hyperlink ref="R86" r:id="rId334" display="https://www.sec.gov/Archives/edgar/data/1306923/000130692324000010/xslForm13F_X02/primary_doc.xml" xr:uid="{381F1CC8-2DA0-4500-843D-CBF79864963A}"/>
    <hyperlink ref="Q86" r:id="rId335" display="https://www.sec.gov/Archives/edgar/data/1306923/000130692324000008/xslForm13F_X02/primary_doc.xml" xr:uid="{9EAFEAFD-FBBF-48F8-8012-4BD5D5FD3E1C}"/>
    <hyperlink ref="R87" r:id="rId336" display="https://www.sec.gov/Archives/edgar/data/1817652/000181765224000004/xslForm13F_X02/primary_doc.xml" xr:uid="{517C6364-CBED-4DDA-B6AC-E0113B993E4E}"/>
    <hyperlink ref="Q87" r:id="rId337" display="https://www.sec.gov/Archives/edgar/data/1817652/000181765224000003/xslForm13F_X02/primary_doc.xml" xr:uid="{4CDEDDDE-7F92-4063-8C44-F119BE025583}"/>
    <hyperlink ref="R88" r:id="rId338" display="https://www.sec.gov/Archives/edgar/data/1232621/000121465924014706/xslForm13F_X02/primary_doc.xml" xr:uid="{1385A9AA-11EA-4110-AD65-AB8E85F329DD}"/>
    <hyperlink ref="Q88" r:id="rId339" display="https://www.sec.gov/Archives/edgar/data/1232621/000121465924009328/xslForm13F_X02/primary_doc.xml" xr:uid="{5A40FAC4-E535-4316-8A88-48554530AABD}"/>
    <hyperlink ref="R91" r:id="rId340" display="https://www.sec.gov/Archives/edgar/data/1534261/000091957424004750/xslForm13F_X02/primary_doc.xml" xr:uid="{B29A2B30-D612-4093-972F-52310C3A5E79}"/>
    <hyperlink ref="Q91"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5" r:id="rId344" display="https://www.sec.gov/Archives/edgar/data/1279150/000199937124010097/xslForm13F_X02/primary_doc.xml" xr:uid="{ADFD8AB4-808C-468F-85A1-2E21CDB320FE}"/>
    <hyperlink ref="Q95"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9" r:id="rId350" xr:uid="{83904953-99D5-46A7-AB9A-51816F9E05BD}"/>
    <hyperlink ref="R89" r:id="rId351" display="https://www.sec.gov/Archives/edgar/data/1583977/000158397724000003/xslForm13F_X02/primary_doc.xml" xr:uid="{59C53B2D-3983-4FAF-B152-B54147E1CDCD}"/>
    <hyperlink ref="Q89" r:id="rId352" display="https://www.sec.gov/Archives/edgar/data/1583977/000158397724000002/xslForm13F_X02/primary_doc.xml" xr:uid="{CD57EC89-86CA-48E0-96C9-3C439F58F2B5}"/>
    <hyperlink ref="P89"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3" r:id="rId359" xr:uid="{44690143-8DF9-41FA-BD6E-B315C63FFF23}"/>
    <hyperlink ref="R93" r:id="rId360" display="https://www.sec.gov/Archives/edgar/data/1484972/000108514624003962/xslForm13F_X02/primary_doc.xml" xr:uid="{4E414D99-59A1-45EA-9098-BA19D7E99D6E}"/>
    <hyperlink ref="B77" r:id="rId361" xr:uid="{F44B669C-37C6-4B65-97AF-E11A600F0DE2}"/>
    <hyperlink ref="R77"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2" r:id="rId375" xr:uid="{49A94717-D9CE-4E51-9173-86A9C3169185}"/>
    <hyperlink ref="R72" r:id="rId376" display="https://www.sec.gov/Archives/edgar/data/1595725/000117266124003467/xslForm13F_X02/primary_doc.xml" xr:uid="{92E4CA42-890B-42B5-9C21-995F5C803B4D}"/>
    <hyperlink ref="Q72" r:id="rId377" display="https://www.sec.gov/Archives/edgar/data/1595725/000117266124002385/xslForm13F_X02/primary_doc.xml" xr:uid="{DB6CE2BA-40B7-4F26-9A16-1A5E952A0956}"/>
    <hyperlink ref="P72" r:id="rId378" display="https://www.sec.gov/Archives/edgar/data/1595725/000117266124001078/xslForm13F_X02/primary_doc.xml" xr:uid="{CFBBD04A-0F9C-4D46-8F26-7F1FC37324AE}"/>
    <hyperlink ref="R82" r:id="rId379" display="https://www.sec.gov/Archives/edgar/data/1803916/000180391624000004/xslForm13F_X02/primary_doc.xml" xr:uid="{54DFF6A0-5D1D-4547-A1D3-4D4F4DD5FD94}"/>
    <hyperlink ref="R80" r:id="rId380" display="https://www.sec.gov/Archives/edgar/data/1489933/000117266124003549/xslForm13F_X02/primary_doc.xml" xr:uid="{CA3501A4-D14E-4403-A16A-759949B1DAEF}"/>
    <hyperlink ref="R96"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7" r:id="rId387" xr:uid="{789256CA-C9E5-4BB9-9B1A-834D37A1C8DF}"/>
    <hyperlink ref="R97" r:id="rId388" display="https://www.sec.gov/Archives/edgar/data/1595521/000159552124000005/xslForm13F_X02/primary_doc.xml" xr:uid="{60A788B3-0D56-4EBE-806D-350CCFE02AEB}"/>
    <hyperlink ref="Q97" r:id="rId389" display="https://www.sec.gov/Archives/edgar/data/1595521/000159552124000004/xslForm13F_X02/primary_doc.xml" xr:uid="{DA17B8C2-43B4-44FC-BDDC-60A44D15421B}"/>
    <hyperlink ref="P97"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5" r:id="rId399" xr:uid="{1C417AD9-1E81-4F7D-B5A2-DB13C3E4F1C4}"/>
    <hyperlink ref="R75" r:id="rId400" display="https://www.sec.gov/Archives/edgar/data/1444043/000165495424010537/xslForm13F_X02/primary_doc.xml" xr:uid="{DF937787-5B9C-4B35-855E-696EB50976C3}"/>
    <hyperlink ref="Q75" r:id="rId401" display="https://www.sec.gov/Archives/edgar/data/1444043/000165495424006308/xslForm13F_X02/primary_doc.xml" xr:uid="{FA2FACBA-FE30-402F-844A-A11129D10883}"/>
    <hyperlink ref="P75" r:id="rId402" display="https://www.sec.gov/Archives/edgar/data/1444043/000165495424001698/xslForm13F_X02/primary_doc.xml" xr:uid="{1B276C68-A159-4013-B69D-5370AE435C70}"/>
    <hyperlink ref="B92" r:id="rId403" xr:uid="{1ED90491-9D1C-4DB3-88F0-820279C7D047}"/>
    <hyperlink ref="R92" r:id="rId404" display="https://www.sec.gov/Archives/edgar/data/1632715/000117266124003374/xslForm13F_X02/primary_doc.xml" xr:uid="{EE7888E6-82F5-4616-9D8C-7D4D6C32FE4C}"/>
    <hyperlink ref="Q92" r:id="rId405" display="https://www.sec.gov/Archives/edgar/data/1632715/000117266124002394/xslForm13F_X02/primary_doc.xml" xr:uid="{996F651D-D40F-4F6D-BBA0-6B79E8A756BF}"/>
    <hyperlink ref="P92"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8" r:id="rId409" xr:uid="{33F3BC97-083C-488A-A59D-0353F323F258}"/>
    <hyperlink ref="R78" r:id="rId410" display="https://www.sec.gov/Archives/edgar/data/1512173/000091957424004559/xslForm13F_X02/primary_doc.xml" xr:uid="{2C54D3C6-DC13-470A-A67F-7BCA5D467B59}"/>
    <hyperlink ref="B94" r:id="rId411" xr:uid="{0C6F64D3-5EFE-48D6-B0FC-156F7712F05B}"/>
    <hyperlink ref="R94" r:id="rId412" display="https://www.sec.gov/Archives/edgar/data/1389507/000091957424004460/xslForm13F_X02/primary_doc.xml" xr:uid="{1D009CEB-3503-4121-98B9-2E845C2E5B39}"/>
    <hyperlink ref="B76" r:id="rId413" xr:uid="{7EB1C527-4826-4856-9C5B-3CD860C7BC5C}"/>
    <hyperlink ref="R76" r:id="rId414" display="https://www.sec.gov/Archives/edgar/data/1920938/000142050624001566/xslForm13F_X02/primary_doc.xml" xr:uid="{A19E1E20-A71C-428D-906A-837FE3391874}"/>
    <hyperlink ref="Q76" r:id="rId415" display="https://www.sec.gov/Archives/edgar/data/1920938/000192093824000004/xslForm13F_X02/primary_doc.xml" xr:uid="{D136F781-E058-43AE-BF4A-327D36ECCE72}"/>
    <hyperlink ref="P76"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9" r:id="rId421" xr:uid="{16CD0F2F-7A36-4556-9BAC-2FC6232B7FA0}"/>
    <hyperlink ref="R79" r:id="rId422" display="https://www.sec.gov/Archives/edgar/data/1569064/000117266124003525/xslForm13F_X02/primary_doc.xml" xr:uid="{98FC0754-A402-444C-9CA2-9592C57DFEAC}"/>
    <hyperlink ref="R98" r:id="rId423" display="https://www.sec.gov/Archives/edgar/data/1649339/000090514824002196/xslForm13F_X02/primary_doc.xml" xr:uid="{026DBB46-04C7-4B02-A2FC-03BAA70B5521}"/>
    <hyperlink ref="B98"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3" r:id="rId427" display="https://www.sec.gov/Archives/edgar/data/1587114/000093583624000519/xslForm13F_X02/primary_doc.xml" xr:uid="{07BCC7C1-DF7B-468F-9B77-66CA93B22046}"/>
    <hyperlink ref="B73"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90" r:id="rId433" xr:uid="{D0A91DA2-47CF-47FE-AB79-A6A777393100}"/>
    <hyperlink ref="R90" r:id="rId434" display="https://www.sec.gov/Archives/edgar/data/1610880/000090514824002231/0000905148-24-002231-index.htm" xr:uid="{592A9FF9-9493-4FDC-B38C-42E2A2B563FF}"/>
    <hyperlink ref="R83" r:id="rId435" display="https://www.sec.gov/Archives/edgar/data/1481986/000148198624000003/0001481986-24-000003-index.htm" xr:uid="{86454F8D-3445-44D0-BBE6-8CE64F041E38}"/>
    <hyperlink ref="B83" r:id="rId436" xr:uid="{49A0CF12-712B-4F34-9810-85F8D099AA20}"/>
    <hyperlink ref="B23" r:id="rId437" xr:uid="{81E182FA-001E-4FF3-9443-C64B3859363D}"/>
    <hyperlink ref="R23"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 ref="T12" r:id="rId446" display="https://www.sec.gov/Archives/edgar/data/1478735/000089914025000264/0000899140-25-000264-index.htm" xr:uid="{6DDAE9B9-6A8A-40E4-B6CA-56A7CA8053F3}"/>
    <hyperlink ref="T3" r:id="rId447" display="https://www.sec.gov/Archives/edgar/data/1067983/000095012325002701/0000950123-25-002701-index.htm" xr:uid="{B3CAD579-6CEA-4FBE-8B09-CCFCD256CDA2}"/>
    <hyperlink ref="T5" r:id="rId448" display="https://www.sec.gov/Archives/edgar/data/1423053/000095012325002739/0000950123-25-002739-index.htm" xr:uid="{FB9B7E15-55FD-4BCA-AD9D-4D0A5ABA9DF4}"/>
    <hyperlink ref="T4" r:id="rId449" display="https://www.sec.gov/Archives/edgar/data/1273087/000127308725000015/0001273087-25-000015-index.htm" xr:uid="{2967D894-B86F-455E-8D16-F22FEACF73BE}"/>
    <hyperlink ref="T6" r:id="rId450" display="https://www.sec.gov/Archives/edgar/data/1595888/000159588825000068/0001595888-25-000068-index.htm" xr:uid="{808FA076-7371-4F83-B61D-4E4B9AD512F6}"/>
    <hyperlink ref="T7" r:id="rId451" display="https://www.sec.gov/Archives/edgar/data/1318757/000204804725000005/0002048047-25-000005-index.htm" xr:uid="{35B1B4A3-5E60-43C0-B8FF-D271DD88FA79}"/>
    <hyperlink ref="T8" r:id="rId452" display="https://www.sec.gov/Archives/edgar/data/1167557/000108514625001702/xslForm13F_X02/primary_doc.xml" xr:uid="{136F5F2A-38FA-4615-B25E-18A695713F34}"/>
    <hyperlink ref="T9" r:id="rId453" display="https://www.sec.gov/Archives/edgar/data/1037389/000103738925000009/0001037389-25-000009-index.htm" xr:uid="{E13E0B4E-88A0-44DB-B8BF-6E52948C8D88}"/>
    <hyperlink ref="T10" r:id="rId454" display="https://www.sec.gov/Archives/edgar/data/1446194/000144619425000021/0001446194-25-000021-index.htm" xr:uid="{E64C765E-21DF-4645-AE95-42EFABF5BB48}"/>
    <hyperlink ref="S10" r:id="rId455" display="https://www.sec.gov/Archives/edgar/data/1446194/000144619424000008/0001446194-24-000008-index.htm" xr:uid="{1EFD6CEA-CD0E-4669-AAAD-743921919FDC}"/>
    <hyperlink ref="S11" r:id="rId456" display="https://www.sec.gov/Archives/edgar/data/1729829/000172982924000013/0001729829-24-000013-index.htm" xr:uid="{9844F49E-BD65-4A86-8E6A-06BADF719692}"/>
    <hyperlink ref="T11" r:id="rId457" display="https://www.sec.gov/Archives/edgar/data/1729829/000172982925000045/0001729829-25-000045-index.htm" xr:uid="{C6AB1FD0-5652-45F8-904A-450C67F0541A}"/>
    <hyperlink ref="S12" r:id="rId458" display="https://www.sec.gov/Archives/edgar/data/1478735/000091957424006607/0000919574-24-006607-index.htm" xr:uid="{7B9AF948-A967-4F54-AF82-6A419977382B}"/>
    <hyperlink ref="T13" r:id="rId459" display="https://www.sec.gov/Archives/edgar/data/1009207/000110465925014028/0001104659-25-014028-index.htm" xr:uid="{34715C36-A31A-4A64-BD2F-5F9AAAAE37CA}"/>
    <hyperlink ref="S13" r:id="rId460" display="https://www.sec.gov/Archives/edgar/data/1009207/000110465924119021/0001104659-24-119021-index.htm" xr:uid="{14103451-1488-457A-A2B3-BCF46F8C5B60}"/>
    <hyperlink ref="T17" r:id="rId461" display="https://www.sec.gov/Archives/edgar/data/1603466/000090266425001050/0000902664-25-001050-index.htm" xr:uid="{645AF1F4-CC1E-4486-AE86-15317620A07F}"/>
    <hyperlink ref="S17" r:id="rId462" display="https://www.sec.gov/Archives/edgar/data/1603466/000090266424006620/0000902664-24-006620-index.htm" xr:uid="{6728B531-6733-46C1-BAAB-A6D43D7B1209}"/>
    <hyperlink ref="T16" r:id="rId463" display="https://www.sec.gov/Archives/edgar/data/1637460/000108514625001694/0001085146-25-001694-index.htm" xr:uid="{CF240F89-617E-4388-BE37-035DF13357D1}"/>
    <hyperlink ref="S16" r:id="rId464" display="https://www.sec.gov/Archives/edgar/data/1637460/000108514624005932/0001085146-24-005932-index.htm" xr:uid="{4E3FEFE3-C321-428A-98A2-39DE6E0CFCA4}"/>
    <hyperlink ref="T19" r:id="rId465" display="https://www.sec.gov/Archives/edgar/data/1103804/000110380425000002/0001103804-25-000002-index.htm" xr:uid="{B28BB6FF-654E-4DE7-827E-C7ACEAB7A86A}"/>
    <hyperlink ref="S19" r:id="rId466" display="https://www.sec.gov/Archives/edgar/data/1103804/000110380424000006/0001103804-24-000006-index.htm" xr:uid="{586C18DB-844B-4C63-84F4-1A5775B4B9A8}"/>
    <hyperlink ref="T22" r:id="rId467" display="https://www.sec.gov/Archives/edgar/data/1350694/000117266125000823/0001172661-25-000823-index.htm" xr:uid="{5DB3AA40-25C9-4DAC-A1DE-DE166DE4224D}"/>
    <hyperlink ref="T21" r:id="rId468" display="https://www.sec.gov/Archives/edgar/data/1167483/000091957425001475/0000919574-25-001475-index.htm" xr:uid="{6B09C38F-0E12-4C94-8397-E10A42A72917}"/>
    <hyperlink ref="S21" r:id="rId469" display="https://www.sec.gov/Archives/edgar/data/1167483/000091957424006690/0000919574-24-006690-index.htm" xr:uid="{7A64F623-6DA5-4A7A-80BF-3750D083E65E}"/>
    <hyperlink ref="T31" r:id="rId470" display="https://www.sec.gov/Archives/edgar/data/1791786/000101359425000294/0001013594-25-000294-index.htm" xr:uid="{8E70DF8B-DF4B-4C25-AD22-CA204A0E451F}"/>
    <hyperlink ref="S31" r:id="rId471" display="https://www.sec.gov/Archives/edgar/data/1791786/000101359424000968/0001013594-24-000968-index.htm" xr:uid="{AC69F712-0210-447D-8275-BA7F25470BAA}"/>
    <hyperlink ref="S14" r:id="rId472" display="https://www.sec.gov/Archives/edgar/data/1647251/000164725124000011/0001647251-24-000011-index.htm" xr:uid="{9FDF236A-4120-4392-9178-B5B65B3016A8}"/>
    <hyperlink ref="T14" r:id="rId473" display="https://www.sec.gov/Archives/edgar/data/1647251/000164725125000003/0001647251-25-000003-index.htm" xr:uid="{8E2578E9-424C-4E41-B2E2-65C4A74DF6D0}"/>
    <hyperlink ref="T15" r:id="rId474" display="https://www.sec.gov/Archives/edgar/data/1218710/000095012325002486/0000950123-25-002486-index.htm" xr:uid="{1B72DF81-B368-4264-B06D-AA374FEAE9B6}"/>
    <hyperlink ref="S15" r:id="rId475" display="https://www.sec.gov/Archives/edgar/data/1218710/000095012324011629/0000950123-24-011629-index.htm" xr:uid="{6F5DD958-CF7A-4F62-8C67-3C3DB9ABE87D}"/>
    <hyperlink ref="T20" r:id="rId476" display="https://www.sec.gov/Archives/edgar/data/1135730/000091957425001429/0000919574-25-001429-index.htm" xr:uid="{2033B92F-908A-441A-8DBE-BFFFC1C397D7}"/>
    <hyperlink ref="S20" r:id="rId477" display="https://www.sec.gov/Archives/edgar/data/1135730/000091957424006691/0000919574-24-006691-index.htm" xr:uid="{1CA71949-9849-447D-8DE3-8D2AF1BA5B0C}"/>
    <hyperlink ref="S23" r:id="rId478" display="https://www.sec.gov/Archives/edgar/data/1454027/000145402724000006/0001454027-24-000006-index.htm" xr:uid="{49857CD8-91AC-4AB8-A947-545159C6BD63}"/>
    <hyperlink ref="S18" r:id="rId479" display="https://www.sec.gov/Archives/edgar/data/1454027/000145402725000001/0001454027-25-000001-index.htm" xr:uid="{7F7225B2-4D8B-4525-818A-4BD32EC57830}"/>
    <hyperlink ref="T18" r:id="rId480" display="https://www.sec.gov/Archives/edgar/data/1556921/000121465925002855/0001214659-25-002855-index.htm" xr:uid="{AEF1477D-E7D4-4929-AA76-C1ED45E048E6}"/>
    <hyperlink ref="T24" r:id="rId481" display="https://www.sec.gov/Archives/edgar/data/1453072/000117266125001146/0001172661-25-001146-index.htm" xr:uid="{DB808192-B33C-461C-AA8B-00E1B0914B4E}"/>
    <hyperlink ref="S24" r:id="rId482" display="https://www.sec.gov/Archives/edgar/data/1453072/000117266124005186/0001172661-24-005186-index.htm" xr:uid="{6DD15DEF-C86E-49DD-B21A-AF1EAA0AE3E5}"/>
    <hyperlink ref="T25" r:id="rId483" display="https://www.sec.gov/Archives/edgar/data/909661/000090883425000081/0000908834-25-000081-index.htm" xr:uid="{49A1342E-B44A-4F21-BB56-CEEF4DA6D736}"/>
    <hyperlink ref="S25" r:id="rId484" display="https://www.sec.gov/Archives/edgar/data/909661/000090883424000307/0000908834-24-000307-index.htm" xr:uid="{B814E9F4-7B0C-4FCD-9C5B-D6ECB096465B}"/>
    <hyperlink ref="S26" r:id="rId485" display="https://www.sec.gov/Archives/edgar/data/1393825/000203391624000083/0002033916-24-000083-index.htm" xr:uid="{52B87CA8-DC2C-4266-B71A-17C15B0B23E4}"/>
    <hyperlink ref="T27" r:id="rId486" display="https://www.sec.gov/Archives/edgar/data/1410830/000117266125000832/0001172661-25-000832-index.htm" xr:uid="{E6FA6B8C-E4D6-4B72-8BEE-BA6C69C4B5F0}"/>
    <hyperlink ref="T26" r:id="rId487" display="https://www.sec.gov/Archives/edgar/data/1393825/000203391625000027/0002033916-25-000027-index.htm" xr:uid="{CB49E76A-C726-4225-BD64-0059AFA2F534}"/>
    <hyperlink ref="T23" r:id="rId488" display="https://www.sec.gov/Archives/edgar/data/1454027/000145402725000001/0001454027-25-000001-index.htm" xr:uid="{6011C486-F313-44F5-B16C-25B91DF3E7EA}"/>
    <hyperlink ref="S22" r:id="rId489" display="https://www.sec.gov/Archives/edgar/data/1350694/000117266124004671/0001172661-24-004671-index.htm" xr:uid="{A7512CA3-29E6-4CBB-8887-FEE4C6BD28F5}"/>
    <hyperlink ref="S27" r:id="rId490" display="https://www.sec.gov/Archives/edgar/data/1410830/000117266124005158/0001172661-24-005158-index.htm" xr:uid="{574A5F46-53EA-4DAC-B096-2C01218505E4}"/>
    <hyperlink ref="T28" r:id="rId491" display="https://www.sec.gov/Archives/edgar/data/1061165/000090266425001072/0000902664-25-001072-index.htm" xr:uid="{AC1815B0-0708-4E05-9A45-A7F230C37E90}"/>
    <hyperlink ref="S28" r:id="rId492" display="https://www.sec.gov/Archives/edgar/data/1061165/000090266424006633/0000902664-24-006633-index.htm" xr:uid="{BFF1DE1E-6755-4D43-86BA-7B55ACE4B6B3}"/>
    <hyperlink ref="U3" r:id="rId493" display="https://www.sec.gov/Archives/edgar/data/1067983/000095012325005701/0000950123-25-005701-index.htm" xr:uid="{FEC6B5D9-5B52-4F09-841D-258AC155F3F6}"/>
    <hyperlink ref="U4" r:id="rId494" display="https://www.sec.gov/Archives/edgar/data/1273087/000127308725000019/0001273087-25-000019-index.htm" xr:uid="{9222B2ED-0D5A-4EAE-BD6A-2DB9EE95F6B9}"/>
    <hyperlink ref="U5" r:id="rId495" display="https://www.sec.gov/Archives/edgar/data/1423053/000095012325005687/0000950123-25-005687-index.htm" xr:uid="{5045FD54-5944-4B92-8588-12D6C3BB00A6}"/>
    <hyperlink ref="U6" r:id="rId496" display="https://www.sec.gov/Archives/edgar/data/1595888/000159588825000099/0001595888-25-000099-index.htm" xr:uid="{0ED9021B-86B7-4843-9C67-24D3619F16D9}"/>
    <hyperlink ref="U7" r:id="rId497" display="https://www.sec.gov/Archives/edgar/data/1318757/000131875725000023/0001318757-25-000023-index.htm" xr:uid="{F990ED4B-BAD2-412C-ABAD-25B5E9B62E79}"/>
    <hyperlink ref="U8" r:id="rId498" display="https://www.sec.gov/Archives/edgar/data/1167557/000108514625003311/0001085146-25-003311-index.htm" xr:uid="{DFADE8E2-056B-4DBE-BBC2-0EA7BEC8A720}"/>
    <hyperlink ref="U9" r:id="rId499" display="https://www.sec.gov/Archives/edgar/data/1037389/000103738925000023/0001037389-25-000023-index.htm" xr:uid="{187C4EA9-327E-494A-B7B7-A341485AA1C2}"/>
    <hyperlink ref="U10" r:id="rId500" display="https://www.sec.gov/Archives/edgar/data/1037389/000103738925000023/0001037389-25-000023-index.htm" xr:uid="{2CC2AB5D-00D4-43DF-A6FF-F61C28E01E2F}"/>
    <hyperlink ref="U11" r:id="rId501" display="https://www.sec.gov/Archives/edgar/data/1729829/000172982925000048/0001729829-25-000048-index.htm" xr:uid="{5C48F815-049E-4242-A36C-F8F89A78C4D2}"/>
    <hyperlink ref="U12" r:id="rId502" display="https://www.sec.gov/Archives/edgar/data/1478735/000089914025000679/0000899140-25-000679-index.htm" xr:uid="{2821B361-5429-4E30-B375-DB432BF52D92}"/>
    <hyperlink ref="U13" r:id="rId503" display="https://www.sec.gov/Archives/edgar/data/1009207/000110465925049422/0001104659-25-049422-index.htm" xr:uid="{78534F6C-3661-4439-80D2-36EA16AFEE7B}"/>
    <hyperlink ref="U14" r:id="rId504" display="https://www.sec.gov/Archives/edgar/data/1647251/000164725125000005/0001647251-25-000005-index.htm" xr:uid="{5BC729FA-9440-49BC-8249-8165811203CE}"/>
    <hyperlink ref="U15" r:id="rId505" display="https://www.sec.gov/Archives/edgar/data/1218710/000095012325005606/0000950123-25-005606-index.htm" xr:uid="{393E01C7-176F-4212-9770-E5AA30C2C1A5}"/>
    <hyperlink ref="U16" r:id="rId506" display="https://www.sec.gov/Archives/edgar/data/1637460/000108514625003321/0001085146-25-003321-index.htm" xr:uid="{4873FA5F-D7DF-4E1C-B36C-AC76EF82FD01}"/>
    <hyperlink ref="U17" r:id="rId507" display="https://www.sec.gov/Archives/edgar/data/1603466/000090266425002399/0000902664-25-002399-index.htm" xr:uid="{6CB79402-358B-4BD0-B7E6-9855382173F9}"/>
    <hyperlink ref="U18" r:id="rId508" display="https://www.sec.gov/Archives/edgar/data/1556921/000121465925007845/0001214659-25-007845-index.htm" xr:uid="{BB4EACE1-2860-49BA-95BC-6943F122438C}"/>
    <hyperlink ref="U19" r:id="rId509" display="https://www.sec.gov/Archives/edgar/data/1103804/000110380425000004/0001103804-25-000004-index.htm" xr:uid="{CD742864-F638-48E9-93BB-D724CA1F0CC7}"/>
    <hyperlink ref="U20" r:id="rId510" display="https://www.sec.gov/Archives/edgar/data/1135730/000091957425003179/0000919574-25-003179-index.htm" xr:uid="{31BC69BF-A573-4199-AABC-4B560D45E22A}"/>
    <hyperlink ref="U21" r:id="rId511" display="https://www.sec.gov/Archives/edgar/data/1167483/000091957425003217/0000919574-25-003217-index.htm" xr:uid="{4890F4A1-12F7-4F2E-B0AF-3B997A9A82A8}"/>
    <hyperlink ref="U98" r:id="rId512" display="https://www.sec.gov/Archives/edgar/data/1649339/000187920225000025/0001879202-25-000025-index.htm" xr:uid="{1531B61F-7DF9-4FFF-BBC2-1F3DFA9F20E5}"/>
    <hyperlink ref="T98" r:id="rId513" display="https://www.sec.gov/Archives/edgar/data/1649339/000187920225000012/0001879202-25-000012-index.htm" xr:uid="{61F94282-C8B8-40D5-AB99-AF9612D0DFED}"/>
    <hyperlink ref="U22" r:id="rId514" display="https://www.sec.gov/Archives/edgar/data/1350694/000117266125001828/0001172661-25-001828-index.htm" xr:uid="{D626B1A2-F705-41BF-B6B9-7D38936CD7D9}"/>
    <hyperlink ref="U23" r:id="rId515" display="https://www.sec.gov/Archives/edgar/data/1454027/000145402725000002/0001454027-25-000002-index.htm" xr:uid="{0E328034-4DC4-49F0-B770-CF38DD8C9CD6}"/>
    <hyperlink ref="U24" r:id="rId516" display="https://www.sec.gov/Archives/edgar/data/1453072/000117266125002312/0001172661-25-002312-index.htm" xr:uid="{1EEBC28E-FACF-446C-8BD2-C84474BABA5B}"/>
    <hyperlink ref="U25" r:id="rId517" display="https://www.sec.gov/Archives/edgar/data/909661/000090883425000177/0000908834-25-000177-index.htm" xr:uid="{0624C8A4-6A74-44E6-8630-5E41F2C32670}"/>
    <hyperlink ref="U26" r:id="rId518" display="https://www.sec.gov/Archives/edgar/data/1393825/000139382525000010/0001393825-25-000010-index.htm" xr:uid="{3D87EB50-9036-496F-8603-4DDAB6F87ABD}"/>
    <hyperlink ref="U27" r:id="rId519" display="https://www.sec.gov/Archives/edgar/data/1410830/000117266125001886/0001172661-25-001886-index.htm" xr:uid="{8FBC64CF-6E75-42FE-9EF9-8CDC81D9CB28}"/>
    <hyperlink ref="U28" r:id="rId520" display="https://www.sec.gov/Archives/edgar/data/1061165/000090266425002417/0000902664-25-002417-index.htm" xr:uid="{92EFE64D-BA51-47A0-92D7-5491A9C65659}"/>
    <hyperlink ref="U29" r:id="rId521" display="https://www.sec.gov/Archives/edgar/data/1784547/000117266125002043/0001172661-25-002043-index.htm" xr:uid="{FC853481-09F5-4F10-8415-4DA41B1EC7CF}"/>
    <hyperlink ref="U30" r:id="rId522" display="https://www.sec.gov/Archives/edgar/data/1336528/000117266125002315/0001172661-25-002315-index.htm" xr:uid="{4050BF5D-CD04-4221-B494-67BF939FE907}"/>
    <hyperlink ref="T30" r:id="rId523" display="https://www.sec.gov/Archives/edgar/data/1273087/000127308725000015/0001273087-25-000015-index.htm" xr:uid="{E14EAB36-0E69-4EE9-9C02-3D50FF261A3F}"/>
    <hyperlink ref="S30" r:id="rId524" display="https://www.sec.gov/Archives/edgar/data/1336528/000117266124005218/0001172661-24-005218-index.htm" xr:uid="{7B7E3CB6-804C-48F0-8635-840594B6564E}"/>
    <hyperlink ref="T29" r:id="rId525" display="https://www.sec.gov/Archives/edgar/data/1784547/000117266125001092/0001172661-25-001092-index.htm" xr:uid="{9FF9ADF5-E536-4A08-91CF-B4EDA57C2DC8}"/>
    <hyperlink ref="S29" r:id="rId526" display="https://www.sec.gov/Archives/edgar/data/1784547/000117266124004991/0001172661-24-004991-index.htm" xr:uid="{C870C821-4767-475F-8FB0-A6C6F13E8924}"/>
    <hyperlink ref="U31" r:id="rId527" display="https://www.sec.gov/Archives/edgar/data/1791786/000101359425000678/0001013594-25-000678-index.htm" xr:uid="{62A8D77B-5BA3-45F4-8E25-C9AF05A3BAB7}"/>
    <hyperlink ref="U32" r:id="rId528" display="https://www.sec.gov/Archives/edgar/data/1736225/000173622525000021/0001736225-25-000021-index.htm" xr:uid="{2661A565-C353-4B74-AAEE-C6FB6E879BF1}"/>
    <hyperlink ref="T32" r:id="rId529" display="https://www.sec.gov/Archives/edgar/data/1736225/000173622525000017/0001736225-25-000017-index.htm" xr:uid="{68491651-1EB2-4240-84A7-FC453F432EF0}"/>
    <hyperlink ref="S32" r:id="rId530" display="https://www.sec.gov/Archives/edgar/data/1736225/000173622524000008/0001736225-24-000008-index.htm" xr:uid="{D3648068-DD53-43DD-8190-9CFD63B9A292}"/>
    <hyperlink ref="U33" r:id="rId531" display="https://www.sec.gov/Archives/edgar/data/923093/000090266425002382/0000902664-25-002382-index.htm" xr:uid="{645AF908-BFA6-498E-B3A3-D081DB8C1C6B}"/>
    <hyperlink ref="T33" r:id="rId532" display="https://www.sec.gov/Archives/edgar/data/923093/000090266425001008/0000902664-25-001008-index.htm" xr:uid="{0547705C-A550-4215-A4DB-3CACD08C21AB}"/>
    <hyperlink ref="S33" r:id="rId533" display="https://www.sec.gov/Archives/edgar/data/923093/000090266424006581/0000902664-24-006581-index.htm" xr:uid="{8B8E01AB-0963-4ED6-9D12-A9ED37267E41}"/>
    <hyperlink ref="U34" r:id="rId534" display="https://www.sec.gov/Archives/edgar/data/1263508/000110465925049518/0001104659-25-049518-index.htm" xr:uid="{94EDA3E6-238E-4106-9D75-4EDFB4727F29}"/>
    <hyperlink ref="T34" r:id="rId535" display="https://www.sec.gov/Archives/edgar/data/1263508/000110465925014085/0001104659-25-014085-index.htm" xr:uid="{0489BC14-8A64-41DF-8792-0B391452A1DA}"/>
    <hyperlink ref="S34" r:id="rId536" display="https://www.sec.gov/Archives/edgar/data/1263508/000110465924118899/0001104659-24-118899-index.htm" xr:uid="{4520CA11-3F21-4897-8CC3-7B2B42D837E6}"/>
    <hyperlink ref="U35" r:id="rId537" display="https://www.sec.gov/Archives/edgar/data/1541617/000154161725000005/0001541617-25-000005-index.htm" xr:uid="{DA0963BE-6DF9-4126-8CBB-7A6B0796E4C4}"/>
    <hyperlink ref="T35" r:id="rId538" display="https://www.sec.gov/Archives/edgar/data/1541617/000154161725000002/0001541617-25-000002-index.htm" xr:uid="{971B8EC5-32E6-4EAB-8E81-C679507C1DE7}"/>
    <hyperlink ref="S35" r:id="rId539" display="https://www.sec.gov/Archives/edgar/data/1541617/000154161724000009/0001541617-24-000009-index.htm" xr:uid="{66A0BC3B-4DDC-4ACD-B732-ACD56D1AEF7E}"/>
    <hyperlink ref="U36" r:id="rId540" display="https://www.sec.gov/Archives/edgar/data/1425851/000114036125019296/0001140361-25-019296-index.htm" xr:uid="{DC8DE529-E873-44E6-996C-56B17B39DA8E}"/>
    <hyperlink ref="T36" r:id="rId541" display="https://www.sec.gov/Archives/edgar/data/1425851/000114036125004824/0001140361-25-004824-index.htm" xr:uid="{EF589CE0-A56B-46D8-89B7-E5AF500E99F6}"/>
    <hyperlink ref="S36" r:id="rId542" display="https://www.sec.gov/Archives/edgar/data/1425851/000114036124046937/0001140361-24-046937-index.htm" xr:uid="{F70EEAA1-85A2-44DB-9CFA-B6971B6FA29A}"/>
    <hyperlink ref="U37" r:id="rId543" display="https://www.sec.gov/Archives/edgar/data/1029160/000090266425002391/0000902664-25-002391-index.htm" xr:uid="{6CAD3196-454F-49A9-BBEB-1381C8131A3B}"/>
    <hyperlink ref="T37" r:id="rId544" display="https://www.sec.gov/Archives/edgar/data/1029160/000090266425001069/0000902664-25-001069-index.htm" xr:uid="{5877A737-4BF1-4499-B31C-2B6F9BA4C613}"/>
    <hyperlink ref="S37" r:id="rId545" display="https://www.sec.gov/Archives/edgar/data/1029160/000090266424006588/0000902664-24-006588-index.htm" xr:uid="{F2D3BA4D-4132-4106-9768-DD888739BF51}"/>
  </hyperlinks>
  <pageMargins left="0.7" right="0.7" top="0.75" bottom="0.75" header="0.3" footer="0.3"/>
  <pageSetup orientation="portrait" horizontalDpi="1200" verticalDpi="1200" r:id="rId546"/>
  <legacyDrawing r:id="rId54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1160</v>
      </c>
    </row>
    <row r="2" spans="1:10" x14ac:dyDescent="0.2">
      <c r="B2" t="s">
        <v>247</v>
      </c>
      <c r="C2" t="s">
        <v>248</v>
      </c>
      <c r="D2" t="s">
        <v>583</v>
      </c>
      <c r="E2" s="6" t="s">
        <v>585</v>
      </c>
      <c r="F2" t="s">
        <v>580</v>
      </c>
      <c r="G2" t="s">
        <v>581</v>
      </c>
      <c r="H2" t="s">
        <v>582</v>
      </c>
      <c r="I2" t="s">
        <v>1228</v>
      </c>
      <c r="J2" t="s">
        <v>713</v>
      </c>
    </row>
    <row r="3" spans="1:10" x14ac:dyDescent="0.2">
      <c r="B3" t="s">
        <v>1212</v>
      </c>
      <c r="C3" s="11">
        <v>45532</v>
      </c>
      <c r="D3" t="s">
        <v>591</v>
      </c>
      <c r="E3" s="21">
        <v>17</v>
      </c>
      <c r="F3" t="s">
        <v>1221</v>
      </c>
      <c r="G3" t="s">
        <v>1222</v>
      </c>
      <c r="H3" t="s">
        <v>1223</v>
      </c>
    </row>
    <row r="4" spans="1:10" x14ac:dyDescent="0.2">
      <c r="B4" t="s">
        <v>1213</v>
      </c>
      <c r="C4" s="11">
        <v>45531</v>
      </c>
      <c r="D4" t="s">
        <v>809</v>
      </c>
      <c r="E4" s="21">
        <v>0.5</v>
      </c>
      <c r="F4" t="s">
        <v>1221</v>
      </c>
      <c r="G4" t="s">
        <v>638</v>
      </c>
      <c r="H4" t="s">
        <v>1224</v>
      </c>
    </row>
    <row r="5" spans="1:10" x14ac:dyDescent="0.2">
      <c r="B5" t="s">
        <v>1214</v>
      </c>
      <c r="C5" s="11">
        <v>45530</v>
      </c>
      <c r="D5" t="s">
        <v>591</v>
      </c>
      <c r="E5" s="21">
        <f>26*0.74</f>
        <v>19.239999999999998</v>
      </c>
      <c r="F5" t="s">
        <v>1221</v>
      </c>
      <c r="G5" t="s">
        <v>1225</v>
      </c>
      <c r="H5" t="s">
        <v>1226</v>
      </c>
    </row>
    <row r="6" spans="1:10" x14ac:dyDescent="0.2">
      <c r="B6" t="s">
        <v>1215</v>
      </c>
      <c r="C6" s="11">
        <v>45525</v>
      </c>
      <c r="D6" t="s">
        <v>599</v>
      </c>
      <c r="E6" s="21">
        <v>80</v>
      </c>
      <c r="F6" t="s">
        <v>1221</v>
      </c>
      <c r="G6" t="s">
        <v>638</v>
      </c>
      <c r="H6" t="s">
        <v>1227</v>
      </c>
      <c r="I6">
        <v>2000</v>
      </c>
      <c r="J6" t="s">
        <v>1229</v>
      </c>
    </row>
    <row r="7" spans="1:10" x14ac:dyDescent="0.2">
      <c r="B7" t="s">
        <v>1216</v>
      </c>
      <c r="C7" s="11">
        <v>45524</v>
      </c>
      <c r="D7" t="s">
        <v>617</v>
      </c>
      <c r="E7" s="21">
        <v>30</v>
      </c>
      <c r="F7" t="s">
        <v>1221</v>
      </c>
      <c r="G7" t="s">
        <v>1232</v>
      </c>
      <c r="H7" t="s">
        <v>1231</v>
      </c>
      <c r="I7">
        <v>190</v>
      </c>
      <c r="J7" t="s">
        <v>1230</v>
      </c>
    </row>
    <row r="8" spans="1:10" x14ac:dyDescent="0.2">
      <c r="B8" t="s">
        <v>1217</v>
      </c>
      <c r="C8" s="11">
        <v>45523</v>
      </c>
      <c r="D8" t="s">
        <v>617</v>
      </c>
      <c r="E8" s="21">
        <v>4</v>
      </c>
      <c r="F8" t="s">
        <v>1221</v>
      </c>
      <c r="G8" t="s">
        <v>1225</v>
      </c>
      <c r="H8" t="s">
        <v>1233</v>
      </c>
    </row>
    <row r="9" spans="1:10" x14ac:dyDescent="0.2">
      <c r="B9" t="s">
        <v>1218</v>
      </c>
      <c r="C9" s="11">
        <v>45518</v>
      </c>
      <c r="D9" t="s">
        <v>591</v>
      </c>
      <c r="E9" s="21">
        <v>10</v>
      </c>
      <c r="F9" t="s">
        <v>1221</v>
      </c>
      <c r="G9" t="s">
        <v>1232</v>
      </c>
      <c r="H9" t="s">
        <v>1243</v>
      </c>
    </row>
    <row r="10" spans="1:10" x14ac:dyDescent="0.2">
      <c r="B10" t="s">
        <v>1219</v>
      </c>
      <c r="C10" s="11">
        <v>45517</v>
      </c>
      <c r="D10" t="s">
        <v>599</v>
      </c>
      <c r="E10" s="21">
        <v>31</v>
      </c>
      <c r="F10" t="s">
        <v>1221</v>
      </c>
      <c r="G10" t="s">
        <v>803</v>
      </c>
      <c r="H10" t="s">
        <v>1244</v>
      </c>
    </row>
    <row r="11" spans="1:10" x14ac:dyDescent="0.2">
      <c r="B11" t="s">
        <v>1220</v>
      </c>
      <c r="C11" s="11">
        <v>45513</v>
      </c>
      <c r="D11" t="s">
        <v>591</v>
      </c>
      <c r="E11" s="21">
        <v>60</v>
      </c>
      <c r="F11" t="s">
        <v>1221</v>
      </c>
      <c r="G11" t="s">
        <v>589</v>
      </c>
      <c r="H11" t="s">
        <v>1245</v>
      </c>
      <c r="I11">
        <v>340</v>
      </c>
    </row>
    <row r="12" spans="1:10" x14ac:dyDescent="0.2">
      <c r="B12" t="s">
        <v>1234</v>
      </c>
      <c r="C12" s="11">
        <v>45511</v>
      </c>
      <c r="D12" t="s">
        <v>599</v>
      </c>
      <c r="E12" s="21">
        <v>120</v>
      </c>
      <c r="F12" t="s">
        <v>1221</v>
      </c>
      <c r="G12" t="s">
        <v>603</v>
      </c>
    </row>
    <row r="13" spans="1:10" x14ac:dyDescent="0.2">
      <c r="B13" t="s">
        <v>1235</v>
      </c>
      <c r="C13" s="11">
        <v>45510</v>
      </c>
      <c r="D13" t="s">
        <v>1241</v>
      </c>
      <c r="E13" s="21">
        <v>0</v>
      </c>
      <c r="F13" t="s">
        <v>1221</v>
      </c>
      <c r="G13" t="s">
        <v>803</v>
      </c>
    </row>
    <row r="14" spans="1:10" x14ac:dyDescent="0.2">
      <c r="B14" t="s">
        <v>1236</v>
      </c>
      <c r="C14" s="11">
        <v>45505</v>
      </c>
      <c r="D14" t="s">
        <v>617</v>
      </c>
      <c r="E14" s="21">
        <v>30</v>
      </c>
      <c r="F14" t="s">
        <v>1221</v>
      </c>
      <c r="G14" t="s">
        <v>1225</v>
      </c>
      <c r="H14" t="s">
        <v>1246</v>
      </c>
    </row>
    <row r="15" spans="1:10" x14ac:dyDescent="0.2">
      <c r="B15" t="s">
        <v>1237</v>
      </c>
      <c r="C15" s="11">
        <v>45498</v>
      </c>
      <c r="D15" t="s">
        <v>1242</v>
      </c>
      <c r="E15" s="21">
        <v>300</v>
      </c>
      <c r="F15" t="s">
        <v>1221</v>
      </c>
      <c r="G15" t="s">
        <v>589</v>
      </c>
      <c r="H15" t="s">
        <v>1247</v>
      </c>
    </row>
    <row r="16" spans="1:10" x14ac:dyDescent="0.2">
      <c r="B16" t="s">
        <v>1238</v>
      </c>
      <c r="C16" s="11">
        <v>45497</v>
      </c>
      <c r="D16" t="s">
        <v>588</v>
      </c>
      <c r="E16" s="21">
        <v>200</v>
      </c>
      <c r="F16" t="s">
        <v>1221</v>
      </c>
      <c r="G16" t="s">
        <v>1248</v>
      </c>
      <c r="H16" t="s">
        <v>1249</v>
      </c>
    </row>
    <row r="17" spans="2:9" x14ac:dyDescent="0.2">
      <c r="B17" t="s">
        <v>1239</v>
      </c>
      <c r="C17" s="11">
        <v>45496</v>
      </c>
      <c r="D17" t="s">
        <v>588</v>
      </c>
      <c r="E17" s="21">
        <v>100</v>
      </c>
      <c r="F17" t="s">
        <v>1221</v>
      </c>
      <c r="G17" t="s">
        <v>1232</v>
      </c>
      <c r="H17" t="s">
        <v>1250</v>
      </c>
      <c r="I17">
        <v>2200</v>
      </c>
    </row>
    <row r="18" spans="2:9" x14ac:dyDescent="0.2">
      <c r="B18" t="s">
        <v>1240</v>
      </c>
      <c r="C18" s="11">
        <v>45496</v>
      </c>
      <c r="D18" t="s">
        <v>617</v>
      </c>
      <c r="E18" s="21">
        <v>5</v>
      </c>
      <c r="F18" t="s">
        <v>1221</v>
      </c>
      <c r="G18" t="s">
        <v>589</v>
      </c>
      <c r="H18" t="s">
        <v>1251</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78</v>
      </c>
    </row>
    <row r="2" spans="1:10" x14ac:dyDescent="0.2">
      <c r="B2" t="s">
        <v>247</v>
      </c>
      <c r="C2" t="s">
        <v>248</v>
      </c>
      <c r="D2" t="s">
        <v>583</v>
      </c>
      <c r="E2" s="6" t="s">
        <v>585</v>
      </c>
      <c r="F2" t="s">
        <v>580</v>
      </c>
      <c r="G2" t="s">
        <v>581</v>
      </c>
      <c r="H2" t="s">
        <v>582</v>
      </c>
      <c r="I2" t="s">
        <v>1228</v>
      </c>
      <c r="J2" t="s">
        <v>713</v>
      </c>
    </row>
    <row r="3" spans="1:10" x14ac:dyDescent="0.2">
      <c r="B3" t="s">
        <v>1253</v>
      </c>
      <c r="C3" s="11">
        <v>45524</v>
      </c>
    </row>
    <row r="4" spans="1:10" x14ac:dyDescent="0.2">
      <c r="B4" t="s">
        <v>1254</v>
      </c>
      <c r="C4" s="11">
        <v>45471</v>
      </c>
    </row>
    <row r="5" spans="1:10" x14ac:dyDescent="0.2">
      <c r="B5" t="s">
        <v>1255</v>
      </c>
      <c r="C5" s="11">
        <v>45468</v>
      </c>
      <c r="D5" t="s">
        <v>591</v>
      </c>
      <c r="E5">
        <v>120</v>
      </c>
      <c r="F5" t="s">
        <v>1221</v>
      </c>
      <c r="G5" t="s">
        <v>1263</v>
      </c>
      <c r="H5" t="s">
        <v>1264</v>
      </c>
    </row>
    <row r="6" spans="1:10" x14ac:dyDescent="0.2">
      <c r="B6" t="s">
        <v>1256</v>
      </c>
      <c r="C6" s="11">
        <v>45464</v>
      </c>
    </row>
    <row r="7" spans="1:10" x14ac:dyDescent="0.2">
      <c r="B7" t="s">
        <v>1257</v>
      </c>
      <c r="C7" s="11">
        <v>45428</v>
      </c>
    </row>
    <row r="8" spans="1:10" x14ac:dyDescent="0.2">
      <c r="B8" t="s">
        <v>1258</v>
      </c>
      <c r="C8" s="11">
        <v>45370</v>
      </c>
    </row>
    <row r="9" spans="1:10" x14ac:dyDescent="0.2">
      <c r="B9" t="s">
        <v>1259</v>
      </c>
      <c r="C9" s="11">
        <v>45342</v>
      </c>
    </row>
    <row r="10" spans="1:10" x14ac:dyDescent="0.2">
      <c r="B10" t="s">
        <v>1260</v>
      </c>
      <c r="C10" s="11">
        <v>45337</v>
      </c>
    </row>
    <row r="11" spans="1:10" x14ac:dyDescent="0.2">
      <c r="B11" t="s">
        <v>1261</v>
      </c>
      <c r="C11" s="11">
        <v>45202</v>
      </c>
    </row>
    <row r="12" spans="1:10" x14ac:dyDescent="0.2">
      <c r="B12" t="s">
        <v>1262</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67" activePane="bottomRight" state="frozen"/>
      <selection pane="topRight" activeCell="C1" sqref="C1"/>
      <selection pane="bottomLeft" activeCell="A3" sqref="A3"/>
      <selection pane="bottomRight" activeCell="B90" sqref="B90"/>
    </sheetView>
  </sheetViews>
  <sheetFormatPr defaultColWidth="11.42578125" defaultRowHeight="12.75" x14ac:dyDescent="0.2"/>
  <cols>
    <col min="1" max="1" width="4.7109375" bestFit="1" customWidth="1"/>
    <col min="2" max="2" width="24.28515625" customWidth="1"/>
    <col min="3" max="3" width="15.42578125" bestFit="1" customWidth="1"/>
  </cols>
  <sheetData>
    <row r="1" spans="1:14" x14ac:dyDescent="0.2">
      <c r="A1" s="2" t="s">
        <v>78</v>
      </c>
    </row>
    <row r="2" spans="1:14" x14ac:dyDescent="0.2">
      <c r="C2" t="s">
        <v>17</v>
      </c>
      <c r="D2" t="s">
        <v>239</v>
      </c>
      <c r="E2" t="s">
        <v>225</v>
      </c>
      <c r="F2" t="s">
        <v>723</v>
      </c>
      <c r="G2">
        <v>1992</v>
      </c>
      <c r="H2">
        <v>1994</v>
      </c>
      <c r="I2">
        <v>1995</v>
      </c>
      <c r="J2">
        <v>1996</v>
      </c>
      <c r="K2">
        <v>1998</v>
      </c>
      <c r="L2">
        <v>1999</v>
      </c>
      <c r="M2">
        <v>2000</v>
      </c>
      <c r="N2">
        <v>2023</v>
      </c>
    </row>
    <row r="3" spans="1:14" s="12" customFormat="1" x14ac:dyDescent="0.2">
      <c r="B3" s="12" t="s">
        <v>843</v>
      </c>
      <c r="C3" s="19">
        <f>SUM(C6:C32)</f>
        <v>493706983890</v>
      </c>
    </row>
    <row r="4" spans="1:14" s="12" customFormat="1" x14ac:dyDescent="0.2">
      <c r="B4" s="20" t="s">
        <v>875</v>
      </c>
      <c r="C4" s="19"/>
    </row>
    <row r="5" spans="1:14" s="12" customFormat="1" x14ac:dyDescent="0.2">
      <c r="B5" s="20" t="s">
        <v>876</v>
      </c>
      <c r="C5" s="19"/>
    </row>
    <row r="6" spans="1:14" x14ac:dyDescent="0.2">
      <c r="B6" t="s">
        <v>730</v>
      </c>
      <c r="C6" s="18">
        <v>89284508261</v>
      </c>
      <c r="F6">
        <v>501</v>
      </c>
    </row>
    <row r="7" spans="1:14" x14ac:dyDescent="0.2">
      <c r="B7" s="2" t="s">
        <v>687</v>
      </c>
      <c r="C7" s="18">
        <v>56310737031</v>
      </c>
      <c r="E7">
        <v>1972</v>
      </c>
      <c r="I7" t="s">
        <v>691</v>
      </c>
      <c r="K7" t="s">
        <v>690</v>
      </c>
      <c r="L7" t="s">
        <v>689</v>
      </c>
      <c r="M7" t="s">
        <v>688</v>
      </c>
    </row>
    <row r="8" spans="1:14" x14ac:dyDescent="0.2">
      <c r="B8" t="s">
        <v>707</v>
      </c>
      <c r="C8" s="18">
        <v>56035682377</v>
      </c>
      <c r="D8" t="s">
        <v>751</v>
      </c>
    </row>
    <row r="9" spans="1:14" x14ac:dyDescent="0.2">
      <c r="B9" t="s">
        <v>724</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708</v>
      </c>
      <c r="C10" s="18">
        <v>27317948305</v>
      </c>
      <c r="F10">
        <v>205</v>
      </c>
    </row>
    <row r="11" spans="1:14" x14ac:dyDescent="0.2">
      <c r="B11" t="s">
        <v>709</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731</v>
      </c>
      <c r="C12" s="18">
        <v>25912724688</v>
      </c>
      <c r="F12">
        <v>126</v>
      </c>
    </row>
    <row r="13" spans="1:14" x14ac:dyDescent="0.2">
      <c r="B13" t="s">
        <v>742</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738</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844</v>
      </c>
    </row>
    <row r="15" spans="1:14" x14ac:dyDescent="0.2">
      <c r="B15" t="s">
        <v>734</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847</v>
      </c>
      <c r="C16" s="18">
        <f>111985019+38833130+114718+76481673+8938422+68134674+3668385+96648193+172761607+127417945+1997350176+623987982+28021416+31511097+555082436+1479327494+882411998+416952116+93694983+154088397+307267086+2520958881+1076948478+1630417140+1061336382+84588716</f>
        <v>13648928544</v>
      </c>
      <c r="D16" t="s">
        <v>854</v>
      </c>
    </row>
    <row r="17" spans="2:14" x14ac:dyDescent="0.2">
      <c r="B17" t="s">
        <v>735</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737</v>
      </c>
      <c r="C18" s="18">
        <v>10775605970</v>
      </c>
      <c r="F18">
        <v>86</v>
      </c>
    </row>
    <row r="19" spans="2:14" x14ac:dyDescent="0.2">
      <c r="B19" t="s">
        <v>692</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696</v>
      </c>
      <c r="H19" t="s">
        <v>697</v>
      </c>
      <c r="J19" t="s">
        <v>695</v>
      </c>
      <c r="L19" t="s">
        <v>694</v>
      </c>
      <c r="M19" t="s">
        <v>693</v>
      </c>
    </row>
    <row r="20" spans="2:14" x14ac:dyDescent="0.2">
      <c r="B20" t="s">
        <v>725</v>
      </c>
      <c r="C20" s="18">
        <v>10289314151</v>
      </c>
      <c r="D20" t="s">
        <v>729</v>
      </c>
    </row>
    <row r="21" spans="2:14" x14ac:dyDescent="0.2">
      <c r="B21" t="s">
        <v>736</v>
      </c>
      <c r="C21" s="18">
        <f>1600000000+6040000+21075000+73230897+2800652+1792045690+43883901+6128340+10661384+16036393+14964609+2342772147+35631197+441248824+12165510+2095773575</f>
        <v>8514458119</v>
      </c>
    </row>
    <row r="22" spans="2:14" x14ac:dyDescent="0.2">
      <c r="B22" t="s">
        <v>732</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846</v>
      </c>
      <c r="E23">
        <v>1999</v>
      </c>
      <c r="F23">
        <v>174</v>
      </c>
    </row>
    <row r="24" spans="2:14" x14ac:dyDescent="0.2">
      <c r="B24" t="s">
        <v>744</v>
      </c>
      <c r="C24" s="18">
        <f>870211039+200298599+783761122+6022316+75643+144709095+428529747+1147196244+4713305+1152924156+10330343+780543450+3884838+1150262436</f>
        <v>6683462333</v>
      </c>
      <c r="D24" t="s">
        <v>874</v>
      </c>
    </row>
    <row r="25" spans="2:14" x14ac:dyDescent="0.2">
      <c r="B25" t="s">
        <v>733</v>
      </c>
      <c r="C25" s="18">
        <f>197879166+1279551615+152170350+1570061376+209382573+1335134504+148562541+1419515977</f>
        <v>6312258102</v>
      </c>
      <c r="D25" t="s">
        <v>845</v>
      </c>
    </row>
    <row r="26" spans="2:14" x14ac:dyDescent="0.2">
      <c r="B26" t="s">
        <v>745</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853</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726</v>
      </c>
      <c r="C28" s="18">
        <f>6667680+281044637+880000000+640000000</f>
        <v>1807712317</v>
      </c>
      <c r="D28" t="s">
        <v>728</v>
      </c>
      <c r="N28" t="s">
        <v>727</v>
      </c>
    </row>
    <row r="29" spans="2:14" x14ac:dyDescent="0.2">
      <c r="B29" t="s">
        <v>739</v>
      </c>
    </row>
    <row r="30" spans="2:14" x14ac:dyDescent="0.2">
      <c r="B30" t="s">
        <v>740</v>
      </c>
    </row>
    <row r="31" spans="2:14" x14ac:dyDescent="0.2">
      <c r="B31" t="s">
        <v>741</v>
      </c>
    </row>
    <row r="32" spans="2:14" x14ac:dyDescent="0.2">
      <c r="B32" t="s">
        <v>743</v>
      </c>
    </row>
    <row r="33" spans="2:2" x14ac:dyDescent="0.2">
      <c r="B33" t="s">
        <v>746</v>
      </c>
    </row>
    <row r="34" spans="2:2" x14ac:dyDescent="0.2">
      <c r="B34" t="s">
        <v>747</v>
      </c>
    </row>
    <row r="35" spans="2:2" x14ac:dyDescent="0.2">
      <c r="B35" t="s">
        <v>1252</v>
      </c>
    </row>
    <row r="36" spans="2:2" x14ac:dyDescent="0.2">
      <c r="B36" t="s">
        <v>748</v>
      </c>
    </row>
    <row r="37" spans="2:2" x14ac:dyDescent="0.2">
      <c r="B37" t="s">
        <v>749</v>
      </c>
    </row>
    <row r="38" spans="2:2" x14ac:dyDescent="0.2">
      <c r="B38" t="s">
        <v>750</v>
      </c>
    </row>
    <row r="39" spans="2:2" x14ac:dyDescent="0.2">
      <c r="B39" t="s">
        <v>848</v>
      </c>
    </row>
    <row r="40" spans="2:2" x14ac:dyDescent="0.2">
      <c r="B40" t="s">
        <v>849</v>
      </c>
    </row>
    <row r="41" spans="2:2" x14ac:dyDescent="0.2">
      <c r="B41" t="s">
        <v>850</v>
      </c>
    </row>
    <row r="42" spans="2:2" x14ac:dyDescent="0.2">
      <c r="B42" t="s">
        <v>851</v>
      </c>
    </row>
    <row r="43" spans="2:2" x14ac:dyDescent="0.2">
      <c r="B43" t="s">
        <v>852</v>
      </c>
    </row>
    <row r="44" spans="2:2" x14ac:dyDescent="0.2">
      <c r="B44" t="s">
        <v>855</v>
      </c>
    </row>
    <row r="45" spans="2:2" x14ac:dyDescent="0.2">
      <c r="B45" t="s">
        <v>856</v>
      </c>
    </row>
    <row r="46" spans="2:2" x14ac:dyDescent="0.2">
      <c r="B46" t="s">
        <v>857</v>
      </c>
    </row>
    <row r="47" spans="2:2" x14ac:dyDescent="0.2">
      <c r="B47" t="s">
        <v>858</v>
      </c>
    </row>
    <row r="48" spans="2:2" x14ac:dyDescent="0.2">
      <c r="B48" t="s">
        <v>859</v>
      </c>
    </row>
    <row r="49" spans="2:2" x14ac:dyDescent="0.2">
      <c r="B49" t="s">
        <v>860</v>
      </c>
    </row>
    <row r="50" spans="2:2" x14ac:dyDescent="0.2">
      <c r="B50" t="s">
        <v>861</v>
      </c>
    </row>
    <row r="51" spans="2:2" x14ac:dyDescent="0.2">
      <c r="B51" t="s">
        <v>862</v>
      </c>
    </row>
    <row r="52" spans="2:2" x14ac:dyDescent="0.2">
      <c r="B52" t="s">
        <v>52</v>
      </c>
    </row>
    <row r="53" spans="2:2" x14ac:dyDescent="0.2">
      <c r="B53" t="s">
        <v>863</v>
      </c>
    </row>
    <row r="54" spans="2:2" x14ac:dyDescent="0.2">
      <c r="B54" t="s">
        <v>864</v>
      </c>
    </row>
    <row r="55" spans="2:2" x14ac:dyDescent="0.2">
      <c r="B55" t="s">
        <v>865</v>
      </c>
    </row>
    <row r="56" spans="2:2" x14ac:dyDescent="0.2">
      <c r="B56" t="s">
        <v>866</v>
      </c>
    </row>
    <row r="57" spans="2:2" x14ac:dyDescent="0.2">
      <c r="B57" t="s">
        <v>867</v>
      </c>
    </row>
    <row r="58" spans="2:2" x14ac:dyDescent="0.2">
      <c r="B58" t="s">
        <v>868</v>
      </c>
    </row>
    <row r="59" spans="2:2" x14ac:dyDescent="0.2">
      <c r="B59" t="s">
        <v>869</v>
      </c>
    </row>
    <row r="60" spans="2:2" x14ac:dyDescent="0.2">
      <c r="B60" t="s">
        <v>870</v>
      </c>
    </row>
    <row r="61" spans="2:2" x14ac:dyDescent="0.2">
      <c r="B61" t="s">
        <v>871</v>
      </c>
    </row>
    <row r="62" spans="2:2" x14ac:dyDescent="0.2">
      <c r="B62" t="s">
        <v>872</v>
      </c>
    </row>
    <row r="63" spans="2:2" x14ac:dyDescent="0.2">
      <c r="B63" t="s">
        <v>873</v>
      </c>
    </row>
    <row r="64" spans="2:2" x14ac:dyDescent="0.2">
      <c r="B64" s="20" t="s">
        <v>877</v>
      </c>
    </row>
    <row r="65" spans="2:2" x14ac:dyDescent="0.2">
      <c r="B65" s="20" t="s">
        <v>878</v>
      </c>
    </row>
    <row r="66" spans="2:2" x14ac:dyDescent="0.2">
      <c r="B66" s="20" t="s">
        <v>879</v>
      </c>
    </row>
    <row r="67" spans="2:2" x14ac:dyDescent="0.2">
      <c r="B67" s="20" t="s">
        <v>880</v>
      </c>
    </row>
    <row r="68" spans="2:2" x14ac:dyDescent="0.2">
      <c r="B68" s="20" t="s">
        <v>79</v>
      </c>
    </row>
    <row r="69" spans="2:2" x14ac:dyDescent="0.2">
      <c r="B69" s="20" t="s">
        <v>881</v>
      </c>
    </row>
    <row r="70" spans="2:2" x14ac:dyDescent="0.2">
      <c r="B70" s="20" t="s">
        <v>882</v>
      </c>
    </row>
    <row r="71" spans="2:2" x14ac:dyDescent="0.2">
      <c r="B71" s="20" t="s">
        <v>883</v>
      </c>
    </row>
    <row r="72" spans="2:2" x14ac:dyDescent="0.2">
      <c r="B72" s="20" t="s">
        <v>884</v>
      </c>
    </row>
    <row r="73" spans="2:2" x14ac:dyDescent="0.2">
      <c r="B73" s="20" t="s">
        <v>885</v>
      </c>
    </row>
    <row r="74" spans="2:2" x14ac:dyDescent="0.2">
      <c r="B74" s="20" t="s">
        <v>886</v>
      </c>
    </row>
    <row r="75" spans="2:2" x14ac:dyDescent="0.2">
      <c r="B75" s="20" t="s">
        <v>82</v>
      </c>
    </row>
    <row r="76" spans="2:2" x14ac:dyDescent="0.2">
      <c r="B76" s="20" t="s">
        <v>887</v>
      </c>
    </row>
    <row r="77" spans="2:2" x14ac:dyDescent="0.2">
      <c r="B77" s="20" t="s">
        <v>888</v>
      </c>
    </row>
    <row r="78" spans="2:2" x14ac:dyDescent="0.2">
      <c r="B78" t="s">
        <v>1297</v>
      </c>
    </row>
    <row r="79" spans="2:2" x14ac:dyDescent="0.2">
      <c r="B79" s="20" t="s">
        <v>1482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3" activePane="bottomRight" state="frozen"/>
      <selection pane="topRight" activeCell="C1" sqref="C1"/>
      <selection pane="bottomLeft" activeCell="A3" sqref="A3"/>
      <selection pane="bottomRight" activeCell="B73" sqref="B73"/>
    </sheetView>
  </sheetViews>
  <sheetFormatPr defaultColWidth="8.7109375" defaultRowHeight="12.75" x14ac:dyDescent="0.2"/>
  <cols>
    <col min="1" max="1" width="4.7109375" bestFit="1" customWidth="1"/>
    <col min="2" max="2" width="17" bestFit="1" customWidth="1"/>
    <col min="3" max="3" width="11.42578125" bestFit="1" customWidth="1"/>
    <col min="16" max="16" width="9.28515625" bestFit="1" customWidth="1"/>
  </cols>
  <sheetData>
    <row r="1" spans="1:22" x14ac:dyDescent="0.2">
      <c r="A1" t="s">
        <v>78</v>
      </c>
      <c r="V1">
        <f>SUM(V3:V107)</f>
        <v>657595</v>
      </c>
    </row>
    <row r="2" spans="1:22" x14ac:dyDescent="0.2">
      <c r="B2" t="s">
        <v>0</v>
      </c>
      <c r="C2" t="s">
        <v>15</v>
      </c>
      <c r="D2"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713</v>
      </c>
      <c r="V2" s="3" t="s">
        <v>1489</v>
      </c>
    </row>
    <row r="3" spans="1:22" x14ac:dyDescent="0.2">
      <c r="A3">
        <v>1</v>
      </c>
      <c r="B3" s="2" t="s">
        <v>660</v>
      </c>
      <c r="P3" s="17">
        <v>4569610.3104980001</v>
      </c>
      <c r="V3">
        <v>20000</v>
      </c>
    </row>
    <row r="4" spans="1:22" x14ac:dyDescent="0.2">
      <c r="A4">
        <f>+A3+1</f>
        <v>2</v>
      </c>
      <c r="B4" s="2" t="s">
        <v>82</v>
      </c>
      <c r="C4" t="s">
        <v>659</v>
      </c>
      <c r="P4" s="17">
        <v>3921945.8484589998</v>
      </c>
      <c r="V4">
        <v>18400</v>
      </c>
    </row>
    <row r="5" spans="1:22" x14ac:dyDescent="0.2">
      <c r="A5">
        <f t="shared" ref="A5:A14" si="0">+A4+1</f>
        <v>3</v>
      </c>
      <c r="B5" s="2" t="s">
        <v>85</v>
      </c>
      <c r="P5" s="17">
        <v>2055899.0158520001</v>
      </c>
      <c r="V5">
        <v>46000</v>
      </c>
    </row>
    <row r="6" spans="1:22" x14ac:dyDescent="0.2">
      <c r="A6">
        <f t="shared" si="0"/>
        <v>4</v>
      </c>
      <c r="B6" s="2" t="s">
        <v>79</v>
      </c>
      <c r="P6" s="17">
        <v>1301824.856715</v>
      </c>
      <c r="U6" t="s">
        <v>1122</v>
      </c>
      <c r="V6">
        <v>74000</v>
      </c>
    </row>
    <row r="7" spans="1:22" x14ac:dyDescent="0.2">
      <c r="A7">
        <f t="shared" si="0"/>
        <v>5</v>
      </c>
      <c r="B7" s="2" t="s">
        <v>80</v>
      </c>
      <c r="P7" s="17">
        <v>1134780.9962540001</v>
      </c>
      <c r="V7">
        <v>80000</v>
      </c>
    </row>
    <row r="8" spans="1:22" x14ac:dyDescent="0.2">
      <c r="A8">
        <f t="shared" si="0"/>
        <v>6</v>
      </c>
      <c r="B8" s="2" t="s">
        <v>677</v>
      </c>
      <c r="P8" s="17">
        <v>1040788.602081</v>
      </c>
    </row>
    <row r="9" spans="1:22" x14ac:dyDescent="0.2">
      <c r="A9">
        <f t="shared" si="0"/>
        <v>7</v>
      </c>
      <c r="B9" s="2" t="s">
        <v>87</v>
      </c>
      <c r="P9" s="17">
        <v>955851.22653400002</v>
      </c>
    </row>
    <row r="10" spans="1:22" x14ac:dyDescent="0.2">
      <c r="A10">
        <f t="shared" si="0"/>
        <v>8</v>
      </c>
      <c r="B10" s="2" t="s">
        <v>83</v>
      </c>
      <c r="P10" s="17">
        <v>744231.402</v>
      </c>
      <c r="V10">
        <v>7868</v>
      </c>
    </row>
    <row r="11" spans="1:22" x14ac:dyDescent="0.2">
      <c r="A11">
        <f t="shared" si="0"/>
        <v>9</v>
      </c>
      <c r="B11" s="2" t="s">
        <v>678</v>
      </c>
      <c r="P11" s="17">
        <v>572290.29793500004</v>
      </c>
    </row>
    <row r="12" spans="1:22" x14ac:dyDescent="0.2">
      <c r="A12">
        <f t="shared" si="0"/>
        <v>10</v>
      </c>
      <c r="B12" s="2" t="s">
        <v>91</v>
      </c>
      <c r="P12" s="17">
        <v>557050.34983700002</v>
      </c>
      <c r="V12">
        <v>45300</v>
      </c>
    </row>
    <row r="13" spans="1:22" x14ac:dyDescent="0.2">
      <c r="A13">
        <f t="shared" si="0"/>
        <v>11</v>
      </c>
      <c r="B13" s="2" t="s">
        <v>674</v>
      </c>
      <c r="P13" s="17">
        <v>552459.06116399996</v>
      </c>
      <c r="V13">
        <v>23000</v>
      </c>
    </row>
    <row r="14" spans="1:22" x14ac:dyDescent="0.2">
      <c r="A14">
        <f t="shared" si="0"/>
        <v>12</v>
      </c>
      <c r="B14" s="2" t="s">
        <v>662</v>
      </c>
      <c r="P14" s="17">
        <v>535768.59564800002</v>
      </c>
      <c r="V14">
        <v>1800</v>
      </c>
    </row>
    <row r="15" spans="1:22" x14ac:dyDescent="0.2">
      <c r="A15">
        <f>+A14+1</f>
        <v>13</v>
      </c>
      <c r="B15" s="2" t="s">
        <v>90</v>
      </c>
      <c r="P15" s="17">
        <v>446093.60522999999</v>
      </c>
      <c r="V15">
        <v>8800</v>
      </c>
    </row>
    <row r="16" spans="1:22" x14ac:dyDescent="0.2">
      <c r="A16">
        <f>+A15+1</f>
        <v>14</v>
      </c>
      <c r="B16" s="2" t="s">
        <v>710</v>
      </c>
      <c r="P16" s="17">
        <v>420237.00497399998</v>
      </c>
      <c r="V16">
        <v>8490</v>
      </c>
    </row>
    <row r="17" spans="1:22" x14ac:dyDescent="0.2">
      <c r="A17">
        <f t="shared" ref="A17:A77" si="1">+A16+1</f>
        <v>15</v>
      </c>
      <c r="B17" s="2" t="s">
        <v>669</v>
      </c>
      <c r="P17" s="17">
        <v>342467.29001499998</v>
      </c>
    </row>
    <row r="18" spans="1:22" x14ac:dyDescent="0.2">
      <c r="A18">
        <f t="shared" si="1"/>
        <v>16</v>
      </c>
      <c r="B18" s="2" t="s">
        <v>675</v>
      </c>
      <c r="P18" s="17">
        <v>334075.07418200001</v>
      </c>
    </row>
    <row r="19" spans="1:22" x14ac:dyDescent="0.2">
      <c r="A19">
        <f t="shared" si="1"/>
        <v>17</v>
      </c>
      <c r="B19" s="2" t="s">
        <v>666</v>
      </c>
      <c r="P19" s="17">
        <v>259873.04769499999</v>
      </c>
    </row>
    <row r="20" spans="1:22" x14ac:dyDescent="0.2">
      <c r="A20">
        <f t="shared" si="1"/>
        <v>18</v>
      </c>
      <c r="B20" s="2" t="s">
        <v>89</v>
      </c>
      <c r="P20" s="17">
        <v>213868.38212200001</v>
      </c>
    </row>
    <row r="21" spans="1:22" x14ac:dyDescent="0.2">
      <c r="A21">
        <f t="shared" si="1"/>
        <v>19</v>
      </c>
      <c r="B21" s="2" t="s">
        <v>676</v>
      </c>
      <c r="P21" s="17">
        <v>167659.82777</v>
      </c>
      <c r="V21">
        <v>2200</v>
      </c>
    </row>
    <row r="22" spans="1:22" x14ac:dyDescent="0.2">
      <c r="A22">
        <f t="shared" si="1"/>
        <v>20</v>
      </c>
      <c r="B22" s="2" t="s">
        <v>683</v>
      </c>
      <c r="P22" s="17">
        <v>157303.97482100001</v>
      </c>
    </row>
    <row r="23" spans="1:22" x14ac:dyDescent="0.2">
      <c r="A23">
        <f t="shared" si="1"/>
        <v>21</v>
      </c>
      <c r="B23" s="2" t="s">
        <v>661</v>
      </c>
      <c r="P23" s="17">
        <v>135253.96826699999</v>
      </c>
      <c r="V23">
        <v>103000</v>
      </c>
    </row>
    <row r="24" spans="1:22" x14ac:dyDescent="0.2">
      <c r="A24">
        <f t="shared" si="1"/>
        <v>22</v>
      </c>
      <c r="B24" s="2" t="s">
        <v>81</v>
      </c>
      <c r="P24" s="17">
        <v>126191.005081</v>
      </c>
    </row>
    <row r="25" spans="1:22" x14ac:dyDescent="0.2">
      <c r="A25">
        <f t="shared" si="1"/>
        <v>23</v>
      </c>
      <c r="B25" s="2" t="s">
        <v>86</v>
      </c>
      <c r="P25" s="17">
        <v>134187.690302</v>
      </c>
      <c r="V25">
        <v>407</v>
      </c>
    </row>
    <row r="26" spans="1:22" x14ac:dyDescent="0.2">
      <c r="A26">
        <f t="shared" si="1"/>
        <v>24</v>
      </c>
      <c r="B26" s="2" t="s">
        <v>681</v>
      </c>
      <c r="P26" s="17">
        <v>86567.032804000002</v>
      </c>
      <c r="V26">
        <v>20600</v>
      </c>
    </row>
    <row r="27" spans="1:22" x14ac:dyDescent="0.2">
      <c r="A27">
        <f t="shared" si="1"/>
        <v>25</v>
      </c>
      <c r="B27" s="2" t="s">
        <v>665</v>
      </c>
      <c r="P27" s="17">
        <v>40281.263610000002</v>
      </c>
      <c r="V27">
        <v>2000</v>
      </c>
    </row>
    <row r="28" spans="1:22" x14ac:dyDescent="0.2">
      <c r="A28">
        <f t="shared" si="1"/>
        <v>26</v>
      </c>
      <c r="B28" s="2" t="s">
        <v>672</v>
      </c>
      <c r="P28" s="17">
        <v>27940.746802000001</v>
      </c>
    </row>
    <row r="29" spans="1:22" x14ac:dyDescent="0.2">
      <c r="A29">
        <f t="shared" si="1"/>
        <v>27</v>
      </c>
      <c r="B29" s="2" t="s">
        <v>84</v>
      </c>
      <c r="C29" t="s">
        <v>658</v>
      </c>
      <c r="P29" s="17">
        <v>16890.984818000001</v>
      </c>
    </row>
    <row r="30" spans="1:22" x14ac:dyDescent="0.2">
      <c r="A30">
        <f t="shared" si="1"/>
        <v>28</v>
      </c>
      <c r="B30" t="s">
        <v>88</v>
      </c>
    </row>
    <row r="31" spans="1:22" x14ac:dyDescent="0.2">
      <c r="A31">
        <f t="shared" si="1"/>
        <v>29</v>
      </c>
      <c r="B31" t="s">
        <v>92</v>
      </c>
      <c r="V31">
        <v>13800</v>
      </c>
    </row>
    <row r="32" spans="1:22" x14ac:dyDescent="0.2">
      <c r="A32">
        <f t="shared" si="1"/>
        <v>30</v>
      </c>
      <c r="B32" t="s">
        <v>93</v>
      </c>
    </row>
    <row r="33" spans="1:22" x14ac:dyDescent="0.2">
      <c r="A33">
        <f t="shared" si="1"/>
        <v>31</v>
      </c>
      <c r="B33" t="s">
        <v>94</v>
      </c>
    </row>
    <row r="34" spans="1:22" x14ac:dyDescent="0.2">
      <c r="A34">
        <f t="shared" si="1"/>
        <v>32</v>
      </c>
      <c r="B34" t="s">
        <v>95</v>
      </c>
    </row>
    <row r="35" spans="1:22" x14ac:dyDescent="0.2">
      <c r="A35">
        <f t="shared" si="1"/>
        <v>33</v>
      </c>
      <c r="B35" s="2" t="s">
        <v>132</v>
      </c>
      <c r="P35" s="17">
        <v>3375.9219109999999</v>
      </c>
      <c r="V35">
        <v>5400</v>
      </c>
    </row>
    <row r="36" spans="1:22" x14ac:dyDescent="0.2">
      <c r="A36">
        <f t="shared" si="1"/>
        <v>34</v>
      </c>
      <c r="B36" t="s">
        <v>686</v>
      </c>
    </row>
    <row r="37" spans="1:22" x14ac:dyDescent="0.2">
      <c r="A37">
        <f t="shared" si="1"/>
        <v>35</v>
      </c>
      <c r="B37" t="s">
        <v>706</v>
      </c>
    </row>
    <row r="38" spans="1:22" x14ac:dyDescent="0.2">
      <c r="A38">
        <f t="shared" si="1"/>
        <v>36</v>
      </c>
      <c r="B38" t="s">
        <v>711</v>
      </c>
    </row>
    <row r="39" spans="1:22" x14ac:dyDescent="0.2">
      <c r="A39">
        <f t="shared" si="1"/>
        <v>37</v>
      </c>
      <c r="B39" t="s">
        <v>718</v>
      </c>
    </row>
    <row r="40" spans="1:22" x14ac:dyDescent="0.2">
      <c r="A40">
        <f t="shared" si="1"/>
        <v>38</v>
      </c>
      <c r="B40" t="s">
        <v>719</v>
      </c>
    </row>
    <row r="41" spans="1:22" x14ac:dyDescent="0.2">
      <c r="A41">
        <f t="shared" si="1"/>
        <v>39</v>
      </c>
      <c r="B41" t="s">
        <v>720</v>
      </c>
    </row>
    <row r="42" spans="1:22" x14ac:dyDescent="0.2">
      <c r="A42">
        <f t="shared" si="1"/>
        <v>40</v>
      </c>
      <c r="B42" t="s">
        <v>721</v>
      </c>
    </row>
    <row r="43" spans="1:22" x14ac:dyDescent="0.2">
      <c r="A43">
        <f t="shared" si="1"/>
        <v>41</v>
      </c>
      <c r="B43" t="s">
        <v>1119</v>
      </c>
    </row>
    <row r="44" spans="1:22" x14ac:dyDescent="0.2">
      <c r="A44">
        <f t="shared" si="1"/>
        <v>42</v>
      </c>
      <c r="B44" t="s">
        <v>1121</v>
      </c>
    </row>
    <row r="45" spans="1:22" x14ac:dyDescent="0.2">
      <c r="A45">
        <f t="shared" si="1"/>
        <v>43</v>
      </c>
      <c r="B45" t="s">
        <v>1125</v>
      </c>
    </row>
    <row r="46" spans="1:22" x14ac:dyDescent="0.2">
      <c r="A46">
        <f t="shared" si="1"/>
        <v>44</v>
      </c>
      <c r="B46" t="s">
        <v>1126</v>
      </c>
    </row>
    <row r="47" spans="1:22" x14ac:dyDescent="0.2">
      <c r="A47">
        <f t="shared" si="1"/>
        <v>45</v>
      </c>
      <c r="B47" t="s">
        <v>1127</v>
      </c>
    </row>
    <row r="48" spans="1:22" x14ac:dyDescent="0.2">
      <c r="A48">
        <f t="shared" si="1"/>
        <v>46</v>
      </c>
      <c r="B48" t="s">
        <v>1128</v>
      </c>
    </row>
    <row r="49" spans="1:22" x14ac:dyDescent="0.2">
      <c r="A49">
        <f t="shared" si="1"/>
        <v>47</v>
      </c>
      <c r="B49" t="s">
        <v>1129</v>
      </c>
    </row>
    <row r="50" spans="1:22" x14ac:dyDescent="0.2">
      <c r="A50">
        <f t="shared" si="1"/>
        <v>48</v>
      </c>
      <c r="B50" t="s">
        <v>1131</v>
      </c>
    </row>
    <row r="51" spans="1:22" x14ac:dyDescent="0.2">
      <c r="A51">
        <f t="shared" si="1"/>
        <v>49</v>
      </c>
      <c r="B51" t="s">
        <v>1132</v>
      </c>
    </row>
    <row r="52" spans="1:22" x14ac:dyDescent="0.2">
      <c r="A52">
        <f t="shared" si="1"/>
        <v>50</v>
      </c>
      <c r="B52" t="s">
        <v>1133</v>
      </c>
    </row>
    <row r="53" spans="1:22" x14ac:dyDescent="0.2">
      <c r="A53">
        <f t="shared" si="1"/>
        <v>51</v>
      </c>
      <c r="B53" t="s">
        <v>1134</v>
      </c>
      <c r="V53">
        <v>53400</v>
      </c>
    </row>
    <row r="54" spans="1:22" x14ac:dyDescent="0.2">
      <c r="A54">
        <f t="shared" si="1"/>
        <v>52</v>
      </c>
      <c r="B54" t="s">
        <v>1135</v>
      </c>
    </row>
    <row r="55" spans="1:22" x14ac:dyDescent="0.2">
      <c r="A55">
        <f t="shared" si="1"/>
        <v>53</v>
      </c>
      <c r="B55" t="s">
        <v>1138</v>
      </c>
    </row>
    <row r="56" spans="1:22" x14ac:dyDescent="0.2">
      <c r="A56">
        <f t="shared" si="1"/>
        <v>54</v>
      </c>
      <c r="B56" t="s">
        <v>1139</v>
      </c>
    </row>
    <row r="57" spans="1:22" x14ac:dyDescent="0.2">
      <c r="A57">
        <f t="shared" si="1"/>
        <v>55</v>
      </c>
      <c r="B57" t="s">
        <v>1140</v>
      </c>
    </row>
    <row r="58" spans="1:22" x14ac:dyDescent="0.2">
      <c r="A58">
        <f t="shared" si="1"/>
        <v>56</v>
      </c>
      <c r="B58" t="s">
        <v>1141</v>
      </c>
      <c r="V58">
        <v>33000</v>
      </c>
    </row>
    <row r="59" spans="1:22" x14ac:dyDescent="0.2">
      <c r="A59">
        <f t="shared" si="1"/>
        <v>57</v>
      </c>
      <c r="B59" t="s">
        <v>1142</v>
      </c>
    </row>
    <row r="60" spans="1:22" x14ac:dyDescent="0.2">
      <c r="A60">
        <f t="shared" si="1"/>
        <v>58</v>
      </c>
      <c r="B60" t="s">
        <v>1143</v>
      </c>
    </row>
    <row r="61" spans="1:22" x14ac:dyDescent="0.2">
      <c r="A61">
        <f t="shared" si="1"/>
        <v>59</v>
      </c>
      <c r="B61" t="s">
        <v>1144</v>
      </c>
    </row>
    <row r="62" spans="1:22" x14ac:dyDescent="0.2">
      <c r="A62">
        <f t="shared" si="1"/>
        <v>60</v>
      </c>
      <c r="B62" t="s">
        <v>1145</v>
      </c>
    </row>
    <row r="63" spans="1:22" x14ac:dyDescent="0.2">
      <c r="A63">
        <f t="shared" si="1"/>
        <v>61</v>
      </c>
      <c r="B63" t="s">
        <v>1146</v>
      </c>
    </row>
    <row r="64" spans="1:22" x14ac:dyDescent="0.2">
      <c r="A64">
        <f t="shared" si="1"/>
        <v>62</v>
      </c>
      <c r="B64" t="s">
        <v>1147</v>
      </c>
    </row>
    <row r="65" spans="1:22" x14ac:dyDescent="0.2">
      <c r="A65">
        <f t="shared" si="1"/>
        <v>63</v>
      </c>
      <c r="B65" t="s">
        <v>1148</v>
      </c>
    </row>
    <row r="66" spans="1:22" x14ac:dyDescent="0.2">
      <c r="A66">
        <f t="shared" si="1"/>
        <v>64</v>
      </c>
      <c r="B66" t="s">
        <v>1149</v>
      </c>
    </row>
    <row r="67" spans="1:22" x14ac:dyDescent="0.2">
      <c r="A67">
        <f t="shared" si="1"/>
        <v>65</v>
      </c>
      <c r="B67" t="s">
        <v>1150</v>
      </c>
    </row>
    <row r="68" spans="1:22" x14ac:dyDescent="0.2">
      <c r="A68">
        <f t="shared" si="1"/>
        <v>66</v>
      </c>
      <c r="B68" t="s">
        <v>1151</v>
      </c>
    </row>
    <row r="69" spans="1:22" x14ac:dyDescent="0.2">
      <c r="A69">
        <f t="shared" si="1"/>
        <v>67</v>
      </c>
      <c r="B69" t="s">
        <v>1152</v>
      </c>
    </row>
    <row r="70" spans="1:22" x14ac:dyDescent="0.2">
      <c r="A70">
        <f t="shared" si="1"/>
        <v>68</v>
      </c>
      <c r="B70" t="s">
        <v>1153</v>
      </c>
      <c r="V70">
        <v>90130</v>
      </c>
    </row>
    <row r="71" spans="1:22" x14ac:dyDescent="0.2">
      <c r="A71">
        <f t="shared" si="1"/>
        <v>69</v>
      </c>
      <c r="B71" t="s">
        <v>1154</v>
      </c>
    </row>
    <row r="72" spans="1:22" x14ac:dyDescent="0.2">
      <c r="A72">
        <f t="shared" si="1"/>
        <v>70</v>
      </c>
      <c r="B72" t="s">
        <v>1155</v>
      </c>
    </row>
    <row r="73" spans="1:22" x14ac:dyDescent="0.2">
      <c r="A73">
        <f t="shared" si="1"/>
        <v>71</v>
      </c>
      <c r="B73" t="s">
        <v>1156</v>
      </c>
    </row>
    <row r="74" spans="1:22" x14ac:dyDescent="0.2">
      <c r="A74">
        <f t="shared" si="1"/>
        <v>72</v>
      </c>
      <c r="B74" t="s">
        <v>1157</v>
      </c>
    </row>
    <row r="75" spans="1:22" x14ac:dyDescent="0.2">
      <c r="A75">
        <f t="shared" si="1"/>
        <v>73</v>
      </c>
      <c r="B75" t="s">
        <v>1158</v>
      </c>
    </row>
    <row r="76" spans="1:22" x14ac:dyDescent="0.2">
      <c r="A76">
        <f t="shared" si="1"/>
        <v>74</v>
      </c>
      <c r="B76" t="s">
        <v>1159</v>
      </c>
    </row>
    <row r="77" spans="1:22" x14ac:dyDescent="0.2">
      <c r="A77">
        <f t="shared" si="1"/>
        <v>75</v>
      </c>
      <c r="B77" t="s">
        <v>1210</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45"/>
  <sheetViews>
    <sheetView zoomScale="205" zoomScaleNormal="205" workbookViewId="0">
      <pane xSplit="2" ySplit="2" topLeftCell="C39" activePane="bottomRight" state="frozen"/>
      <selection pane="topRight" activeCell="C1" sqref="C1"/>
      <selection pane="bottomLeft" activeCell="A3" sqref="A3"/>
      <selection pane="bottomRight" activeCell="B56" sqref="B56"/>
    </sheetView>
  </sheetViews>
  <sheetFormatPr defaultColWidth="8.7109375" defaultRowHeight="12.75" x14ac:dyDescent="0.2"/>
  <cols>
    <col min="1" max="1" width="5" bestFit="1" customWidth="1"/>
    <col min="2" max="2" width="23.140625" bestFit="1" customWidth="1"/>
  </cols>
  <sheetData>
    <row r="1" spans="1:2" x14ac:dyDescent="0.2">
      <c r="A1" t="s">
        <v>78</v>
      </c>
    </row>
    <row r="2" spans="1:2" x14ac:dyDescent="0.2">
      <c r="B2" t="s">
        <v>0</v>
      </c>
    </row>
    <row r="3" spans="1:2" x14ac:dyDescent="0.2">
      <c r="B3" t="s">
        <v>1483</v>
      </c>
    </row>
    <row r="4" spans="1:2" x14ac:dyDescent="0.2">
      <c r="B4" t="s">
        <v>1484</v>
      </c>
    </row>
    <row r="5" spans="1:2" x14ac:dyDescent="0.2">
      <c r="B5" t="s">
        <v>1485</v>
      </c>
    </row>
    <row r="6" spans="1:2" x14ac:dyDescent="0.2">
      <c r="B6" t="s">
        <v>1506</v>
      </c>
    </row>
    <row r="7" spans="1:2" x14ac:dyDescent="0.2">
      <c r="B7" t="s">
        <v>1507</v>
      </c>
    </row>
    <row r="8" spans="1:2" x14ac:dyDescent="0.2">
      <c r="B8" t="s">
        <v>1508</v>
      </c>
    </row>
    <row r="9" spans="1:2" x14ac:dyDescent="0.2">
      <c r="B9" t="s">
        <v>1509</v>
      </c>
    </row>
    <row r="10" spans="1:2" x14ac:dyDescent="0.2">
      <c r="B10" t="s">
        <v>1510</v>
      </c>
    </row>
    <row r="11" spans="1:2" x14ac:dyDescent="0.2">
      <c r="B11" t="s">
        <v>1511</v>
      </c>
    </row>
    <row r="12" spans="1:2" x14ac:dyDescent="0.2">
      <c r="B12" t="s">
        <v>1512</v>
      </c>
    </row>
    <row r="13" spans="1:2" x14ac:dyDescent="0.2">
      <c r="B13" t="s">
        <v>1513</v>
      </c>
    </row>
    <row r="14" spans="1:2" x14ac:dyDescent="0.2">
      <c r="B14" t="s">
        <v>1514</v>
      </c>
    </row>
    <row r="15" spans="1:2" x14ac:dyDescent="0.2">
      <c r="B15" t="s">
        <v>1515</v>
      </c>
    </row>
    <row r="16" spans="1:2" x14ac:dyDescent="0.2">
      <c r="B16" t="s">
        <v>1516</v>
      </c>
    </row>
    <row r="17" spans="2:2" x14ac:dyDescent="0.2">
      <c r="B17" t="s">
        <v>1517</v>
      </c>
    </row>
    <row r="18" spans="2:2" x14ac:dyDescent="0.2">
      <c r="B18" t="s">
        <v>1518</v>
      </c>
    </row>
    <row r="19" spans="2:2" x14ac:dyDescent="0.2">
      <c r="B19" t="s">
        <v>1519</v>
      </c>
    </row>
    <row r="20" spans="2:2" x14ac:dyDescent="0.2">
      <c r="B20" t="s">
        <v>1520</v>
      </c>
    </row>
    <row r="21" spans="2:2" x14ac:dyDescent="0.2">
      <c r="B21" t="s">
        <v>1521</v>
      </c>
    </row>
    <row r="22" spans="2:2" x14ac:dyDescent="0.2">
      <c r="B22" t="s">
        <v>1522</v>
      </c>
    </row>
    <row r="23" spans="2:2" x14ac:dyDescent="0.2">
      <c r="B23" t="s">
        <v>1523</v>
      </c>
    </row>
    <row r="24" spans="2:2" x14ac:dyDescent="0.2">
      <c r="B24" t="s">
        <v>1524</v>
      </c>
    </row>
    <row r="25" spans="2:2" x14ac:dyDescent="0.2">
      <c r="B25" t="s">
        <v>1525</v>
      </c>
    </row>
    <row r="26" spans="2:2" x14ac:dyDescent="0.2">
      <c r="B26" t="s">
        <v>1526</v>
      </c>
    </row>
    <row r="27" spans="2:2" x14ac:dyDescent="0.2">
      <c r="B27" t="s">
        <v>1528</v>
      </c>
    </row>
    <row r="28" spans="2:2" x14ac:dyDescent="0.2">
      <c r="B28" t="s">
        <v>1529</v>
      </c>
    </row>
    <row r="29" spans="2:2" x14ac:dyDescent="0.2">
      <c r="B29" t="s">
        <v>1530</v>
      </c>
    </row>
    <row r="30" spans="2:2" x14ac:dyDescent="0.2">
      <c r="B30" t="s">
        <v>1531</v>
      </c>
    </row>
    <row r="31" spans="2:2" x14ac:dyDescent="0.2">
      <c r="B31" t="s">
        <v>1527</v>
      </c>
    </row>
    <row r="32" spans="2:2" x14ac:dyDescent="0.2">
      <c r="B32" t="s">
        <v>1532</v>
      </c>
    </row>
    <row r="33" spans="2:2" x14ac:dyDescent="0.2">
      <c r="B33" t="s">
        <v>1533</v>
      </c>
    </row>
    <row r="34" spans="2:2" x14ac:dyDescent="0.2">
      <c r="B34" t="s">
        <v>1534</v>
      </c>
    </row>
    <row r="35" spans="2:2" x14ac:dyDescent="0.2">
      <c r="B35" t="s">
        <v>1535</v>
      </c>
    </row>
    <row r="36" spans="2:2" x14ac:dyDescent="0.2">
      <c r="B36" t="s">
        <v>1536</v>
      </c>
    </row>
    <row r="37" spans="2:2" x14ac:dyDescent="0.2">
      <c r="B37" t="s">
        <v>1537</v>
      </c>
    </row>
    <row r="38" spans="2:2" x14ac:dyDescent="0.2">
      <c r="B38" t="s">
        <v>1538</v>
      </c>
    </row>
    <row r="39" spans="2:2" x14ac:dyDescent="0.2">
      <c r="B39" t="s">
        <v>1539</v>
      </c>
    </row>
    <row r="40" spans="2:2" x14ac:dyDescent="0.2">
      <c r="B40" t="s">
        <v>1540</v>
      </c>
    </row>
    <row r="41" spans="2:2" x14ac:dyDescent="0.2">
      <c r="B41" t="s">
        <v>1541</v>
      </c>
    </row>
    <row r="42" spans="2:2" x14ac:dyDescent="0.2">
      <c r="B42" t="s">
        <v>1542</v>
      </c>
    </row>
    <row r="43" spans="2:2" x14ac:dyDescent="0.2">
      <c r="B43" t="s">
        <v>1543</v>
      </c>
    </row>
    <row r="44" spans="2:2" x14ac:dyDescent="0.2">
      <c r="B44" t="s">
        <v>1544</v>
      </c>
    </row>
    <row r="45" spans="2:2" x14ac:dyDescent="0.2">
      <c r="B45" t="s">
        <v>1547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78" activePane="bottomRight" state="frozen"/>
      <selection pane="topRight" activeCell="E1" sqref="E1"/>
      <selection pane="bottomLeft" activeCell="A3" sqref="A3"/>
      <selection pane="bottomRight"/>
    </sheetView>
  </sheetViews>
  <sheetFormatPr defaultColWidth="11.42578125" defaultRowHeight="12.75" x14ac:dyDescent="0.2"/>
  <cols>
    <col min="1" max="1" width="4.7109375" bestFit="1" customWidth="1"/>
    <col min="5" max="5" width="13.28515625" customWidth="1"/>
  </cols>
  <sheetData>
    <row r="1" spans="1:17" x14ac:dyDescent="0.2">
      <c r="A1" s="2" t="s">
        <v>78</v>
      </c>
    </row>
    <row r="2" spans="1:17" x14ac:dyDescent="0.2">
      <c r="B2" t="s">
        <v>889</v>
      </c>
      <c r="C2" t="s">
        <v>919</v>
      </c>
      <c r="D2" t="s">
        <v>890</v>
      </c>
      <c r="E2" t="s">
        <v>911</v>
      </c>
      <c r="F2" t="s">
        <v>894</v>
      </c>
      <c r="G2" t="s">
        <v>896</v>
      </c>
      <c r="H2" t="s">
        <v>900</v>
      </c>
      <c r="I2" t="s">
        <v>910</v>
      </c>
      <c r="J2" t="s">
        <v>913</v>
      </c>
      <c r="K2" t="s">
        <v>914</v>
      </c>
      <c r="L2" t="s">
        <v>926</v>
      </c>
      <c r="M2" t="s">
        <v>973</v>
      </c>
      <c r="N2" t="s">
        <v>975</v>
      </c>
      <c r="O2" t="s">
        <v>977</v>
      </c>
      <c r="P2" t="s">
        <v>978</v>
      </c>
      <c r="Q2" t="s">
        <v>713</v>
      </c>
    </row>
    <row r="3" spans="1:17" x14ac:dyDescent="0.2">
      <c r="B3" t="s">
        <v>891</v>
      </c>
      <c r="C3" t="s">
        <v>892</v>
      </c>
      <c r="D3" t="s">
        <v>893</v>
      </c>
      <c r="E3" t="s">
        <v>722</v>
      </c>
      <c r="F3" s="2" t="s">
        <v>895</v>
      </c>
      <c r="G3" t="s">
        <v>906</v>
      </c>
      <c r="H3" t="s">
        <v>905</v>
      </c>
      <c r="I3" t="s">
        <v>1019</v>
      </c>
    </row>
    <row r="4" spans="1:17" x14ac:dyDescent="0.2">
      <c r="B4" t="s">
        <v>897</v>
      </c>
      <c r="C4" t="s">
        <v>898</v>
      </c>
      <c r="D4" t="s">
        <v>899</v>
      </c>
      <c r="E4" t="s">
        <v>902</v>
      </c>
      <c r="F4" s="2" t="s">
        <v>903</v>
      </c>
      <c r="G4" t="s">
        <v>904</v>
      </c>
      <c r="H4" t="s">
        <v>901</v>
      </c>
      <c r="I4" t="s">
        <v>1019</v>
      </c>
    </row>
    <row r="5" spans="1:17" x14ac:dyDescent="0.2">
      <c r="B5" t="s">
        <v>907</v>
      </c>
      <c r="D5" t="s">
        <v>908</v>
      </c>
      <c r="E5" t="s">
        <v>912</v>
      </c>
      <c r="F5" s="2" t="s">
        <v>917</v>
      </c>
      <c r="G5" t="s">
        <v>918</v>
      </c>
      <c r="H5" t="s">
        <v>909</v>
      </c>
      <c r="I5" t="s">
        <v>1020</v>
      </c>
      <c r="J5" t="s">
        <v>915</v>
      </c>
      <c r="K5" t="s">
        <v>916</v>
      </c>
    </row>
    <row r="6" spans="1:17" x14ac:dyDescent="0.2">
      <c r="B6" t="s">
        <v>920</v>
      </c>
      <c r="C6" t="s">
        <v>921</v>
      </c>
      <c r="D6" t="s">
        <v>922</v>
      </c>
      <c r="E6" t="s">
        <v>923</v>
      </c>
      <c r="F6" s="2" t="s">
        <v>925</v>
      </c>
      <c r="G6" t="s">
        <v>918</v>
      </c>
      <c r="H6" t="s">
        <v>924</v>
      </c>
      <c r="I6" t="s">
        <v>1020</v>
      </c>
      <c r="J6" t="s">
        <v>928</v>
      </c>
      <c r="L6" s="2" t="s">
        <v>927</v>
      </c>
    </row>
    <row r="7" spans="1:17" x14ac:dyDescent="0.2">
      <c r="B7" t="s">
        <v>929</v>
      </c>
      <c r="D7" t="s">
        <v>930</v>
      </c>
      <c r="E7" t="s">
        <v>931</v>
      </c>
      <c r="F7" s="2" t="s">
        <v>932</v>
      </c>
      <c r="G7" t="s">
        <v>904</v>
      </c>
      <c r="H7" t="s">
        <v>933</v>
      </c>
      <c r="I7" t="s">
        <v>1019</v>
      </c>
      <c r="J7" t="s">
        <v>934</v>
      </c>
    </row>
    <row r="8" spans="1:17" x14ac:dyDescent="0.2">
      <c r="B8" t="s">
        <v>935</v>
      </c>
      <c r="C8" t="s">
        <v>898</v>
      </c>
      <c r="D8" t="s">
        <v>936</v>
      </c>
      <c r="E8" t="s">
        <v>937</v>
      </c>
      <c r="F8" s="2" t="s">
        <v>938</v>
      </c>
      <c r="G8" t="s">
        <v>904</v>
      </c>
      <c r="H8" t="s">
        <v>939</v>
      </c>
      <c r="I8" t="s">
        <v>1019</v>
      </c>
    </row>
    <row r="9" spans="1:17" x14ac:dyDescent="0.2">
      <c r="B9" t="s">
        <v>940</v>
      </c>
      <c r="D9" t="s">
        <v>941</v>
      </c>
      <c r="E9" t="s">
        <v>942</v>
      </c>
      <c r="G9" t="s">
        <v>918</v>
      </c>
      <c r="H9" t="s">
        <v>943</v>
      </c>
      <c r="I9" t="s">
        <v>944</v>
      </c>
      <c r="J9" t="s">
        <v>945</v>
      </c>
    </row>
    <row r="10" spans="1:17" x14ac:dyDescent="0.2">
      <c r="B10" t="s">
        <v>946</v>
      </c>
      <c r="C10" t="s">
        <v>947</v>
      </c>
      <c r="D10" t="s">
        <v>948</v>
      </c>
      <c r="E10" t="s">
        <v>949</v>
      </c>
      <c r="F10" s="2" t="s">
        <v>950</v>
      </c>
      <c r="G10" t="s">
        <v>904</v>
      </c>
      <c r="H10" t="s">
        <v>951</v>
      </c>
      <c r="I10" t="s">
        <v>1019</v>
      </c>
    </row>
    <row r="11" spans="1:17" x14ac:dyDescent="0.2">
      <c r="B11" t="s">
        <v>952</v>
      </c>
      <c r="C11" t="s">
        <v>953</v>
      </c>
      <c r="D11" t="s">
        <v>954</v>
      </c>
      <c r="E11" t="s">
        <v>955</v>
      </c>
      <c r="F11" s="2" t="s">
        <v>956</v>
      </c>
      <c r="G11" t="s">
        <v>906</v>
      </c>
      <c r="H11" t="s">
        <v>957</v>
      </c>
      <c r="I11" t="s">
        <v>1019</v>
      </c>
    </row>
    <row r="12" spans="1:17" x14ac:dyDescent="0.2">
      <c r="B12" t="s">
        <v>958</v>
      </c>
      <c r="D12" t="s">
        <v>959</v>
      </c>
      <c r="E12" t="s">
        <v>960</v>
      </c>
      <c r="F12" s="2" t="s">
        <v>961</v>
      </c>
      <c r="G12" t="s">
        <v>904</v>
      </c>
      <c r="H12" t="s">
        <v>962</v>
      </c>
      <c r="I12" t="s">
        <v>1019</v>
      </c>
      <c r="J12" t="s">
        <v>963</v>
      </c>
    </row>
    <row r="13" spans="1:17" x14ac:dyDescent="0.2">
      <c r="B13" t="s">
        <v>964</v>
      </c>
      <c r="D13" t="s">
        <v>965</v>
      </c>
      <c r="E13" t="s">
        <v>966</v>
      </c>
      <c r="F13" s="2" t="s">
        <v>967</v>
      </c>
      <c r="G13" t="s">
        <v>904</v>
      </c>
      <c r="I13" t="s">
        <v>1019</v>
      </c>
      <c r="J13" t="s">
        <v>968</v>
      </c>
    </row>
    <row r="14" spans="1:17" x14ac:dyDescent="0.2">
      <c r="B14" t="s">
        <v>969</v>
      </c>
      <c r="D14" t="s">
        <v>970</v>
      </c>
      <c r="G14" t="s">
        <v>4</v>
      </c>
      <c r="M14" t="s">
        <v>974</v>
      </c>
      <c r="N14" t="s">
        <v>976</v>
      </c>
      <c r="O14" t="s">
        <v>971</v>
      </c>
      <c r="P14" s="2" t="s">
        <v>972</v>
      </c>
    </row>
    <row r="15" spans="1:17" x14ac:dyDescent="0.2">
      <c r="B15" t="s">
        <v>979</v>
      </c>
      <c r="D15" t="s">
        <v>980</v>
      </c>
      <c r="E15" t="s">
        <v>981</v>
      </c>
      <c r="F15" s="2" t="s">
        <v>982</v>
      </c>
      <c r="G15" t="s">
        <v>904</v>
      </c>
      <c r="I15" t="s">
        <v>983</v>
      </c>
    </row>
    <row r="16" spans="1:17" x14ac:dyDescent="0.2">
      <c r="B16" t="s">
        <v>984</v>
      </c>
      <c r="D16" t="s">
        <v>985</v>
      </c>
      <c r="E16" t="s">
        <v>986</v>
      </c>
      <c r="F16" s="2" t="s">
        <v>987</v>
      </c>
      <c r="G16" t="s">
        <v>904</v>
      </c>
      <c r="H16" t="s">
        <v>962</v>
      </c>
      <c r="I16" t="s">
        <v>1021</v>
      </c>
    </row>
    <row r="17" spans="2:17" x14ac:dyDescent="0.2">
      <c r="B17" t="s">
        <v>988</v>
      </c>
      <c r="D17" t="s">
        <v>989</v>
      </c>
      <c r="E17" t="s">
        <v>990</v>
      </c>
      <c r="F17" s="2" t="s">
        <v>991</v>
      </c>
      <c r="G17" t="s">
        <v>918</v>
      </c>
      <c r="H17" t="s">
        <v>992</v>
      </c>
      <c r="I17" t="s">
        <v>1020</v>
      </c>
      <c r="J17" t="s">
        <v>993</v>
      </c>
      <c r="L17" s="2" t="s">
        <v>994</v>
      </c>
    </row>
    <row r="18" spans="2:17" x14ac:dyDescent="0.2">
      <c r="B18" t="s">
        <v>995</v>
      </c>
      <c r="C18" t="s">
        <v>996</v>
      </c>
      <c r="D18" t="s">
        <v>997</v>
      </c>
      <c r="E18" t="s">
        <v>998</v>
      </c>
      <c r="F18" s="2" t="s">
        <v>999</v>
      </c>
      <c r="G18" t="s">
        <v>918</v>
      </c>
      <c r="H18" t="s">
        <v>962</v>
      </c>
      <c r="I18" t="s">
        <v>1020</v>
      </c>
      <c r="J18" t="s">
        <v>1000</v>
      </c>
      <c r="L18" s="2" t="s">
        <v>1001</v>
      </c>
    </row>
    <row r="19" spans="2:17" x14ac:dyDescent="0.2">
      <c r="B19" t="s">
        <v>1002</v>
      </c>
      <c r="D19" t="s">
        <v>1003</v>
      </c>
      <c r="E19" t="s">
        <v>1004</v>
      </c>
      <c r="F19" s="2" t="s">
        <v>1005</v>
      </c>
      <c r="G19" t="s">
        <v>904</v>
      </c>
      <c r="H19" t="s">
        <v>1006</v>
      </c>
      <c r="I19" t="s">
        <v>1019</v>
      </c>
      <c r="J19" t="s">
        <v>1007</v>
      </c>
      <c r="L19" s="2" t="s">
        <v>1008</v>
      </c>
    </row>
    <row r="20" spans="2:17" x14ac:dyDescent="0.2">
      <c r="B20" t="s">
        <v>1009</v>
      </c>
      <c r="D20" t="s">
        <v>1010</v>
      </c>
      <c r="E20" t="s">
        <v>1011</v>
      </c>
      <c r="F20" s="2" t="s">
        <v>1012</v>
      </c>
      <c r="G20" t="s">
        <v>904</v>
      </c>
      <c r="H20" t="s">
        <v>1013</v>
      </c>
      <c r="I20" t="s">
        <v>1019</v>
      </c>
    </row>
    <row r="21" spans="2:17" x14ac:dyDescent="0.2">
      <c r="B21" t="s">
        <v>1014</v>
      </c>
      <c r="D21" t="s">
        <v>1015</v>
      </c>
      <c r="E21" t="s">
        <v>1016</v>
      </c>
      <c r="F21" s="2" t="s">
        <v>1017</v>
      </c>
      <c r="G21" t="s">
        <v>918</v>
      </c>
      <c r="I21" t="s">
        <v>1018</v>
      </c>
      <c r="J21" t="s">
        <v>1023</v>
      </c>
      <c r="L21" s="2" t="s">
        <v>1022</v>
      </c>
    </row>
    <row r="22" spans="2:17" x14ac:dyDescent="0.2">
      <c r="B22" t="s">
        <v>1024</v>
      </c>
      <c r="D22" t="s">
        <v>1025</v>
      </c>
      <c r="E22" t="s">
        <v>1026</v>
      </c>
      <c r="F22" s="2" t="s">
        <v>1027</v>
      </c>
      <c r="G22" t="s">
        <v>918</v>
      </c>
      <c r="H22" t="s">
        <v>1028</v>
      </c>
      <c r="I22" t="s">
        <v>1029</v>
      </c>
    </row>
    <row r="23" spans="2:17" x14ac:dyDescent="0.2">
      <c r="B23" t="s">
        <v>1030</v>
      </c>
      <c r="D23" t="s">
        <v>1031</v>
      </c>
      <c r="E23" t="s">
        <v>1032</v>
      </c>
      <c r="G23" t="s">
        <v>918</v>
      </c>
      <c r="H23" t="s">
        <v>962</v>
      </c>
      <c r="I23" t="s">
        <v>1020</v>
      </c>
      <c r="J23" t="s">
        <v>1033</v>
      </c>
      <c r="Q23" t="s">
        <v>1034</v>
      </c>
    </row>
    <row r="24" spans="2:17" x14ac:dyDescent="0.2">
      <c r="B24" t="s">
        <v>1035</v>
      </c>
      <c r="D24" t="s">
        <v>1036</v>
      </c>
      <c r="E24" t="s">
        <v>1037</v>
      </c>
      <c r="F24" s="2" t="s">
        <v>1038</v>
      </c>
      <c r="G24" t="s">
        <v>918</v>
      </c>
      <c r="H24" t="s">
        <v>1039</v>
      </c>
      <c r="I24" t="s">
        <v>1040</v>
      </c>
    </row>
    <row r="25" spans="2:17" x14ac:dyDescent="0.2">
      <c r="B25" t="s">
        <v>1041</v>
      </c>
      <c r="D25" t="s">
        <v>1042</v>
      </c>
      <c r="E25" t="s">
        <v>1043</v>
      </c>
      <c r="F25" s="2" t="s">
        <v>1044</v>
      </c>
      <c r="G25" t="s">
        <v>904</v>
      </c>
      <c r="H25" t="s">
        <v>1045</v>
      </c>
      <c r="I25" t="s">
        <v>1019</v>
      </c>
      <c r="J25" t="s">
        <v>1046</v>
      </c>
      <c r="L25" s="2" t="s">
        <v>1047</v>
      </c>
    </row>
    <row r="26" spans="2:17" x14ac:dyDescent="0.2">
      <c r="B26" t="s">
        <v>1048</v>
      </c>
      <c r="D26" t="s">
        <v>1049</v>
      </c>
      <c r="E26" t="s">
        <v>1050</v>
      </c>
      <c r="F26" s="2" t="s">
        <v>1051</v>
      </c>
      <c r="G26" t="s">
        <v>904</v>
      </c>
      <c r="H26" t="s">
        <v>1052</v>
      </c>
      <c r="I26" t="s">
        <v>1019</v>
      </c>
      <c r="J26" t="s">
        <v>1053</v>
      </c>
      <c r="L26" s="2" t="s">
        <v>1054</v>
      </c>
    </row>
    <row r="27" spans="2:17" x14ac:dyDescent="0.2">
      <c r="B27" t="s">
        <v>1055</v>
      </c>
      <c r="D27" t="s">
        <v>1056</v>
      </c>
      <c r="E27" t="s">
        <v>1057</v>
      </c>
      <c r="F27" s="2" t="s">
        <v>1058</v>
      </c>
      <c r="G27" t="s">
        <v>904</v>
      </c>
      <c r="H27" t="s">
        <v>962</v>
      </c>
      <c r="I27" t="s">
        <v>1019</v>
      </c>
    </row>
    <row r="28" spans="2:17" x14ac:dyDescent="0.2">
      <c r="B28" t="s">
        <v>1059</v>
      </c>
      <c r="D28" t="s">
        <v>1060</v>
      </c>
      <c r="E28" t="s">
        <v>1061</v>
      </c>
      <c r="F28" s="2" t="s">
        <v>1062</v>
      </c>
      <c r="G28" t="s">
        <v>904</v>
      </c>
      <c r="H28" t="s">
        <v>962</v>
      </c>
      <c r="I28" t="s">
        <v>1019</v>
      </c>
    </row>
    <row r="29" spans="2:17" x14ac:dyDescent="0.2">
      <c r="B29" t="s">
        <v>1063</v>
      </c>
      <c r="D29" t="s">
        <v>1064</v>
      </c>
      <c r="E29" t="s">
        <v>1065</v>
      </c>
      <c r="G29" t="s">
        <v>904</v>
      </c>
      <c r="H29" t="s">
        <v>962</v>
      </c>
      <c r="I29" t="s">
        <v>1019</v>
      </c>
    </row>
    <row r="30" spans="2:17" x14ac:dyDescent="0.2">
      <c r="B30" t="s">
        <v>1066</v>
      </c>
      <c r="D30" t="s">
        <v>1067</v>
      </c>
      <c r="E30" t="s">
        <v>1068</v>
      </c>
      <c r="F30" s="2" t="s">
        <v>1069</v>
      </c>
      <c r="G30" t="s">
        <v>1070</v>
      </c>
      <c r="I30" t="s">
        <v>1071</v>
      </c>
    </row>
    <row r="31" spans="2:17" x14ac:dyDescent="0.2">
      <c r="B31" t="s">
        <v>1072</v>
      </c>
      <c r="D31" t="s">
        <v>1073</v>
      </c>
      <c r="E31" t="s">
        <v>1074</v>
      </c>
      <c r="F31" s="2" t="s">
        <v>1075</v>
      </c>
      <c r="G31" t="s">
        <v>906</v>
      </c>
      <c r="H31" t="s">
        <v>1076</v>
      </c>
      <c r="I31" t="s">
        <v>1019</v>
      </c>
      <c r="J31" t="s">
        <v>1077</v>
      </c>
      <c r="L31" s="2" t="s">
        <v>1078</v>
      </c>
    </row>
    <row r="32" spans="2:17" x14ac:dyDescent="0.2">
      <c r="B32" t="s">
        <v>1079</v>
      </c>
      <c r="C32" t="s">
        <v>1080</v>
      </c>
      <c r="D32" t="s">
        <v>1081</v>
      </c>
      <c r="E32" t="s">
        <v>1082</v>
      </c>
      <c r="F32" s="2" t="s">
        <v>1083</v>
      </c>
      <c r="G32" t="s">
        <v>1084</v>
      </c>
      <c r="H32" t="s">
        <v>962</v>
      </c>
      <c r="I32" t="s">
        <v>1085</v>
      </c>
      <c r="J32" t="s">
        <v>1086</v>
      </c>
      <c r="L32" s="2" t="s">
        <v>1087</v>
      </c>
    </row>
    <row r="33" spans="2:18" x14ac:dyDescent="0.2">
      <c r="B33" t="s">
        <v>1088</v>
      </c>
      <c r="D33" t="s">
        <v>1089</v>
      </c>
      <c r="E33" t="s">
        <v>1090</v>
      </c>
      <c r="G33" t="s">
        <v>1091</v>
      </c>
      <c r="I33" t="s">
        <v>1092</v>
      </c>
    </row>
    <row r="34" spans="2:18" x14ac:dyDescent="0.2">
      <c r="B34" t="s">
        <v>1093</v>
      </c>
      <c r="D34" t="s">
        <v>1094</v>
      </c>
      <c r="E34" t="s">
        <v>1095</v>
      </c>
      <c r="F34" s="2" t="s">
        <v>1096</v>
      </c>
      <c r="G34" t="s">
        <v>904</v>
      </c>
      <c r="H34" t="s">
        <v>1098</v>
      </c>
      <c r="I34" t="s">
        <v>1019</v>
      </c>
      <c r="J34" t="s">
        <v>1097</v>
      </c>
    </row>
    <row r="35" spans="2:18" x14ac:dyDescent="0.2">
      <c r="B35" t="s">
        <v>1099</v>
      </c>
      <c r="D35" t="s">
        <v>1100</v>
      </c>
      <c r="E35" t="s">
        <v>1101</v>
      </c>
      <c r="F35" t="s">
        <v>1102</v>
      </c>
      <c r="G35" t="s">
        <v>906</v>
      </c>
      <c r="H35" t="s">
        <v>1103</v>
      </c>
      <c r="I35" t="s">
        <v>1019</v>
      </c>
      <c r="J35" t="s">
        <v>1104</v>
      </c>
    </row>
    <row r="36" spans="2:18" x14ac:dyDescent="0.2">
      <c r="B36" t="s">
        <v>1105</v>
      </c>
      <c r="D36" t="s">
        <v>1106</v>
      </c>
      <c r="E36" t="s">
        <v>1107</v>
      </c>
      <c r="F36" s="2" t="s">
        <v>1108</v>
      </c>
      <c r="G36" t="s">
        <v>1109</v>
      </c>
      <c r="H36" t="s">
        <v>1110</v>
      </c>
      <c r="I36" t="s">
        <v>1111</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1334</v>
      </c>
      <c r="E51" s="18">
        <v>1186645160</v>
      </c>
      <c r="F51" s="9">
        <f>+E51/$E$50</f>
        <v>0.20607111580010432</v>
      </c>
      <c r="H51" t="s">
        <v>1348</v>
      </c>
      <c r="I51" s="18">
        <v>906706.19221200002</v>
      </c>
      <c r="J51" s="27">
        <f>+I51/$I$50</f>
        <v>0.19851745350790129</v>
      </c>
      <c r="K51" s="9">
        <v>0.1</v>
      </c>
      <c r="L51" s="30" t="s">
        <v>1390</v>
      </c>
    </row>
    <row r="52" spans="3:12" x14ac:dyDescent="0.2">
      <c r="C52" t="s">
        <v>1335</v>
      </c>
      <c r="E52" s="18">
        <v>557413195</v>
      </c>
      <c r="F52" s="9">
        <f t="shared" ref="F52:F108" si="2">+E52/$E$50</f>
        <v>9.6799585021145759E-2</v>
      </c>
      <c r="H52" t="s">
        <v>1349</v>
      </c>
      <c r="I52" s="18">
        <v>611192.62295081967</v>
      </c>
      <c r="J52" s="27">
        <f t="shared" ref="J52:J57" si="3">+I52/$I$50</f>
        <v>0.13381666978032775</v>
      </c>
      <c r="K52" s="9">
        <v>7.0000000000000007E-2</v>
      </c>
      <c r="L52" s="30" t="s">
        <v>1390</v>
      </c>
    </row>
    <row r="53" spans="3:12" x14ac:dyDescent="0.2">
      <c r="C53" t="s">
        <v>1336</v>
      </c>
      <c r="E53" s="18">
        <v>481696564</v>
      </c>
      <c r="F53" s="9">
        <f t="shared" si="2"/>
        <v>8.3650742249314319E-2</v>
      </c>
      <c r="H53" t="s">
        <v>1350</v>
      </c>
      <c r="I53" s="18">
        <v>390620.15999999997</v>
      </c>
      <c r="J53" s="27">
        <f t="shared" si="3"/>
        <v>8.5523756337067033E-2</v>
      </c>
      <c r="K53" s="9">
        <v>0.04</v>
      </c>
      <c r="L53" s="30" t="s">
        <v>1390</v>
      </c>
    </row>
    <row r="54" spans="3:12" x14ac:dyDescent="0.2">
      <c r="C54" t="s">
        <v>1337</v>
      </c>
      <c r="E54" s="18">
        <v>309118458</v>
      </c>
      <c r="F54" s="9">
        <f t="shared" si="2"/>
        <v>5.3681073080403985E-2</v>
      </c>
      <c r="H54" t="s">
        <v>1351</v>
      </c>
      <c r="I54" s="18">
        <v>346637.82999999996</v>
      </c>
      <c r="J54" s="27">
        <f t="shared" si="3"/>
        <v>7.5894109792309913E-2</v>
      </c>
      <c r="K54" s="9">
        <v>0.04</v>
      </c>
      <c r="L54" s="30" t="s">
        <v>1390</v>
      </c>
    </row>
    <row r="55" spans="3:12" x14ac:dyDescent="0.2">
      <c r="C55" t="s">
        <v>1338</v>
      </c>
      <c r="E55" s="18">
        <v>280658643</v>
      </c>
      <c r="F55" s="27">
        <f t="shared" si="2"/>
        <v>4.8738781964065087E-2</v>
      </c>
      <c r="H55" t="s">
        <v>1352</v>
      </c>
      <c r="I55" s="18">
        <v>294975.75963743997</v>
      </c>
      <c r="J55" s="27">
        <f t="shared" si="3"/>
        <v>6.4583033790610478E-2</v>
      </c>
      <c r="K55" s="9">
        <v>0.25</v>
      </c>
      <c r="L55" s="31" t="s">
        <v>1369</v>
      </c>
    </row>
    <row r="56" spans="3:12" x14ac:dyDescent="0.2">
      <c r="C56" t="s">
        <v>1339</v>
      </c>
      <c r="E56" s="18">
        <v>197082876</v>
      </c>
      <c r="F56" s="27">
        <f t="shared" si="2"/>
        <v>3.4225132778878564E-2</v>
      </c>
      <c r="H56" s="20" t="s">
        <v>1353</v>
      </c>
      <c r="I56" s="28">
        <v>265708.56</v>
      </c>
      <c r="J56" s="29">
        <f t="shared" si="3"/>
        <v>5.8175169817433273E-2</v>
      </c>
      <c r="K56" s="9">
        <v>1E-3</v>
      </c>
      <c r="L56" s="30" t="s">
        <v>1390</v>
      </c>
    </row>
    <row r="57" spans="3:12" x14ac:dyDescent="0.2">
      <c r="C57" t="s">
        <v>1340</v>
      </c>
      <c r="E57" s="18">
        <v>174282436</v>
      </c>
      <c r="F57" s="27">
        <f t="shared" si="2"/>
        <v>3.0265640699937854E-2</v>
      </c>
      <c r="H57" s="20" t="s">
        <v>1354</v>
      </c>
      <c r="I57" s="28">
        <v>241668.70588235298</v>
      </c>
      <c r="J57" s="29">
        <f t="shared" si="3"/>
        <v>5.291179931977058E-2</v>
      </c>
      <c r="K57" s="9">
        <v>1E-3</v>
      </c>
      <c r="L57" s="30" t="s">
        <v>1390</v>
      </c>
    </row>
    <row r="58" spans="3:12" x14ac:dyDescent="0.2">
      <c r="C58" t="s">
        <v>1341</v>
      </c>
      <c r="E58" s="18">
        <v>168129393</v>
      </c>
      <c r="F58" s="27">
        <f t="shared" si="2"/>
        <v>2.9197111977690319E-2</v>
      </c>
      <c r="H58" t="s">
        <v>1355</v>
      </c>
      <c r="I58" s="18">
        <v>170863</v>
      </c>
      <c r="J58" s="27">
        <f t="shared" ref="J58:J71" si="4">+I58/$I$50</f>
        <v>3.7409348199079859E-2</v>
      </c>
      <c r="K58" s="9">
        <v>1E-3</v>
      </c>
      <c r="L58" s="30" t="s">
        <v>1390</v>
      </c>
    </row>
    <row r="59" spans="3:12" x14ac:dyDescent="0.2">
      <c r="C59" t="s">
        <v>1342</v>
      </c>
      <c r="E59" s="18">
        <v>157410374</v>
      </c>
      <c r="F59" s="27">
        <f t="shared" si="2"/>
        <v>2.7335662337923939E-2</v>
      </c>
      <c r="H59" t="s">
        <v>1356</v>
      </c>
      <c r="I59" s="18">
        <v>162747.48039999997</v>
      </c>
      <c r="J59" s="27">
        <f t="shared" si="4"/>
        <v>3.5632507698018429E-2</v>
      </c>
      <c r="K59" s="9">
        <v>0.12</v>
      </c>
      <c r="L59" s="31" t="s">
        <v>1369</v>
      </c>
    </row>
    <row r="60" spans="3:12" x14ac:dyDescent="0.2">
      <c r="C60" t="s">
        <v>1343</v>
      </c>
      <c r="E60" s="18">
        <v>153012721</v>
      </c>
      <c r="F60" s="27">
        <f t="shared" si="2"/>
        <v>2.6571972153899868E-2</v>
      </c>
      <c r="H60" s="20" t="s">
        <v>1357</v>
      </c>
      <c r="I60" s="28">
        <v>136639.22400000002</v>
      </c>
      <c r="J60" s="29">
        <f t="shared" si="4"/>
        <v>2.991627390522272E-2</v>
      </c>
      <c r="K60" s="9">
        <v>0.04</v>
      </c>
      <c r="L60" s="31" t="s">
        <v>1369</v>
      </c>
    </row>
    <row r="61" spans="3:12" x14ac:dyDescent="0.2">
      <c r="C61" t="s">
        <v>1344</v>
      </c>
      <c r="E61" s="18">
        <v>80300170</v>
      </c>
      <c r="F61" s="27">
        <f t="shared" si="2"/>
        <v>1.3944813655025619E-2</v>
      </c>
      <c r="H61" t="s">
        <v>1358</v>
      </c>
      <c r="I61" s="18">
        <v>95713.326353380005</v>
      </c>
      <c r="J61" s="27">
        <f t="shared" si="4"/>
        <v>2.0955813446127944E-2</v>
      </c>
      <c r="K61" s="9">
        <v>1.4999999999999999E-2</v>
      </c>
      <c r="L61" s="30" t="s">
        <v>1390</v>
      </c>
    </row>
    <row r="62" spans="3:12" x14ac:dyDescent="0.2">
      <c r="C62" s="12" t="s">
        <v>1345</v>
      </c>
      <c r="E62" s="19">
        <v>81976068</v>
      </c>
      <c r="F62" s="32">
        <f t="shared" si="2"/>
        <v>1.4235847725250255E-2</v>
      </c>
      <c r="H62" t="s">
        <v>1359</v>
      </c>
      <c r="I62" s="18">
        <v>137062.88800000001</v>
      </c>
      <c r="J62" s="27">
        <f t="shared" si="4"/>
        <v>3.0009032396501784E-2</v>
      </c>
      <c r="K62" s="9">
        <v>0.06</v>
      </c>
      <c r="L62" s="31" t="s">
        <v>1369</v>
      </c>
    </row>
    <row r="63" spans="3:12" x14ac:dyDescent="0.2">
      <c r="C63" t="s">
        <v>1346</v>
      </c>
      <c r="E63" s="18">
        <v>87794893</v>
      </c>
      <c r="F63" s="27">
        <f t="shared" si="2"/>
        <v>1.5246336623545294E-2</v>
      </c>
      <c r="H63" t="s">
        <v>1360</v>
      </c>
      <c r="I63" s="18">
        <v>94382.849660610009</v>
      </c>
      <c r="J63" s="27">
        <f t="shared" si="4"/>
        <v>2.0664514183732965E-2</v>
      </c>
      <c r="K63" s="9">
        <v>0.04</v>
      </c>
      <c r="L63" s="31" t="s">
        <v>1369</v>
      </c>
    </row>
    <row r="64" spans="3:12" x14ac:dyDescent="0.2">
      <c r="C64" t="s">
        <v>1347</v>
      </c>
      <c r="E64" s="18">
        <v>90419450</v>
      </c>
      <c r="F64" s="27">
        <f t="shared" si="2"/>
        <v>1.5702113470493353E-2</v>
      </c>
      <c r="H64" t="s">
        <v>1361</v>
      </c>
      <c r="I64" s="18">
        <v>121566.13761299998</v>
      </c>
      <c r="J64" s="27">
        <f t="shared" si="4"/>
        <v>2.6616119178417649E-2</v>
      </c>
      <c r="K64" s="27">
        <v>1.6E-2</v>
      </c>
      <c r="L64" s="30" t="s">
        <v>1390</v>
      </c>
    </row>
    <row r="65" spans="3:12" x14ac:dyDescent="0.2">
      <c r="C65" t="s">
        <v>1387</v>
      </c>
      <c r="E65" s="18">
        <v>73462981</v>
      </c>
      <c r="F65" s="27">
        <f t="shared" si="2"/>
        <v>1.2757477108550177E-2</v>
      </c>
      <c r="H65" t="s">
        <v>1362</v>
      </c>
      <c r="I65" s="18">
        <v>84737.145999999993</v>
      </c>
      <c r="J65" s="27">
        <f t="shared" si="4"/>
        <v>1.8552649784390224E-2</v>
      </c>
      <c r="K65" s="9">
        <v>1E-3</v>
      </c>
      <c r="L65" s="30" t="s">
        <v>1390</v>
      </c>
    </row>
    <row r="66" spans="3:12" x14ac:dyDescent="0.2">
      <c r="C66" t="s">
        <v>1388</v>
      </c>
      <c r="E66" s="18">
        <v>76065167</v>
      </c>
      <c r="F66" s="27">
        <f t="shared" si="2"/>
        <v>1.3209369039360741E-2</v>
      </c>
      <c r="H66" t="s">
        <v>1363</v>
      </c>
      <c r="I66" s="18">
        <v>46805.349397590362</v>
      </c>
      <c r="J66" s="27">
        <f t="shared" si="4"/>
        <v>1.024772837415971E-2</v>
      </c>
      <c r="K66" s="27">
        <v>5.2999999999999999E-2</v>
      </c>
      <c r="L66" s="30" t="s">
        <v>1390</v>
      </c>
    </row>
    <row r="67" spans="3:12" x14ac:dyDescent="0.2">
      <c r="C67" t="s">
        <v>1389</v>
      </c>
      <c r="E67" s="18">
        <v>56239194</v>
      </c>
      <c r="F67" s="27">
        <f t="shared" si="2"/>
        <v>9.7664186817890287E-3</v>
      </c>
      <c r="H67" t="s">
        <v>1364</v>
      </c>
      <c r="I67" s="18">
        <v>20360.009999999998</v>
      </c>
      <c r="J67" s="27">
        <f t="shared" si="4"/>
        <v>4.4576924402986474E-3</v>
      </c>
      <c r="K67" s="27">
        <v>0.05</v>
      </c>
      <c r="L67" s="31" t="s">
        <v>1369</v>
      </c>
    </row>
    <row r="68" spans="3:12" x14ac:dyDescent="0.2">
      <c r="C68" t="s">
        <v>1408</v>
      </c>
      <c r="E68" s="18">
        <v>59555430</v>
      </c>
      <c r="F68" s="27">
        <f t="shared" si="2"/>
        <v>1.0342311523063058E-2</v>
      </c>
      <c r="H68" t="s">
        <v>1365</v>
      </c>
      <c r="I68" s="18">
        <v>33635.694406000002</v>
      </c>
      <c r="J68" s="27">
        <f t="shared" si="4"/>
        <v>7.3643176343146065E-3</v>
      </c>
      <c r="K68" s="27">
        <v>6.0000000000000001E-3</v>
      </c>
      <c r="L68" s="30" t="s">
        <v>1390</v>
      </c>
    </row>
    <row r="69" spans="3:12" x14ac:dyDescent="0.2">
      <c r="C69" t="s">
        <v>1409</v>
      </c>
      <c r="E69" s="18">
        <v>59964747</v>
      </c>
      <c r="F69" s="27">
        <f t="shared" si="2"/>
        <v>1.0413392932863736E-2</v>
      </c>
      <c r="H69" t="s">
        <v>1366</v>
      </c>
      <c r="I69" s="18">
        <v>14417.72719304</v>
      </c>
      <c r="J69" s="27">
        <f t="shared" si="4"/>
        <v>3.1566680721032384E-3</v>
      </c>
      <c r="K69" s="27">
        <v>1E-3</v>
      </c>
      <c r="L69" s="30" t="s">
        <v>1390</v>
      </c>
    </row>
    <row r="70" spans="3:12" x14ac:dyDescent="0.2">
      <c r="C70" t="s">
        <v>1411</v>
      </c>
      <c r="E70" s="18">
        <v>60894596</v>
      </c>
      <c r="F70" s="27">
        <f t="shared" si="2"/>
        <v>1.0574869191660098E-2</v>
      </c>
      <c r="H70" t="s">
        <v>1367</v>
      </c>
      <c r="I70" s="18">
        <v>19349.399999999998</v>
      </c>
      <c r="J70" s="27">
        <f t="shared" si="4"/>
        <v>4.2364259204349429E-3</v>
      </c>
      <c r="K70" s="27">
        <v>7.0000000000000001E-3</v>
      </c>
      <c r="L70" s="30" t="s">
        <v>1390</v>
      </c>
    </row>
    <row r="71" spans="3:12" x14ac:dyDescent="0.2">
      <c r="C71" t="s">
        <v>1412</v>
      </c>
      <c r="E71" s="18">
        <v>61906279</v>
      </c>
      <c r="F71" s="27">
        <f t="shared" si="2"/>
        <v>1.0750556626854287E-2</v>
      </c>
      <c r="H71" t="s">
        <v>1368</v>
      </c>
      <c r="I71" s="18">
        <v>29690.199999999997</v>
      </c>
      <c r="J71" s="27">
        <f t="shared" si="4"/>
        <v>6.5004771653331649E-3</v>
      </c>
      <c r="K71" s="34">
        <v>1.0999999999999999E-2</v>
      </c>
      <c r="L71" s="31" t="s">
        <v>1369</v>
      </c>
    </row>
    <row r="72" spans="3:12" x14ac:dyDescent="0.2">
      <c r="C72" t="s">
        <v>1413</v>
      </c>
      <c r="E72" s="18">
        <v>61976884</v>
      </c>
      <c r="F72" s="27">
        <f t="shared" si="2"/>
        <v>1.0762817791035049E-2</v>
      </c>
      <c r="H72" t="s">
        <v>1370</v>
      </c>
      <c r="I72" s="18">
        <v>27626.573258440003</v>
      </c>
      <c r="J72" s="27">
        <f t="shared" ref="J72:J106" si="5">+I72/$I$50</f>
        <v>6.0486594439543391E-3</v>
      </c>
      <c r="K72" s="27">
        <v>6.0000000000000001E-3</v>
      </c>
      <c r="L72" s="30" t="s">
        <v>1390</v>
      </c>
    </row>
    <row r="73" spans="3:12" x14ac:dyDescent="0.2">
      <c r="C73" s="14" t="s">
        <v>1414</v>
      </c>
      <c r="E73" s="18">
        <v>64568975</v>
      </c>
      <c r="F73" s="27">
        <f t="shared" si="2"/>
        <v>1.1212956638460515E-2</v>
      </c>
      <c r="H73" t="s">
        <v>1371</v>
      </c>
      <c r="I73" s="18">
        <v>22107.254176760001</v>
      </c>
      <c r="J73" s="27">
        <f t="shared" si="5"/>
        <v>4.8402402464195141E-3</v>
      </c>
      <c r="K73" s="34">
        <v>1.4999999999999999E-2</v>
      </c>
      <c r="L73" s="31" t="s">
        <v>1369</v>
      </c>
    </row>
    <row r="74" spans="3:12" x14ac:dyDescent="0.2">
      <c r="C74" t="s">
        <v>1415</v>
      </c>
      <c r="E74" s="18">
        <v>66913998</v>
      </c>
      <c r="F74" s="27">
        <f t="shared" si="2"/>
        <v>1.1620190007353122E-2</v>
      </c>
      <c r="H74" t="s">
        <v>1372</v>
      </c>
      <c r="I74" s="18">
        <v>18311.742209999997</v>
      </c>
      <c r="J74" s="27">
        <f t="shared" si="5"/>
        <v>4.0092374619764256E-3</v>
      </c>
      <c r="K74" s="27">
        <v>1E-3</v>
      </c>
      <c r="L74" s="30" t="s">
        <v>1390</v>
      </c>
    </row>
    <row r="75" spans="3:12" x14ac:dyDescent="0.2">
      <c r="C75" t="s">
        <v>1416</v>
      </c>
      <c r="E75" s="18">
        <v>67645530</v>
      </c>
      <c r="F75" s="27">
        <f t="shared" si="2"/>
        <v>1.1747226817146779E-2</v>
      </c>
      <c r="H75" t="s">
        <v>1373</v>
      </c>
      <c r="I75" s="18">
        <v>16672.336194619998</v>
      </c>
      <c r="J75" s="27">
        <f t="shared" si="5"/>
        <v>3.6503001234712111E-3</v>
      </c>
      <c r="K75" s="34">
        <v>8.9999999999999993E-3</v>
      </c>
      <c r="L75" s="31" t="s">
        <v>1369</v>
      </c>
    </row>
    <row r="76" spans="3:12" x14ac:dyDescent="0.2">
      <c r="C76" t="s">
        <v>1417</v>
      </c>
      <c r="E76" s="18">
        <v>47737852</v>
      </c>
      <c r="F76" s="27">
        <f t="shared" si="2"/>
        <v>8.2900876851343171E-3</v>
      </c>
      <c r="H76" t="s">
        <v>1374</v>
      </c>
      <c r="I76" s="18">
        <v>15774.04830650015</v>
      </c>
      <c r="J76" s="27">
        <f t="shared" si="5"/>
        <v>3.4536258031696155E-3</v>
      </c>
      <c r="K76" s="27">
        <v>1E-3</v>
      </c>
      <c r="L76" s="30" t="s">
        <v>1390</v>
      </c>
    </row>
    <row r="77" spans="3:12" x14ac:dyDescent="0.2">
      <c r="C77" t="s">
        <v>1418</v>
      </c>
      <c r="E77" s="18">
        <v>46770611</v>
      </c>
      <c r="F77" s="27">
        <f t="shared" si="2"/>
        <v>8.1221179846405235E-3</v>
      </c>
      <c r="H77" s="12" t="s">
        <v>1375</v>
      </c>
      <c r="I77" s="18">
        <v>15622.546842000002</v>
      </c>
      <c r="J77" s="27">
        <f t="shared" si="5"/>
        <v>3.4204555378801347E-3</v>
      </c>
      <c r="K77" s="34">
        <v>2.1000000000000001E-2</v>
      </c>
      <c r="L77" s="31" t="s">
        <v>1369</v>
      </c>
    </row>
    <row r="78" spans="3:12" x14ac:dyDescent="0.2">
      <c r="C78" t="s">
        <v>1383</v>
      </c>
      <c r="E78" s="18">
        <v>48121569</v>
      </c>
      <c r="F78" s="27">
        <f t="shared" si="2"/>
        <v>8.3567234352362844E-3</v>
      </c>
      <c r="H78" s="12" t="s">
        <v>1376</v>
      </c>
      <c r="I78" s="18">
        <v>12963.587962259999</v>
      </c>
      <c r="J78" s="27">
        <f t="shared" si="5"/>
        <v>2.8382936972286823E-3</v>
      </c>
      <c r="K78" s="34">
        <v>2.1999999999999999E-2</v>
      </c>
      <c r="L78" s="31" t="s">
        <v>1369</v>
      </c>
    </row>
    <row r="79" spans="3:12" x14ac:dyDescent="0.2">
      <c r="C79" t="s">
        <v>1419</v>
      </c>
      <c r="E79" s="18">
        <v>52564762</v>
      </c>
      <c r="F79" s="27">
        <f t="shared" si="2"/>
        <v>9.128322031083767E-3</v>
      </c>
      <c r="H79" t="s">
        <v>1377</v>
      </c>
      <c r="I79" s="18">
        <v>12372.867034800001</v>
      </c>
      <c r="J79" s="27">
        <f t="shared" si="5"/>
        <v>2.7089591727041543E-3</v>
      </c>
      <c r="K79" s="34">
        <v>6.0000000000000001E-3</v>
      </c>
      <c r="L79" s="31" t="s">
        <v>1369</v>
      </c>
    </row>
    <row r="80" spans="3:12" x14ac:dyDescent="0.2">
      <c r="C80" t="s">
        <v>1420</v>
      </c>
      <c r="E80" s="18">
        <v>55601332</v>
      </c>
      <c r="F80" s="27">
        <f t="shared" si="2"/>
        <v>9.6556484713695243E-3</v>
      </c>
      <c r="H80" t="s">
        <v>1378</v>
      </c>
      <c r="I80" s="18">
        <v>12779.983630449999</v>
      </c>
      <c r="J80" s="27">
        <f t="shared" si="5"/>
        <v>2.7980947168786963E-3</v>
      </c>
      <c r="K80" s="27">
        <v>1E-3</v>
      </c>
      <c r="L80" s="30" t="s">
        <v>1390</v>
      </c>
    </row>
    <row r="81" spans="3:12" x14ac:dyDescent="0.2">
      <c r="C81" t="s">
        <v>1421</v>
      </c>
      <c r="E81" s="18">
        <v>38326972</v>
      </c>
      <c r="F81" s="27">
        <f t="shared" si="2"/>
        <v>6.6558076091418556E-3</v>
      </c>
      <c r="H81" t="s">
        <v>1379</v>
      </c>
      <c r="I81" s="18">
        <v>12864.593941159999</v>
      </c>
      <c r="J81" s="27">
        <f t="shared" si="5"/>
        <v>2.8166195968970897E-3</v>
      </c>
      <c r="K81" s="27">
        <v>1E-3</v>
      </c>
      <c r="L81" s="30" t="s">
        <v>1390</v>
      </c>
    </row>
    <row r="82" spans="3:12" x14ac:dyDescent="0.2">
      <c r="C82" t="s">
        <v>1422</v>
      </c>
      <c r="E82" s="18">
        <v>40853466</v>
      </c>
      <c r="F82" s="27">
        <f t="shared" si="2"/>
        <v>7.0945549745651208E-3</v>
      </c>
      <c r="H82" t="s">
        <v>1380</v>
      </c>
      <c r="I82" s="18">
        <v>11108.499334440001</v>
      </c>
      <c r="J82" s="27">
        <f t="shared" si="5"/>
        <v>2.4321340464074307E-3</v>
      </c>
      <c r="K82" s="27">
        <v>1E-3</v>
      </c>
      <c r="L82" s="30" t="s">
        <v>1390</v>
      </c>
    </row>
    <row r="83" spans="3:12" x14ac:dyDescent="0.2">
      <c r="C83" t="s">
        <v>1423</v>
      </c>
      <c r="E83" s="18">
        <v>43774133</v>
      </c>
      <c r="F83" s="27">
        <f t="shared" si="2"/>
        <v>7.6017538642235453E-3</v>
      </c>
      <c r="H83" t="s">
        <v>1381</v>
      </c>
      <c r="I83" s="18">
        <v>11592.446337399997</v>
      </c>
      <c r="J83" s="27">
        <f t="shared" si="5"/>
        <v>2.5380911110945287E-3</v>
      </c>
      <c r="K83" s="27">
        <v>1E-3</v>
      </c>
      <c r="L83" s="30" t="s">
        <v>1390</v>
      </c>
    </row>
    <row r="84" spans="3:12" x14ac:dyDescent="0.2">
      <c r="C84" t="s">
        <v>1424</v>
      </c>
      <c r="E84" s="18">
        <v>44739997</v>
      </c>
      <c r="F84" s="27">
        <f t="shared" si="2"/>
        <v>7.7694844368499504E-3</v>
      </c>
      <c r="H84" s="12" t="s">
        <v>1386</v>
      </c>
      <c r="I84" s="19">
        <v>11000</v>
      </c>
      <c r="J84" s="32">
        <f t="shared" si="5"/>
        <v>2.4083788192287296E-3</v>
      </c>
      <c r="K84" s="34">
        <v>1.9E-2</v>
      </c>
      <c r="L84" s="33" t="s">
        <v>1369</v>
      </c>
    </row>
    <row r="85" spans="3:12" x14ac:dyDescent="0.2">
      <c r="C85" t="s">
        <v>1425</v>
      </c>
      <c r="E85" s="18">
        <v>32437755</v>
      </c>
      <c r="F85" s="27">
        <f t="shared" si="2"/>
        <v>5.6330945359440157E-3</v>
      </c>
      <c r="H85" t="s">
        <v>1382</v>
      </c>
      <c r="I85" s="18">
        <v>10827.63265</v>
      </c>
      <c r="J85" s="27">
        <f t="shared" si="5"/>
        <v>2.370640103331767E-3</v>
      </c>
      <c r="K85" s="34">
        <v>0.01</v>
      </c>
      <c r="L85" s="33" t="s">
        <v>1369</v>
      </c>
    </row>
    <row r="86" spans="3:12" x14ac:dyDescent="0.2">
      <c r="C86" t="s">
        <v>1426</v>
      </c>
      <c r="E86" s="18">
        <v>32820525</v>
      </c>
      <c r="F86" s="27">
        <f t="shared" si="2"/>
        <v>5.6995658313688472E-3</v>
      </c>
      <c r="H86" t="s">
        <v>1384</v>
      </c>
      <c r="I86" s="18">
        <v>10758.849823</v>
      </c>
      <c r="J86" s="27">
        <f>+I86/$I$50</f>
        <v>2.3555805484523607E-3</v>
      </c>
      <c r="K86" s="27">
        <v>1E-3</v>
      </c>
      <c r="L86" s="30" t="s">
        <v>1390</v>
      </c>
    </row>
    <row r="87" spans="3:12" x14ac:dyDescent="0.2">
      <c r="C87" t="s">
        <v>1427</v>
      </c>
      <c r="E87" s="18">
        <v>33204506</v>
      </c>
      <c r="F87" s="27">
        <f t="shared" si="2"/>
        <v>5.7662474273364565E-3</v>
      </c>
      <c r="H87" t="s">
        <v>1385</v>
      </c>
      <c r="I87" s="18">
        <v>9590.0161370000005</v>
      </c>
      <c r="J87" s="27">
        <f t="shared" si="5"/>
        <v>2.0996719764011383E-3</v>
      </c>
      <c r="K87" s="27">
        <v>1E-3</v>
      </c>
      <c r="L87" s="30" t="s">
        <v>1390</v>
      </c>
    </row>
    <row r="88" spans="3:12" x14ac:dyDescent="0.2">
      <c r="C88" s="14" t="s">
        <v>1428</v>
      </c>
      <c r="E88" s="18">
        <v>33438620</v>
      </c>
      <c r="F88" s="27">
        <f t="shared" si="2"/>
        <v>5.8069033325983347E-3</v>
      </c>
      <c r="H88" t="s">
        <v>1391</v>
      </c>
      <c r="I88" s="18">
        <v>9080.8770000000004</v>
      </c>
      <c r="J88" s="27">
        <f t="shared" si="5"/>
        <v>1.9881992569837571E-3</v>
      </c>
      <c r="K88" s="34">
        <v>0.01</v>
      </c>
      <c r="L88" s="33" t="s">
        <v>1369</v>
      </c>
    </row>
    <row r="89" spans="3:12" x14ac:dyDescent="0.2">
      <c r="C89" t="s">
        <v>1429</v>
      </c>
      <c r="E89" s="18">
        <v>33656472</v>
      </c>
      <c r="F89" s="27">
        <f t="shared" si="2"/>
        <v>5.8447352020000384E-3</v>
      </c>
      <c r="H89" s="12" t="s">
        <v>1410</v>
      </c>
      <c r="I89" s="19">
        <v>8000</v>
      </c>
      <c r="J89" s="32">
        <f t="shared" si="5"/>
        <v>1.7515482321663488E-3</v>
      </c>
      <c r="K89" s="34">
        <v>1.4E-2</v>
      </c>
      <c r="L89" s="33" t="s">
        <v>1369</v>
      </c>
    </row>
    <row r="90" spans="3:12" x14ac:dyDescent="0.2">
      <c r="C90" t="s">
        <v>1430</v>
      </c>
      <c r="E90" s="18">
        <v>37530900</v>
      </c>
      <c r="F90" s="27">
        <f t="shared" si="2"/>
        <v>6.5175628744671525E-3</v>
      </c>
      <c r="H90" s="12" t="s">
        <v>1392</v>
      </c>
      <c r="I90" s="19">
        <v>7864.193921430001</v>
      </c>
      <c r="J90" s="32">
        <f t="shared" si="5"/>
        <v>1.721814370061758E-3</v>
      </c>
      <c r="K90" s="34">
        <v>1.7999999999999999E-2</v>
      </c>
      <c r="L90" s="33" t="s">
        <v>1369</v>
      </c>
    </row>
    <row r="91" spans="3:12" x14ac:dyDescent="0.2">
      <c r="C91" t="s">
        <v>1431</v>
      </c>
      <c r="E91" s="18">
        <v>28062315</v>
      </c>
      <c r="F91" s="27">
        <f t="shared" si="2"/>
        <v>4.8732618300014845E-3</v>
      </c>
      <c r="H91" t="s">
        <v>1393</v>
      </c>
      <c r="I91" s="18">
        <v>7750.7449999999999</v>
      </c>
      <c r="J91" s="27">
        <f t="shared" si="5"/>
        <v>1.6969754628402708E-3</v>
      </c>
      <c r="K91" s="34">
        <v>1.6E-2</v>
      </c>
      <c r="L91" s="33" t="s">
        <v>1369</v>
      </c>
    </row>
    <row r="92" spans="3:12" x14ac:dyDescent="0.2">
      <c r="C92" t="s">
        <v>1432</v>
      </c>
      <c r="E92" s="18">
        <v>29549920</v>
      </c>
      <c r="F92" s="27">
        <f t="shared" si="2"/>
        <v>5.1315972048491887E-3</v>
      </c>
      <c r="H92" t="s">
        <v>1394</v>
      </c>
      <c r="I92" s="18">
        <v>6974.3285536200001</v>
      </c>
      <c r="J92" s="27">
        <f t="shared" si="5"/>
        <v>1.5269841060800498E-3</v>
      </c>
      <c r="K92" s="27">
        <v>1E-3</v>
      </c>
      <c r="L92" s="30" t="s">
        <v>1390</v>
      </c>
    </row>
    <row r="93" spans="3:12" x14ac:dyDescent="0.2">
      <c r="C93" t="s">
        <v>1418</v>
      </c>
      <c r="E93" s="18">
        <v>22158228</v>
      </c>
      <c r="F93" s="27">
        <f t="shared" si="2"/>
        <v>3.847966453689588E-3</v>
      </c>
      <c r="H93" t="s">
        <v>1395</v>
      </c>
      <c r="I93" s="18">
        <v>6992.0290048199995</v>
      </c>
      <c r="J93" s="27">
        <f t="shared" si="5"/>
        <v>1.5308595053310382E-3</v>
      </c>
      <c r="K93" s="27">
        <v>1E-3</v>
      </c>
      <c r="L93" s="30" t="s">
        <v>1390</v>
      </c>
    </row>
    <row r="94" spans="3:12" x14ac:dyDescent="0.2">
      <c r="C94" t="s">
        <v>1433</v>
      </c>
      <c r="E94" s="18">
        <v>22387891</v>
      </c>
      <c r="F94" s="27">
        <f t="shared" si="2"/>
        <v>3.8878494046030686E-3</v>
      </c>
      <c r="H94" t="s">
        <v>1396</v>
      </c>
      <c r="I94" s="18">
        <v>6594.9849617500004</v>
      </c>
      <c r="J94" s="27">
        <f t="shared" si="5"/>
        <v>1.4439292813646085E-3</v>
      </c>
      <c r="K94" s="34">
        <v>1.4999999999999999E-2</v>
      </c>
      <c r="L94" s="33" t="s">
        <v>1369</v>
      </c>
    </row>
    <row r="95" spans="3:12" x14ac:dyDescent="0.2">
      <c r="C95" t="s">
        <v>1434</v>
      </c>
      <c r="E95" s="18">
        <v>23734897</v>
      </c>
      <c r="F95" s="27">
        <f t="shared" si="2"/>
        <v>4.1217685564828395E-3</v>
      </c>
      <c r="H95" t="s">
        <v>1397</v>
      </c>
      <c r="I95" s="18">
        <v>5961.7598810399995</v>
      </c>
      <c r="J95" s="27">
        <f t="shared" si="5"/>
        <v>1.305288747529484E-3</v>
      </c>
      <c r="K95" s="34">
        <v>8.0000000000000002E-3</v>
      </c>
      <c r="L95" s="33" t="s">
        <v>1369</v>
      </c>
    </row>
    <row r="96" spans="3:12" x14ac:dyDescent="0.2">
      <c r="C96" t="s">
        <v>1435</v>
      </c>
      <c r="E96" s="18">
        <v>24243534</v>
      </c>
      <c r="F96" s="27">
        <f t="shared" si="2"/>
        <v>4.2100977366458609E-3</v>
      </c>
      <c r="H96" t="s">
        <v>22</v>
      </c>
      <c r="I96" s="18">
        <v>5945</v>
      </c>
      <c r="J96" s="27">
        <f t="shared" si="5"/>
        <v>1.3016192800286179E-3</v>
      </c>
      <c r="K96" s="34">
        <v>8.0000000000000002E-3</v>
      </c>
      <c r="L96" s="33" t="s">
        <v>1369</v>
      </c>
    </row>
    <row r="97" spans="3:12" x14ac:dyDescent="0.2">
      <c r="C97" t="s">
        <v>1436</v>
      </c>
      <c r="E97" s="18">
        <v>24766389</v>
      </c>
      <c r="F97" s="27">
        <f t="shared" si="2"/>
        <v>4.3008959945274872E-3</v>
      </c>
      <c r="H97" t="s">
        <v>1398</v>
      </c>
      <c r="I97" s="18">
        <v>5865.2876427500005</v>
      </c>
      <c r="J97" s="27">
        <f t="shared" si="5"/>
        <v>1.2841667752257367E-3</v>
      </c>
      <c r="K97" s="27">
        <v>1E-3</v>
      </c>
      <c r="L97" s="30" t="s">
        <v>1390</v>
      </c>
    </row>
    <row r="98" spans="3:12" x14ac:dyDescent="0.2">
      <c r="C98" t="s">
        <v>1437</v>
      </c>
      <c r="E98" s="18">
        <v>25333327</v>
      </c>
      <c r="F98" s="27">
        <f t="shared" si="2"/>
        <v>4.3993496436785778E-3</v>
      </c>
      <c r="H98" t="s">
        <v>1399</v>
      </c>
      <c r="I98" s="18">
        <v>5820.0490000000009</v>
      </c>
      <c r="J98" s="27">
        <f t="shared" si="5"/>
        <v>1.2742620671339409E-3</v>
      </c>
      <c r="K98" s="27">
        <v>1E-3</v>
      </c>
      <c r="L98" s="30" t="s">
        <v>1390</v>
      </c>
    </row>
    <row r="99" spans="3:12" x14ac:dyDescent="0.2">
      <c r="C99" s="14" t="s">
        <v>1438</v>
      </c>
      <c r="E99" s="18">
        <v>25478707</v>
      </c>
      <c r="F99" s="27">
        <f t="shared" si="2"/>
        <v>4.4245961283269622E-3</v>
      </c>
      <c r="H99" t="s">
        <v>1400</v>
      </c>
      <c r="I99" s="18">
        <v>4950.9142200000006</v>
      </c>
      <c r="J99" s="27">
        <f t="shared" si="5"/>
        <v>1.0839706312060298E-3</v>
      </c>
      <c r="K99" s="34">
        <v>1.6E-2</v>
      </c>
      <c r="L99" s="33" t="s">
        <v>1369</v>
      </c>
    </row>
    <row r="100" spans="3:12" x14ac:dyDescent="0.2">
      <c r="C100" t="s">
        <v>1439</v>
      </c>
      <c r="E100" s="18">
        <v>25810785</v>
      </c>
      <c r="F100" s="27">
        <f t="shared" si="2"/>
        <v>4.4822643229140164E-3</v>
      </c>
      <c r="H100" t="s">
        <v>1401</v>
      </c>
      <c r="I100" s="18">
        <v>4832.1799999999994</v>
      </c>
      <c r="J100" s="27">
        <f t="shared" si="5"/>
        <v>1.0579745420636983E-3</v>
      </c>
      <c r="K100" s="27">
        <v>1E-3</v>
      </c>
      <c r="L100" s="30" t="s">
        <v>1390</v>
      </c>
    </row>
    <row r="101" spans="3:12" x14ac:dyDescent="0.2">
      <c r="C101" t="s">
        <v>1440</v>
      </c>
      <c r="E101" s="18">
        <v>25936183</v>
      </c>
      <c r="F101" s="27">
        <f t="shared" si="2"/>
        <v>4.5040407617772584E-3</v>
      </c>
      <c r="H101" t="s">
        <v>1402</v>
      </c>
      <c r="I101" s="18">
        <v>4373.4188649999996</v>
      </c>
      <c r="J101" s="27">
        <f t="shared" si="5"/>
        <v>9.5753176018921362E-4</v>
      </c>
      <c r="K101" s="27">
        <v>0</v>
      </c>
      <c r="L101" s="35"/>
    </row>
    <row r="102" spans="3:12" x14ac:dyDescent="0.2">
      <c r="C102" t="s">
        <v>1441</v>
      </c>
      <c r="E102" s="18">
        <v>19479885</v>
      </c>
      <c r="F102" s="27">
        <f t="shared" si="2"/>
        <v>3.3828492062511046E-3</v>
      </c>
      <c r="H102" s="12" t="s">
        <v>1403</v>
      </c>
      <c r="I102" s="19">
        <v>4370.41224745</v>
      </c>
      <c r="J102" s="32">
        <f t="shared" si="5"/>
        <v>9.5687348073240084E-4</v>
      </c>
      <c r="K102" s="34">
        <v>1.4E-2</v>
      </c>
      <c r="L102" s="33" t="s">
        <v>1369</v>
      </c>
    </row>
    <row r="103" spans="3:12" x14ac:dyDescent="0.2">
      <c r="C103" t="s">
        <v>1442</v>
      </c>
      <c r="E103" s="18">
        <v>20366331</v>
      </c>
      <c r="F103" s="27">
        <f t="shared" si="2"/>
        <v>3.5367881616137496E-3</v>
      </c>
      <c r="H103" t="s">
        <v>1404</v>
      </c>
      <c r="I103" s="18">
        <v>4011.7539600499999</v>
      </c>
      <c r="J103" s="27">
        <f t="shared" si="5"/>
        <v>8.7834756957649082E-4</v>
      </c>
      <c r="K103" s="27">
        <v>0</v>
      </c>
      <c r="L103" s="35"/>
    </row>
    <row r="104" spans="3:12" x14ac:dyDescent="0.2">
      <c r="C104" t="s">
        <v>1443</v>
      </c>
      <c r="E104" s="18">
        <v>20427679</v>
      </c>
      <c r="F104" s="27">
        <f t="shared" si="2"/>
        <v>3.5474417683011143E-3</v>
      </c>
      <c r="H104" t="s">
        <v>1405</v>
      </c>
      <c r="I104" s="18">
        <v>3600.0932880000005</v>
      </c>
      <c r="J104" s="27">
        <f t="shared" si="5"/>
        <v>7.8821712927879233E-4</v>
      </c>
      <c r="K104" s="27">
        <v>1E-3</v>
      </c>
      <c r="L104" s="30" t="s">
        <v>1390</v>
      </c>
    </row>
    <row r="105" spans="3:12" x14ac:dyDescent="0.2">
      <c r="C105" s="14" t="s">
        <v>1444</v>
      </c>
      <c r="E105" s="18">
        <v>20471467</v>
      </c>
      <c r="F105" s="27">
        <f t="shared" si="2"/>
        <v>3.5550459302888943E-3</v>
      </c>
      <c r="H105" t="s">
        <v>1406</v>
      </c>
      <c r="I105" s="18">
        <v>3563.2954680000007</v>
      </c>
      <c r="J105" s="27">
        <f t="shared" si="5"/>
        <v>7.8016048470772048E-4</v>
      </c>
      <c r="K105" s="27">
        <v>1E-3</v>
      </c>
      <c r="L105" s="30" t="s">
        <v>1390</v>
      </c>
    </row>
    <row r="106" spans="3:12" x14ac:dyDescent="0.2">
      <c r="C106" t="s">
        <v>1445</v>
      </c>
      <c r="E106" s="18">
        <v>20630563</v>
      </c>
      <c r="F106" s="27">
        <f t="shared" si="2"/>
        <v>3.5826743160477285E-3</v>
      </c>
      <c r="H106" t="s">
        <v>1407</v>
      </c>
      <c r="I106" s="18">
        <v>3383.2201927199999</v>
      </c>
      <c r="J106" s="27">
        <f t="shared" si="5"/>
        <v>7.4073416844852623E-4</v>
      </c>
      <c r="K106" s="27">
        <v>1E-3</v>
      </c>
      <c r="L106" s="30" t="s">
        <v>1390</v>
      </c>
    </row>
    <row r="107" spans="3:12" x14ac:dyDescent="0.2">
      <c r="C107" t="s">
        <v>1446</v>
      </c>
      <c r="E107" s="18">
        <v>20998827</v>
      </c>
      <c r="F107" s="27">
        <f t="shared" si="2"/>
        <v>3.6466265200823444E-3</v>
      </c>
    </row>
    <row r="108" spans="3:12" x14ac:dyDescent="0.2">
      <c r="C108" t="s">
        <v>1447</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27"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78</v>
      </c>
    </row>
    <row r="2" spans="1:3" x14ac:dyDescent="0.2">
      <c r="C2" s="18">
        <f>SUM(C3:C51)</f>
        <v>4918267988</v>
      </c>
    </row>
    <row r="3" spans="1:3" x14ac:dyDescent="0.2">
      <c r="B3" t="s">
        <v>1334</v>
      </c>
      <c r="C3" s="18">
        <v>776650882</v>
      </c>
    </row>
    <row r="4" spans="1:3" x14ac:dyDescent="0.2">
      <c r="B4" t="s">
        <v>1448</v>
      </c>
      <c r="C4" s="18">
        <v>378451556</v>
      </c>
    </row>
    <row r="5" spans="1:3" x14ac:dyDescent="0.2">
      <c r="B5" t="s">
        <v>1449</v>
      </c>
      <c r="C5" s="18">
        <v>332807923</v>
      </c>
    </row>
    <row r="6" spans="1:3" x14ac:dyDescent="0.2">
      <c r="B6" t="s">
        <v>1335</v>
      </c>
      <c r="C6" s="18">
        <v>309797134</v>
      </c>
    </row>
    <row r="7" spans="1:3" x14ac:dyDescent="0.2">
      <c r="B7" t="s">
        <v>1428</v>
      </c>
      <c r="C7" s="18">
        <v>267593250</v>
      </c>
    </row>
    <row r="8" spans="1:3" x14ac:dyDescent="0.2">
      <c r="B8" t="s">
        <v>1335</v>
      </c>
      <c r="C8" s="18">
        <v>260872677</v>
      </c>
    </row>
    <row r="9" spans="1:3" x14ac:dyDescent="0.2">
      <c r="B9" t="s">
        <v>1450</v>
      </c>
      <c r="C9" s="18">
        <v>243717013</v>
      </c>
    </row>
    <row r="10" spans="1:3" x14ac:dyDescent="0.2">
      <c r="B10" s="12" t="s">
        <v>1452</v>
      </c>
      <c r="C10" s="19">
        <v>152311852</v>
      </c>
    </row>
    <row r="11" spans="1:3" x14ac:dyDescent="0.2">
      <c r="B11" t="s">
        <v>1337</v>
      </c>
      <c r="C11" s="18">
        <v>124627150</v>
      </c>
    </row>
    <row r="12" spans="1:3" x14ac:dyDescent="0.2">
      <c r="B12" t="s">
        <v>1451</v>
      </c>
      <c r="C12" s="18">
        <v>122845823</v>
      </c>
    </row>
    <row r="13" spans="1:3" x14ac:dyDescent="0.2">
      <c r="B13" t="s">
        <v>1338</v>
      </c>
      <c r="C13" s="18">
        <v>115146643</v>
      </c>
    </row>
    <row r="14" spans="1:3" x14ac:dyDescent="0.2">
      <c r="B14" t="s">
        <v>1429</v>
      </c>
      <c r="C14" s="18">
        <v>82008126</v>
      </c>
    </row>
    <row r="15" spans="1:3" x14ac:dyDescent="0.2">
      <c r="B15" t="s">
        <v>1347</v>
      </c>
      <c r="C15" s="18">
        <v>93105450</v>
      </c>
    </row>
    <row r="16" spans="1:3" x14ac:dyDescent="0.2">
      <c r="B16" t="s">
        <v>1453</v>
      </c>
      <c r="C16" s="18">
        <v>99619531</v>
      </c>
    </row>
    <row r="17" spans="2:3" x14ac:dyDescent="0.2">
      <c r="B17" t="s">
        <v>1454</v>
      </c>
      <c r="C17" s="18">
        <v>95037180</v>
      </c>
    </row>
    <row r="18" spans="2:3" x14ac:dyDescent="0.2">
      <c r="B18" t="s">
        <v>1455</v>
      </c>
      <c r="C18" s="18">
        <v>98782528</v>
      </c>
    </row>
    <row r="19" spans="2:3" x14ac:dyDescent="0.2">
      <c r="B19" t="s">
        <v>1456</v>
      </c>
      <c r="C19" s="18">
        <v>80529315</v>
      </c>
    </row>
    <row r="20" spans="2:3" x14ac:dyDescent="0.2">
      <c r="B20" t="s">
        <v>1457</v>
      </c>
      <c r="C20" s="18">
        <v>59882099</v>
      </c>
    </row>
    <row r="21" spans="2:3" x14ac:dyDescent="0.2">
      <c r="B21" t="s">
        <v>1458</v>
      </c>
      <c r="C21" s="18">
        <v>59577321</v>
      </c>
    </row>
    <row r="22" spans="2:3" x14ac:dyDescent="0.2">
      <c r="B22" t="s">
        <v>1459</v>
      </c>
      <c r="C22" s="18">
        <v>62243837</v>
      </c>
    </row>
    <row r="23" spans="2:3" x14ac:dyDescent="0.2">
      <c r="B23" t="s">
        <v>1460</v>
      </c>
      <c r="C23" s="18">
        <v>63428404</v>
      </c>
    </row>
    <row r="24" spans="2:3" x14ac:dyDescent="0.2">
      <c r="B24" t="s">
        <v>1461</v>
      </c>
      <c r="C24" s="18">
        <v>64111053</v>
      </c>
    </row>
    <row r="25" spans="2:3" x14ac:dyDescent="0.2">
      <c r="B25" t="s">
        <v>1462</v>
      </c>
      <c r="C25" s="18">
        <v>64749405</v>
      </c>
    </row>
    <row r="26" spans="2:3" x14ac:dyDescent="0.2">
      <c r="B26" t="s">
        <v>1463</v>
      </c>
      <c r="C26" s="18">
        <v>74994436</v>
      </c>
    </row>
    <row r="27" spans="2:3" x14ac:dyDescent="0.2">
      <c r="B27" t="s">
        <v>1464</v>
      </c>
      <c r="C27" s="18">
        <v>47271570</v>
      </c>
    </row>
    <row r="28" spans="2:3" x14ac:dyDescent="0.2">
      <c r="B28" t="s">
        <v>1465</v>
      </c>
      <c r="C28" s="18">
        <v>47895923</v>
      </c>
    </row>
    <row r="29" spans="2:3" x14ac:dyDescent="0.2">
      <c r="B29" t="s">
        <v>1466</v>
      </c>
      <c r="C29" s="18">
        <v>48817400</v>
      </c>
    </row>
    <row r="30" spans="2:3" x14ac:dyDescent="0.2">
      <c r="B30" t="s">
        <v>1467</v>
      </c>
      <c r="C30" s="18">
        <v>49138176</v>
      </c>
    </row>
    <row r="31" spans="2:3" x14ac:dyDescent="0.2">
      <c r="B31" t="s">
        <v>1468</v>
      </c>
      <c r="C31" s="18">
        <v>50393306</v>
      </c>
    </row>
    <row r="32" spans="2:3" x14ac:dyDescent="0.2">
      <c r="B32" t="s">
        <v>1469</v>
      </c>
      <c r="C32" s="18">
        <v>53933613</v>
      </c>
    </row>
    <row r="33" spans="2:3" x14ac:dyDescent="0.2">
      <c r="B33" t="s">
        <v>1470</v>
      </c>
      <c r="C33" s="18">
        <v>58449106</v>
      </c>
    </row>
    <row r="34" spans="2:3" x14ac:dyDescent="0.2">
      <c r="B34" t="s">
        <v>1471</v>
      </c>
      <c r="C34" s="18">
        <v>54679150</v>
      </c>
    </row>
    <row r="35" spans="2:3" x14ac:dyDescent="0.2">
      <c r="B35" t="s">
        <v>1472</v>
      </c>
      <c r="C35" s="18">
        <v>53982815</v>
      </c>
    </row>
    <row r="36" spans="2:3" x14ac:dyDescent="0.2">
      <c r="B36" t="s">
        <v>1422</v>
      </c>
      <c r="C36" s="18">
        <v>37356406</v>
      </c>
    </row>
    <row r="37" spans="2:3" x14ac:dyDescent="0.2">
      <c r="B37" t="s">
        <v>1415</v>
      </c>
      <c r="C37" s="18">
        <v>38785643</v>
      </c>
    </row>
    <row r="38" spans="2:3" x14ac:dyDescent="0.2">
      <c r="B38" t="s">
        <v>1345</v>
      </c>
      <c r="C38" s="18">
        <v>38796759</v>
      </c>
    </row>
    <row r="39" spans="2:3" x14ac:dyDescent="0.2">
      <c r="B39" t="s">
        <v>1473</v>
      </c>
      <c r="C39" s="18">
        <v>41040120</v>
      </c>
    </row>
    <row r="40" spans="2:3" x14ac:dyDescent="0.2">
      <c r="B40" t="s">
        <v>1383</v>
      </c>
      <c r="C40" s="18">
        <v>41170244</v>
      </c>
    </row>
    <row r="41" spans="2:3" x14ac:dyDescent="0.2">
      <c r="B41" t="s">
        <v>1474</v>
      </c>
      <c r="C41" s="18">
        <v>42132304</v>
      </c>
    </row>
    <row r="42" spans="2:3" x14ac:dyDescent="0.2">
      <c r="B42" t="s">
        <v>1445</v>
      </c>
      <c r="C42" s="18">
        <v>42308624</v>
      </c>
    </row>
    <row r="43" spans="2:3" x14ac:dyDescent="0.2">
      <c r="B43" t="s">
        <v>1423</v>
      </c>
      <c r="C43" s="18">
        <v>44410284</v>
      </c>
    </row>
    <row r="44" spans="2:3" x14ac:dyDescent="0.2">
      <c r="B44" t="s">
        <v>1475</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1160</v>
      </c>
    </row>
    <row r="2" spans="1:8" x14ac:dyDescent="0.2">
      <c r="A2" s="2"/>
      <c r="B2" t="s">
        <v>0</v>
      </c>
      <c r="C2" t="s">
        <v>1162</v>
      </c>
      <c r="D2" s="6" t="s">
        <v>894</v>
      </c>
      <c r="E2" t="s">
        <v>713</v>
      </c>
      <c r="F2" t="s">
        <v>1175</v>
      </c>
      <c r="G2" t="s">
        <v>910</v>
      </c>
      <c r="H2" t="s">
        <v>1181</v>
      </c>
    </row>
    <row r="3" spans="1:8" x14ac:dyDescent="0.2">
      <c r="A3" s="2"/>
      <c r="B3" t="s">
        <v>1165</v>
      </c>
      <c r="C3" t="s">
        <v>1166</v>
      </c>
      <c r="D3" s="6"/>
    </row>
    <row r="4" spans="1:8" x14ac:dyDescent="0.2">
      <c r="A4" s="2"/>
      <c r="B4" t="s">
        <v>1169</v>
      </c>
      <c r="C4" t="s">
        <v>1170</v>
      </c>
      <c r="D4" s="6" t="s">
        <v>1171</v>
      </c>
    </row>
    <row r="5" spans="1:8" x14ac:dyDescent="0.2">
      <c r="A5" s="2"/>
      <c r="B5" t="s">
        <v>1161</v>
      </c>
      <c r="C5" s="14" t="s">
        <v>1163</v>
      </c>
      <c r="D5" s="6" t="s">
        <v>1164</v>
      </c>
    </row>
    <row r="6" spans="1:8" x14ac:dyDescent="0.2">
      <c r="A6" s="2"/>
      <c r="B6" t="s">
        <v>1183</v>
      </c>
      <c r="C6" s="14" t="s">
        <v>1179</v>
      </c>
      <c r="D6" s="6"/>
      <c r="G6" t="s">
        <v>1185</v>
      </c>
      <c r="H6" t="s">
        <v>1184</v>
      </c>
    </row>
    <row r="7" spans="1:8" x14ac:dyDescent="0.2">
      <c r="A7" s="2"/>
      <c r="B7" t="s">
        <v>1167</v>
      </c>
      <c r="D7" s="6"/>
      <c r="E7" t="s">
        <v>1168</v>
      </c>
    </row>
    <row r="8" spans="1:8" x14ac:dyDescent="0.2">
      <c r="A8" s="2"/>
      <c r="B8" t="s">
        <v>1172</v>
      </c>
      <c r="C8" t="s">
        <v>1173</v>
      </c>
      <c r="D8" s="6" t="s">
        <v>1174</v>
      </c>
      <c r="F8" t="s">
        <v>1176</v>
      </c>
      <c r="G8" t="s">
        <v>1177</v>
      </c>
    </row>
    <row r="9" spans="1:8" x14ac:dyDescent="0.2">
      <c r="A9" s="2"/>
      <c r="B9" t="s">
        <v>1186</v>
      </c>
      <c r="D9" s="6"/>
      <c r="H9" t="s">
        <v>1187</v>
      </c>
    </row>
    <row r="10" spans="1:8" x14ac:dyDescent="0.2">
      <c r="A10" s="2"/>
      <c r="B10" t="s">
        <v>1188</v>
      </c>
      <c r="D10" s="6"/>
      <c r="E10" t="s">
        <v>1168</v>
      </c>
      <c r="H10" t="s">
        <v>1189</v>
      </c>
    </row>
    <row r="11" spans="1:8" x14ac:dyDescent="0.2">
      <c r="A11" s="2"/>
      <c r="B11" t="s">
        <v>1192</v>
      </c>
      <c r="C11" t="s">
        <v>1193</v>
      </c>
      <c r="D11" s="6" t="s">
        <v>1194</v>
      </c>
      <c r="G11" t="s">
        <v>1177</v>
      </c>
      <c r="H11" t="s">
        <v>1195</v>
      </c>
    </row>
    <row r="12" spans="1:8" x14ac:dyDescent="0.2">
      <c r="A12" s="2"/>
      <c r="B12" t="s">
        <v>1190</v>
      </c>
      <c r="C12" t="s">
        <v>1179</v>
      </c>
      <c r="D12" s="6"/>
      <c r="G12" t="s">
        <v>1185</v>
      </c>
      <c r="H12" t="s">
        <v>1191</v>
      </c>
    </row>
    <row r="13" spans="1:8" x14ac:dyDescent="0.2">
      <c r="A13" s="2"/>
      <c r="B13" t="s">
        <v>1196</v>
      </c>
      <c r="C13" t="s">
        <v>1197</v>
      </c>
      <c r="D13" s="6"/>
      <c r="H13" t="s">
        <v>1198</v>
      </c>
    </row>
    <row r="14" spans="1:8" x14ac:dyDescent="0.2">
      <c r="A14" s="2"/>
      <c r="B14" t="s">
        <v>1202</v>
      </c>
      <c r="C14" t="s">
        <v>1179</v>
      </c>
      <c r="D14" s="6"/>
      <c r="G14" t="s">
        <v>1185</v>
      </c>
      <c r="H14" t="s">
        <v>1203</v>
      </c>
    </row>
    <row r="15" spans="1:8" x14ac:dyDescent="0.2">
      <c r="A15" s="2"/>
      <c r="B15" t="s">
        <v>1199</v>
      </c>
      <c r="C15" t="s">
        <v>1200</v>
      </c>
      <c r="D15" s="6"/>
      <c r="G15" t="s">
        <v>1185</v>
      </c>
      <c r="H15" t="s">
        <v>1201</v>
      </c>
    </row>
    <row r="16" spans="1:8" x14ac:dyDescent="0.2">
      <c r="A16" s="2"/>
      <c r="B16" t="s">
        <v>1204</v>
      </c>
      <c r="D16" s="6"/>
      <c r="E16" t="s">
        <v>1205</v>
      </c>
      <c r="H16" t="s">
        <v>1189</v>
      </c>
    </row>
    <row r="17" spans="1:8" x14ac:dyDescent="0.2">
      <c r="A17" s="2"/>
      <c r="B17" t="s">
        <v>1178</v>
      </c>
      <c r="C17" t="s">
        <v>1179</v>
      </c>
      <c r="D17" s="6"/>
      <c r="E17" t="s">
        <v>1182</v>
      </c>
      <c r="H17" t="s">
        <v>1180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1160</v>
      </c>
    </row>
    <row r="18" spans="1:11" x14ac:dyDescent="0.2">
      <c r="A18" s="2"/>
    </row>
    <row r="19" spans="1:11" x14ac:dyDescent="0.2">
      <c r="B19" t="s">
        <v>247</v>
      </c>
      <c r="C19" t="s">
        <v>248</v>
      </c>
      <c r="D19" t="s">
        <v>583</v>
      </c>
      <c r="E19" s="6" t="s">
        <v>585</v>
      </c>
      <c r="F19" t="s">
        <v>580</v>
      </c>
      <c r="G19" t="s">
        <v>581</v>
      </c>
      <c r="H19" t="s">
        <v>582</v>
      </c>
    </row>
    <row r="20" spans="1:11" x14ac:dyDescent="0.2">
      <c r="B20" t="s">
        <v>240</v>
      </c>
      <c r="C20" s="11">
        <v>45322</v>
      </c>
      <c r="D20" s="11" t="s">
        <v>584</v>
      </c>
      <c r="E20" s="5">
        <v>140</v>
      </c>
      <c r="G20" t="s">
        <v>586</v>
      </c>
      <c r="H20" t="s">
        <v>587</v>
      </c>
    </row>
    <row r="21" spans="1:11" x14ac:dyDescent="0.2">
      <c r="B21" t="s">
        <v>241</v>
      </c>
      <c r="C21" s="11">
        <v>45314</v>
      </c>
      <c r="D21" s="11" t="s">
        <v>588</v>
      </c>
      <c r="E21" s="5">
        <v>100</v>
      </c>
      <c r="G21" t="s">
        <v>589</v>
      </c>
      <c r="H21" t="s">
        <v>590</v>
      </c>
    </row>
    <row r="22" spans="1:11" s="12" customFormat="1" x14ac:dyDescent="0.2">
      <c r="B22" s="12" t="s">
        <v>607</v>
      </c>
      <c r="C22" s="13">
        <v>45208</v>
      </c>
      <c r="D22" s="13" t="s">
        <v>591</v>
      </c>
      <c r="E22" s="16">
        <v>10</v>
      </c>
      <c r="F22" s="12" t="s">
        <v>592</v>
      </c>
      <c r="G22" s="12" t="s">
        <v>105</v>
      </c>
      <c r="H22" s="12" t="s">
        <v>606</v>
      </c>
    </row>
    <row r="23" spans="1:11" x14ac:dyDescent="0.2">
      <c r="B23" t="s">
        <v>242</v>
      </c>
      <c r="C23" s="11">
        <v>45189</v>
      </c>
      <c r="D23" s="11" t="s">
        <v>588</v>
      </c>
      <c r="E23" s="5">
        <v>150</v>
      </c>
      <c r="G23" t="s">
        <v>593</v>
      </c>
      <c r="H23" t="s">
        <v>594</v>
      </c>
    </row>
    <row r="24" spans="1:11" x14ac:dyDescent="0.2">
      <c r="B24" t="s">
        <v>243</v>
      </c>
      <c r="C24" s="11">
        <v>45188</v>
      </c>
      <c r="D24" s="11" t="s">
        <v>236</v>
      </c>
      <c r="E24" s="5">
        <v>238</v>
      </c>
      <c r="G24" t="s">
        <v>595</v>
      </c>
      <c r="H24" t="s">
        <v>597</v>
      </c>
    </row>
    <row r="25" spans="1:11" x14ac:dyDescent="0.2">
      <c r="B25" t="s">
        <v>244</v>
      </c>
      <c r="C25" s="11">
        <v>45141</v>
      </c>
      <c r="D25" s="11" t="s">
        <v>236</v>
      </c>
      <c r="E25" s="5">
        <v>95</v>
      </c>
      <c r="G25" t="s">
        <v>589</v>
      </c>
      <c r="H25" t="s">
        <v>596</v>
      </c>
    </row>
    <row r="26" spans="1:11" x14ac:dyDescent="0.2">
      <c r="B26" t="s">
        <v>245</v>
      </c>
      <c r="C26" s="11">
        <v>45125</v>
      </c>
      <c r="D26" s="11" t="s">
        <v>584</v>
      </c>
      <c r="E26" s="5">
        <v>65</v>
      </c>
      <c r="G26" t="s">
        <v>589</v>
      </c>
      <c r="H26" t="s">
        <v>598</v>
      </c>
    </row>
    <row r="27" spans="1:11" x14ac:dyDescent="0.2">
      <c r="B27" t="s">
        <v>246</v>
      </c>
      <c r="C27" s="11">
        <v>45113</v>
      </c>
      <c r="D27" s="11" t="s">
        <v>599</v>
      </c>
      <c r="E27" s="5">
        <v>20</v>
      </c>
      <c r="G27" t="s">
        <v>595</v>
      </c>
      <c r="H27" t="s">
        <v>600</v>
      </c>
    </row>
    <row r="28" spans="1:11" x14ac:dyDescent="0.2">
      <c r="B28" t="s">
        <v>249</v>
      </c>
      <c r="C28" s="11">
        <v>45071</v>
      </c>
      <c r="D28" s="11" t="s">
        <v>588</v>
      </c>
      <c r="E28" s="5">
        <v>108</v>
      </c>
      <c r="G28" t="s">
        <v>601</v>
      </c>
      <c r="H28" t="s">
        <v>602</v>
      </c>
    </row>
    <row r="29" spans="1:11" x14ac:dyDescent="0.2">
      <c r="B29" t="s">
        <v>250</v>
      </c>
      <c r="C29" s="11">
        <v>45070</v>
      </c>
      <c r="D29" s="11" t="s">
        <v>588</v>
      </c>
      <c r="E29" s="5">
        <v>401</v>
      </c>
      <c r="G29" t="s">
        <v>603</v>
      </c>
      <c r="H29" t="s">
        <v>605</v>
      </c>
      <c r="K29" t="s">
        <v>604</v>
      </c>
    </row>
    <row r="30" spans="1:11" x14ac:dyDescent="0.2">
      <c r="B30" t="s">
        <v>251</v>
      </c>
      <c r="C30" s="11">
        <v>45062</v>
      </c>
      <c r="D30" s="11" t="s">
        <v>609</v>
      </c>
      <c r="E30" s="15" t="s">
        <v>236</v>
      </c>
      <c r="G30" t="s">
        <v>586</v>
      </c>
      <c r="H30" t="s">
        <v>608</v>
      </c>
    </row>
    <row r="31" spans="1:11" x14ac:dyDescent="0.2">
      <c r="B31" t="s">
        <v>252</v>
      </c>
      <c r="C31" s="11">
        <v>45035</v>
      </c>
      <c r="D31" s="11" t="s">
        <v>599</v>
      </c>
      <c r="E31" s="5">
        <v>150</v>
      </c>
      <c r="G31" t="s">
        <v>593</v>
      </c>
      <c r="H31" t="s">
        <v>594</v>
      </c>
    </row>
    <row r="32" spans="1:11" x14ac:dyDescent="0.2">
      <c r="B32" t="s">
        <v>253</v>
      </c>
      <c r="C32" s="11">
        <v>45027</v>
      </c>
      <c r="D32" s="11" t="s">
        <v>599</v>
      </c>
      <c r="E32" s="5">
        <v>75</v>
      </c>
      <c r="G32" t="s">
        <v>589</v>
      </c>
      <c r="H32" t="s">
        <v>610</v>
      </c>
    </row>
    <row r="33" spans="2:8" x14ac:dyDescent="0.2">
      <c r="B33" t="s">
        <v>254</v>
      </c>
      <c r="C33" s="11">
        <v>44978</v>
      </c>
      <c r="D33" s="11" t="s">
        <v>599</v>
      </c>
      <c r="E33" s="15" t="s">
        <v>236</v>
      </c>
      <c r="G33" t="s">
        <v>589</v>
      </c>
      <c r="H33" t="s">
        <v>611</v>
      </c>
    </row>
    <row r="34" spans="2:8" x14ac:dyDescent="0.2">
      <c r="B34" t="s">
        <v>255</v>
      </c>
      <c r="C34" s="11">
        <v>44935</v>
      </c>
      <c r="D34" s="11" t="s">
        <v>588</v>
      </c>
      <c r="E34" s="5">
        <v>230</v>
      </c>
      <c r="G34" t="s">
        <v>612</v>
      </c>
      <c r="H34" t="s">
        <v>613</v>
      </c>
    </row>
    <row r="35" spans="2:8" x14ac:dyDescent="0.2">
      <c r="B35" t="s">
        <v>256</v>
      </c>
      <c r="C35" s="11">
        <v>44929</v>
      </c>
      <c r="D35" s="11" t="s">
        <v>614</v>
      </c>
      <c r="E35" s="5">
        <v>250</v>
      </c>
      <c r="F35" s="12" t="s">
        <v>423</v>
      </c>
      <c r="G35" t="s">
        <v>612</v>
      </c>
      <c r="H35" t="s">
        <v>615</v>
      </c>
    </row>
    <row r="36" spans="2:8" x14ac:dyDescent="0.2">
      <c r="B36" t="s">
        <v>616</v>
      </c>
      <c r="C36" s="11">
        <v>44915</v>
      </c>
      <c r="D36" s="11" t="s">
        <v>617</v>
      </c>
      <c r="E36" s="5">
        <v>9</v>
      </c>
      <c r="G36" t="s">
        <v>589</v>
      </c>
      <c r="H36" t="s">
        <v>618</v>
      </c>
    </row>
    <row r="37" spans="2:8" x14ac:dyDescent="0.2">
      <c r="B37" t="s">
        <v>257</v>
      </c>
      <c r="C37" s="11">
        <v>44901</v>
      </c>
      <c r="D37" s="11" t="s">
        <v>236</v>
      </c>
      <c r="E37" s="5">
        <v>700</v>
      </c>
      <c r="G37" t="s">
        <v>619</v>
      </c>
      <c r="H37" t="s">
        <v>620</v>
      </c>
    </row>
    <row r="38" spans="2:8" x14ac:dyDescent="0.2">
      <c r="B38" t="s">
        <v>258</v>
      </c>
      <c r="C38" s="11">
        <v>44887</v>
      </c>
      <c r="D38" s="11" t="s">
        <v>599</v>
      </c>
      <c r="E38" s="5">
        <v>120</v>
      </c>
      <c r="G38" t="s">
        <v>621</v>
      </c>
      <c r="H38" t="s">
        <v>622</v>
      </c>
    </row>
    <row r="39" spans="2:8" x14ac:dyDescent="0.2">
      <c r="B39" t="s">
        <v>259</v>
      </c>
      <c r="C39" s="11">
        <v>44844</v>
      </c>
      <c r="D39" s="11" t="s">
        <v>588</v>
      </c>
      <c r="E39" s="5">
        <v>100</v>
      </c>
      <c r="G39" t="s">
        <v>105</v>
      </c>
      <c r="H39" t="s">
        <v>623</v>
      </c>
    </row>
    <row r="40" spans="2:8" x14ac:dyDescent="0.2">
      <c r="B40" t="s">
        <v>260</v>
      </c>
      <c r="C40" s="11">
        <v>44843</v>
      </c>
      <c r="D40" s="11" t="s">
        <v>588</v>
      </c>
      <c r="E40" s="5">
        <v>100</v>
      </c>
      <c r="G40" t="s">
        <v>624</v>
      </c>
      <c r="H40" t="s">
        <v>625</v>
      </c>
    </row>
    <row r="41" spans="2:8" x14ac:dyDescent="0.2">
      <c r="B41" t="s">
        <v>261</v>
      </c>
      <c r="C41" s="11">
        <v>44810</v>
      </c>
      <c r="D41" s="11" t="s">
        <v>599</v>
      </c>
      <c r="E41" s="5">
        <v>220</v>
      </c>
      <c r="G41" t="s">
        <v>603</v>
      </c>
      <c r="H41" t="s">
        <v>626</v>
      </c>
    </row>
    <row r="42" spans="2:8" x14ac:dyDescent="0.2">
      <c r="B42" t="s">
        <v>262</v>
      </c>
      <c r="C42" s="11">
        <v>44788</v>
      </c>
      <c r="D42" s="11" t="s">
        <v>588</v>
      </c>
      <c r="E42" s="5">
        <v>110</v>
      </c>
      <c r="G42" t="s">
        <v>589</v>
      </c>
      <c r="H42" t="s">
        <v>627</v>
      </c>
    </row>
    <row r="43" spans="2:8" x14ac:dyDescent="0.2">
      <c r="B43" t="s">
        <v>263</v>
      </c>
      <c r="C43" s="11">
        <v>44763</v>
      </c>
      <c r="D43" s="11" t="s">
        <v>629</v>
      </c>
      <c r="E43" s="5">
        <v>400</v>
      </c>
      <c r="G43" t="s">
        <v>589</v>
      </c>
      <c r="H43" t="s">
        <v>628</v>
      </c>
    </row>
    <row r="44" spans="2:8" x14ac:dyDescent="0.2">
      <c r="B44" t="s">
        <v>264</v>
      </c>
      <c r="C44" s="11">
        <v>44762</v>
      </c>
      <c r="D44" s="11" t="s">
        <v>588</v>
      </c>
      <c r="E44" s="5">
        <v>150</v>
      </c>
      <c r="G44" t="s">
        <v>624</v>
      </c>
      <c r="H44" t="s">
        <v>630</v>
      </c>
    </row>
    <row r="45" spans="2:8" x14ac:dyDescent="0.2">
      <c r="B45" t="s">
        <v>265</v>
      </c>
      <c r="C45" s="11">
        <v>44735</v>
      </c>
      <c r="D45" s="11" t="s">
        <v>588</v>
      </c>
      <c r="E45" s="5">
        <v>100</v>
      </c>
      <c r="G45" t="s">
        <v>589</v>
      </c>
      <c r="H45" t="s">
        <v>631</v>
      </c>
    </row>
    <row r="46" spans="2:8" x14ac:dyDescent="0.2">
      <c r="B46" t="s">
        <v>269</v>
      </c>
      <c r="C46" s="11">
        <v>44728</v>
      </c>
      <c r="D46" s="11" t="s">
        <v>599</v>
      </c>
      <c r="E46" s="5">
        <v>150</v>
      </c>
      <c r="G46" t="s">
        <v>589</v>
      </c>
      <c r="H46" t="s">
        <v>632</v>
      </c>
    </row>
    <row r="47" spans="2:8" x14ac:dyDescent="0.2">
      <c r="B47" t="s">
        <v>268</v>
      </c>
      <c r="C47" s="11">
        <v>44727</v>
      </c>
      <c r="D47" s="11" t="s">
        <v>633</v>
      </c>
      <c r="E47" s="5">
        <v>100</v>
      </c>
      <c r="G47" t="s">
        <v>589</v>
      </c>
      <c r="H47" t="s">
        <v>634</v>
      </c>
    </row>
    <row r="48" spans="2:8" x14ac:dyDescent="0.2">
      <c r="B48" t="s">
        <v>267</v>
      </c>
      <c r="C48" s="11">
        <v>44726</v>
      </c>
      <c r="D48" s="11" t="s">
        <v>633</v>
      </c>
      <c r="E48" s="5">
        <v>80</v>
      </c>
      <c r="G48" t="s">
        <v>589</v>
      </c>
      <c r="H48" t="s">
        <v>635</v>
      </c>
    </row>
    <row r="49" spans="2:8" x14ac:dyDescent="0.2">
      <c r="B49" t="s">
        <v>266</v>
      </c>
      <c r="C49" s="11">
        <v>44726</v>
      </c>
      <c r="D49" s="11" t="s">
        <v>633</v>
      </c>
      <c r="E49" s="5">
        <v>200</v>
      </c>
      <c r="G49" t="s">
        <v>589</v>
      </c>
      <c r="H49" t="s">
        <v>636</v>
      </c>
    </row>
    <row r="50" spans="2:8" x14ac:dyDescent="0.2">
      <c r="B50" t="s">
        <v>270</v>
      </c>
      <c r="C50" s="11">
        <v>44720</v>
      </c>
      <c r="D50" s="5" t="s">
        <v>236</v>
      </c>
      <c r="E50" s="5" t="s">
        <v>236</v>
      </c>
      <c r="G50" t="s">
        <v>589</v>
      </c>
      <c r="H50" t="s">
        <v>637</v>
      </c>
    </row>
    <row r="51" spans="2:8" x14ac:dyDescent="0.2">
      <c r="B51" t="s">
        <v>271</v>
      </c>
      <c r="C51" s="11">
        <v>44720</v>
      </c>
      <c r="D51" s="11" t="s">
        <v>236</v>
      </c>
      <c r="E51" s="5">
        <v>2.5</v>
      </c>
      <c r="G51" t="s">
        <v>638</v>
      </c>
    </row>
    <row r="52" spans="2:8" x14ac:dyDescent="0.2">
      <c r="B52" t="s">
        <v>272</v>
      </c>
      <c r="C52" s="11">
        <v>44720</v>
      </c>
      <c r="D52" s="11" t="s">
        <v>236</v>
      </c>
      <c r="E52" s="5">
        <v>405</v>
      </c>
      <c r="G52" t="s">
        <v>589</v>
      </c>
      <c r="H52" t="s">
        <v>639</v>
      </c>
    </row>
    <row r="53" spans="2:8" x14ac:dyDescent="0.2">
      <c r="B53" t="s">
        <v>273</v>
      </c>
      <c r="C53" s="11">
        <v>44719</v>
      </c>
      <c r="D53" s="11" t="s">
        <v>599</v>
      </c>
      <c r="E53" s="5">
        <v>100</v>
      </c>
      <c r="G53" t="s">
        <v>589</v>
      </c>
      <c r="H53" t="s">
        <v>640</v>
      </c>
    </row>
    <row r="54" spans="2:8" x14ac:dyDescent="0.2">
      <c r="B54" t="s">
        <v>274</v>
      </c>
      <c r="C54" s="11">
        <v>44718</v>
      </c>
      <c r="D54" s="11" t="s">
        <v>236</v>
      </c>
      <c r="E54" s="5">
        <v>100</v>
      </c>
      <c r="G54" t="s">
        <v>589</v>
      </c>
      <c r="H54" t="s">
        <v>641</v>
      </c>
    </row>
    <row r="55" spans="2:8" x14ac:dyDescent="0.2">
      <c r="B55" t="s">
        <v>275</v>
      </c>
      <c r="C55" s="11">
        <v>44713</v>
      </c>
      <c r="D55" s="11" t="s">
        <v>633</v>
      </c>
      <c r="E55" s="5">
        <v>100</v>
      </c>
      <c r="G55" t="s">
        <v>638</v>
      </c>
    </row>
    <row r="56" spans="2:8" x14ac:dyDescent="0.2">
      <c r="B56" t="s">
        <v>276</v>
      </c>
      <c r="C56" s="11">
        <v>44712</v>
      </c>
      <c r="D56" s="11" t="s">
        <v>588</v>
      </c>
      <c r="E56" s="5">
        <v>500</v>
      </c>
      <c r="G56" t="s">
        <v>624</v>
      </c>
      <c r="H56" t="s">
        <v>642</v>
      </c>
    </row>
    <row r="57" spans="2:8" x14ac:dyDescent="0.2">
      <c r="B57" t="s">
        <v>277</v>
      </c>
      <c r="C57" s="11">
        <v>44705</v>
      </c>
      <c r="D57" s="11" t="s">
        <v>599</v>
      </c>
      <c r="E57" s="5">
        <v>150</v>
      </c>
      <c r="G57" t="s">
        <v>589</v>
      </c>
      <c r="H57" t="s">
        <v>643</v>
      </c>
    </row>
    <row r="58" spans="2:8" x14ac:dyDescent="0.2">
      <c r="B58" t="s">
        <v>278</v>
      </c>
      <c r="C58" s="11">
        <v>44691</v>
      </c>
      <c r="D58" s="11" t="s">
        <v>633</v>
      </c>
      <c r="E58" s="5">
        <v>300</v>
      </c>
      <c r="G58" t="s">
        <v>624</v>
      </c>
      <c r="H58" t="s">
        <v>644</v>
      </c>
    </row>
    <row r="59" spans="2:8" x14ac:dyDescent="0.2">
      <c r="B59" t="s">
        <v>279</v>
      </c>
      <c r="C59" s="11">
        <v>44686</v>
      </c>
      <c r="D59" s="11" t="s">
        <v>588</v>
      </c>
      <c r="E59" s="5">
        <v>175</v>
      </c>
      <c r="G59" t="s">
        <v>624</v>
      </c>
      <c r="H59" t="s">
        <v>645</v>
      </c>
    </row>
    <row r="60" spans="2:8" x14ac:dyDescent="0.2">
      <c r="B60" t="s">
        <v>280</v>
      </c>
      <c r="C60" s="11">
        <v>44684</v>
      </c>
      <c r="D60" s="11" t="s">
        <v>599</v>
      </c>
      <c r="E60" s="5">
        <v>60</v>
      </c>
      <c r="G60" t="s">
        <v>589</v>
      </c>
      <c r="H60" t="s">
        <v>646</v>
      </c>
    </row>
    <row r="61" spans="2:8" x14ac:dyDescent="0.2">
      <c r="B61" t="s">
        <v>281</v>
      </c>
      <c r="C61" s="11">
        <v>44677</v>
      </c>
      <c r="D61" s="11" t="s">
        <v>633</v>
      </c>
      <c r="E61" s="5">
        <v>80</v>
      </c>
      <c r="G61" t="s">
        <v>105</v>
      </c>
      <c r="H61" t="s">
        <v>647</v>
      </c>
    </row>
    <row r="62" spans="2:8" x14ac:dyDescent="0.2">
      <c r="B62" t="s">
        <v>282</v>
      </c>
      <c r="C62" s="11">
        <v>44673</v>
      </c>
      <c r="D62" s="11" t="s">
        <v>599</v>
      </c>
      <c r="E62" s="5">
        <v>60</v>
      </c>
      <c r="G62" t="s">
        <v>638</v>
      </c>
    </row>
    <row r="63" spans="2:8" x14ac:dyDescent="0.2">
      <c r="B63" t="s">
        <v>283</v>
      </c>
      <c r="C63" s="11">
        <v>44672</v>
      </c>
      <c r="D63" s="11" t="s">
        <v>633</v>
      </c>
      <c r="E63" s="5">
        <v>400</v>
      </c>
      <c r="G63" t="s">
        <v>624</v>
      </c>
      <c r="H63" t="s">
        <v>648</v>
      </c>
    </row>
    <row r="64" spans="2:8" x14ac:dyDescent="0.2">
      <c r="B64" t="s">
        <v>284</v>
      </c>
      <c r="C64" s="11">
        <v>44670</v>
      </c>
      <c r="D64" s="11" t="s">
        <v>633</v>
      </c>
      <c r="E64" s="5">
        <v>300</v>
      </c>
      <c r="G64" t="s">
        <v>603</v>
      </c>
    </row>
    <row r="65" spans="2:5" x14ac:dyDescent="0.2">
      <c r="B65" s="12" t="s">
        <v>285</v>
      </c>
      <c r="C65" s="13">
        <v>44663</v>
      </c>
      <c r="D65" s="13"/>
      <c r="E65" s="5">
        <v>125</v>
      </c>
    </row>
    <row r="66" spans="2:5" x14ac:dyDescent="0.2">
      <c r="B66" t="s">
        <v>286</v>
      </c>
      <c r="C66" s="11">
        <v>44663</v>
      </c>
      <c r="D66" s="11"/>
      <c r="E66" s="5">
        <v>70</v>
      </c>
    </row>
    <row r="67" spans="2:5" x14ac:dyDescent="0.2">
      <c r="B67" t="s">
        <v>287</v>
      </c>
      <c r="C67" s="11">
        <v>44662</v>
      </c>
      <c r="D67" s="11"/>
      <c r="E67" s="5">
        <v>185</v>
      </c>
    </row>
    <row r="68" spans="2:5" x14ac:dyDescent="0.2">
      <c r="B68" t="s">
        <v>288</v>
      </c>
      <c r="C68" s="11">
        <v>44658</v>
      </c>
      <c r="D68" s="11"/>
      <c r="E68" s="5">
        <v>150</v>
      </c>
    </row>
    <row r="69" spans="2:5" x14ac:dyDescent="0.2">
      <c r="B69" t="s">
        <v>289</v>
      </c>
      <c r="C69" s="11">
        <v>44658</v>
      </c>
      <c r="D69" s="11"/>
      <c r="E69" s="5">
        <v>240</v>
      </c>
    </row>
    <row r="70" spans="2:5" x14ac:dyDescent="0.2">
      <c r="B70" t="s">
        <v>290</v>
      </c>
      <c r="C70" s="11">
        <v>44657</v>
      </c>
      <c r="D70" s="11"/>
      <c r="E70" s="5">
        <v>110</v>
      </c>
    </row>
    <row r="71" spans="2:5" x14ac:dyDescent="0.2">
      <c r="B71" s="12" t="s">
        <v>291</v>
      </c>
      <c r="C71" s="13">
        <v>44656</v>
      </c>
      <c r="D71" s="13"/>
      <c r="E71" s="5">
        <v>150</v>
      </c>
    </row>
    <row r="72" spans="2:5" x14ac:dyDescent="0.2">
      <c r="B72" t="s">
        <v>292</v>
      </c>
      <c r="C72" s="11">
        <v>44656</v>
      </c>
      <c r="D72" s="11"/>
      <c r="E72" s="5">
        <v>300</v>
      </c>
    </row>
    <row r="73" spans="2:5" x14ac:dyDescent="0.2">
      <c r="B73" t="s">
        <v>293</v>
      </c>
      <c r="C73" s="11">
        <v>44650</v>
      </c>
      <c r="D73" s="11"/>
      <c r="E73" s="5">
        <v>100</v>
      </c>
    </row>
    <row r="74" spans="2:5" x14ac:dyDescent="0.2">
      <c r="B74" t="s">
        <v>294</v>
      </c>
      <c r="C74" s="11">
        <v>44644</v>
      </c>
      <c r="D74" s="11"/>
      <c r="E74" s="5">
        <v>65</v>
      </c>
    </row>
    <row r="75" spans="2:5" x14ac:dyDescent="0.2">
      <c r="B75" t="s">
        <v>295</v>
      </c>
      <c r="C75" s="11">
        <v>44642</v>
      </c>
      <c r="D75" s="11"/>
      <c r="E75" s="5">
        <v>150</v>
      </c>
    </row>
    <row r="76" spans="2:5" x14ac:dyDescent="0.2">
      <c r="B76" t="s">
        <v>296</v>
      </c>
      <c r="C76" s="11">
        <v>44641</v>
      </c>
      <c r="D76" s="11"/>
      <c r="E76" s="5">
        <v>115</v>
      </c>
    </row>
    <row r="77" spans="2:5" x14ac:dyDescent="0.2">
      <c r="B77" t="s">
        <v>297</v>
      </c>
      <c r="C77" s="11">
        <v>44641</v>
      </c>
      <c r="D77" s="11"/>
      <c r="E77" s="5">
        <v>40</v>
      </c>
    </row>
    <row r="78" spans="2:5" x14ac:dyDescent="0.2">
      <c r="B78" t="s">
        <v>298</v>
      </c>
      <c r="C78" s="11">
        <v>44630</v>
      </c>
      <c r="D78" s="11"/>
      <c r="E78" s="5">
        <v>240</v>
      </c>
    </row>
    <row r="79" spans="2:5" x14ac:dyDescent="0.2">
      <c r="B79" t="s">
        <v>299</v>
      </c>
      <c r="C79" s="11">
        <v>44627</v>
      </c>
      <c r="D79" s="11"/>
      <c r="E79" s="5">
        <v>250</v>
      </c>
    </row>
    <row r="80" spans="2:5" x14ac:dyDescent="0.2">
      <c r="B80" t="s">
        <v>300</v>
      </c>
      <c r="C80" s="11">
        <v>44621</v>
      </c>
      <c r="D80" s="11"/>
      <c r="E80" s="5" t="s">
        <v>236</v>
      </c>
    </row>
    <row r="81" spans="2:5" x14ac:dyDescent="0.2">
      <c r="B81" t="s">
        <v>301</v>
      </c>
      <c r="C81" s="11">
        <v>44621</v>
      </c>
      <c r="D81" s="11"/>
      <c r="E81" s="5">
        <v>68</v>
      </c>
    </row>
    <row r="82" spans="2:5" x14ac:dyDescent="0.2">
      <c r="B82" t="s">
        <v>302</v>
      </c>
      <c r="C82" s="11">
        <v>44620</v>
      </c>
      <c r="D82" s="11"/>
      <c r="E82" s="5">
        <v>425</v>
      </c>
    </row>
    <row r="83" spans="2:5" x14ac:dyDescent="0.2">
      <c r="B83" t="s">
        <v>303</v>
      </c>
      <c r="C83" s="11">
        <v>44616</v>
      </c>
      <c r="D83" s="11"/>
      <c r="E83" s="5">
        <v>230</v>
      </c>
    </row>
    <row r="84" spans="2:5" x14ac:dyDescent="0.2">
      <c r="B84" t="s">
        <v>304</v>
      </c>
      <c r="C84" s="11">
        <v>44616</v>
      </c>
      <c r="D84" s="11"/>
      <c r="E84" s="5">
        <v>140</v>
      </c>
    </row>
    <row r="85" spans="2:5" x14ac:dyDescent="0.2">
      <c r="B85" t="s">
        <v>305</v>
      </c>
      <c r="C85" s="11">
        <v>44615</v>
      </c>
      <c r="D85" s="11"/>
      <c r="E85" s="5">
        <v>102</v>
      </c>
    </row>
    <row r="86" spans="2:5" x14ac:dyDescent="0.2">
      <c r="B86" t="s">
        <v>306</v>
      </c>
      <c r="C86" s="11">
        <v>44615</v>
      </c>
      <c r="D86" s="11"/>
      <c r="E86" s="5">
        <v>66</v>
      </c>
    </row>
    <row r="87" spans="2:5" x14ac:dyDescent="0.2">
      <c r="B87" t="s">
        <v>307</v>
      </c>
      <c r="C87" s="11">
        <v>44612</v>
      </c>
      <c r="D87" s="11"/>
      <c r="E87" s="5">
        <v>190</v>
      </c>
    </row>
    <row r="88" spans="2:5" x14ac:dyDescent="0.2">
      <c r="B88" t="s">
        <v>308</v>
      </c>
      <c r="C88" s="11">
        <v>44609</v>
      </c>
      <c r="D88" s="11"/>
      <c r="E88" s="5">
        <v>200</v>
      </c>
    </row>
    <row r="89" spans="2:5" x14ac:dyDescent="0.2">
      <c r="B89" t="s">
        <v>309</v>
      </c>
      <c r="C89" s="11">
        <v>44608</v>
      </c>
      <c r="D89" s="11"/>
      <c r="E89" s="5">
        <v>40</v>
      </c>
    </row>
    <row r="90" spans="2:5" x14ac:dyDescent="0.2">
      <c r="B90" t="s">
        <v>310</v>
      </c>
      <c r="C90" s="11">
        <v>44608</v>
      </c>
      <c r="D90" s="11"/>
      <c r="E90" s="5">
        <v>200</v>
      </c>
    </row>
    <row r="91" spans="2:5" x14ac:dyDescent="0.2">
      <c r="B91" t="s">
        <v>311</v>
      </c>
      <c r="C91" s="11">
        <v>44607</v>
      </c>
      <c r="D91" s="11"/>
      <c r="E91" s="5">
        <v>450</v>
      </c>
    </row>
    <row r="92" spans="2:5" x14ac:dyDescent="0.2">
      <c r="B92" t="s">
        <v>312</v>
      </c>
      <c r="C92" s="11">
        <v>44607</v>
      </c>
      <c r="D92" s="11"/>
      <c r="E92" s="5">
        <v>170</v>
      </c>
    </row>
    <row r="93" spans="2:5" x14ac:dyDescent="0.2">
      <c r="B93" t="s">
        <v>313</v>
      </c>
      <c r="C93" s="11">
        <v>44607</v>
      </c>
      <c r="D93" s="11"/>
      <c r="E93" s="5">
        <v>144</v>
      </c>
    </row>
    <row r="94" spans="2:5" x14ac:dyDescent="0.2">
      <c r="B94" t="s">
        <v>314</v>
      </c>
      <c r="C94" s="11">
        <v>44607</v>
      </c>
      <c r="D94" s="11"/>
      <c r="E94" s="5">
        <v>300</v>
      </c>
    </row>
    <row r="95" spans="2:5" x14ac:dyDescent="0.2">
      <c r="B95" t="s">
        <v>315</v>
      </c>
      <c r="C95" s="11">
        <v>44606</v>
      </c>
      <c r="D95" s="11"/>
      <c r="E95" s="5">
        <v>70</v>
      </c>
    </row>
    <row r="96" spans="2:5" x14ac:dyDescent="0.2">
      <c r="B96" t="s">
        <v>316</v>
      </c>
      <c r="C96" s="11">
        <v>44606</v>
      </c>
      <c r="D96" s="11"/>
      <c r="E96" s="5">
        <v>100</v>
      </c>
    </row>
    <row r="97" spans="2:5" x14ac:dyDescent="0.2">
      <c r="B97" t="s">
        <v>317</v>
      </c>
      <c r="C97" s="11">
        <v>44602</v>
      </c>
      <c r="D97" s="11"/>
      <c r="E97" s="5">
        <v>80</v>
      </c>
    </row>
    <row r="98" spans="2:5" x14ac:dyDescent="0.2">
      <c r="B98" t="s">
        <v>318</v>
      </c>
      <c r="C98" s="11">
        <v>44601</v>
      </c>
      <c r="D98" s="11"/>
      <c r="E98" s="5">
        <v>140</v>
      </c>
    </row>
    <row r="99" spans="2:5" x14ac:dyDescent="0.2">
      <c r="B99" t="s">
        <v>319</v>
      </c>
      <c r="C99" s="11">
        <v>44600</v>
      </c>
      <c r="D99" s="11"/>
      <c r="E99" s="5">
        <v>80</v>
      </c>
    </row>
    <row r="100" spans="2:5" x14ac:dyDescent="0.2">
      <c r="B100" t="s">
        <v>320</v>
      </c>
      <c r="C100" s="11">
        <v>44599</v>
      </c>
      <c r="D100" s="11"/>
      <c r="E100" s="5">
        <v>226</v>
      </c>
    </row>
    <row r="101" spans="2:5" x14ac:dyDescent="0.2">
      <c r="B101" s="12" t="s">
        <v>321</v>
      </c>
      <c r="C101" s="13">
        <v>44599</v>
      </c>
      <c r="D101" s="13"/>
      <c r="E101" s="16">
        <v>935</v>
      </c>
    </row>
    <row r="102" spans="2:5" x14ac:dyDescent="0.2">
      <c r="B102" t="s">
        <v>322</v>
      </c>
      <c r="C102" s="11">
        <v>44599</v>
      </c>
      <c r="D102" s="11"/>
      <c r="E102" s="5">
        <v>450</v>
      </c>
    </row>
    <row r="103" spans="2:5" x14ac:dyDescent="0.2">
      <c r="B103" t="s">
        <v>323</v>
      </c>
      <c r="C103" s="11">
        <v>44599</v>
      </c>
      <c r="D103" s="11"/>
      <c r="E103" s="5">
        <v>70</v>
      </c>
    </row>
    <row r="104" spans="2:5" x14ac:dyDescent="0.2">
      <c r="B104" t="s">
        <v>324</v>
      </c>
      <c r="C104" s="11">
        <v>44599</v>
      </c>
      <c r="D104" s="11"/>
      <c r="E104" s="5">
        <v>110</v>
      </c>
    </row>
    <row r="105" spans="2:5" x14ac:dyDescent="0.2">
      <c r="B105" t="s">
        <v>323</v>
      </c>
      <c r="C105" s="11">
        <v>44599</v>
      </c>
      <c r="D105" s="11"/>
      <c r="E105" s="5">
        <v>200</v>
      </c>
    </row>
    <row r="106" spans="2:5" x14ac:dyDescent="0.2">
      <c r="B106" t="s">
        <v>325</v>
      </c>
      <c r="C106" s="11">
        <v>44595</v>
      </c>
      <c r="D106" s="11"/>
      <c r="E106" s="5">
        <v>150</v>
      </c>
    </row>
    <row r="107" spans="2:5" x14ac:dyDescent="0.2">
      <c r="B107" t="s">
        <v>326</v>
      </c>
      <c r="C107" s="11">
        <v>44595</v>
      </c>
      <c r="D107" s="11"/>
      <c r="E107" s="5">
        <v>115</v>
      </c>
    </row>
    <row r="108" spans="2:5" x14ac:dyDescent="0.2">
      <c r="B108" t="s">
        <v>246</v>
      </c>
      <c r="C108" s="11">
        <v>44591</v>
      </c>
      <c r="D108" s="11"/>
      <c r="E108" s="5">
        <v>37</v>
      </c>
    </row>
    <row r="109" spans="2:5" x14ac:dyDescent="0.2">
      <c r="B109" t="s">
        <v>327</v>
      </c>
      <c r="C109" s="11">
        <v>44588</v>
      </c>
      <c r="D109" s="11"/>
      <c r="E109" s="5">
        <v>130</v>
      </c>
    </row>
    <row r="110" spans="2:5" x14ac:dyDescent="0.2">
      <c r="B110" t="s">
        <v>328</v>
      </c>
      <c r="C110" s="11">
        <v>44588</v>
      </c>
      <c r="D110" s="11"/>
      <c r="E110" s="5">
        <v>200</v>
      </c>
    </row>
    <row r="111" spans="2:5" x14ac:dyDescent="0.2">
      <c r="B111" t="s">
        <v>329</v>
      </c>
      <c r="C111" s="11">
        <v>44587</v>
      </c>
      <c r="D111" s="11"/>
      <c r="E111" s="5">
        <v>207</v>
      </c>
    </row>
    <row r="112" spans="2:5" x14ac:dyDescent="0.2">
      <c r="B112" t="s">
        <v>330</v>
      </c>
      <c r="C112" s="11">
        <v>44587</v>
      </c>
      <c r="D112" s="11"/>
      <c r="E112" s="5">
        <v>70</v>
      </c>
    </row>
    <row r="113" spans="2:6" x14ac:dyDescent="0.2">
      <c r="B113" t="s">
        <v>331</v>
      </c>
      <c r="C113" s="11">
        <v>44587</v>
      </c>
      <c r="D113" s="11"/>
      <c r="E113" s="5">
        <v>103</v>
      </c>
    </row>
    <row r="114" spans="2:6" x14ac:dyDescent="0.2">
      <c r="B114" t="s">
        <v>332</v>
      </c>
      <c r="C114" s="11">
        <v>44587</v>
      </c>
      <c r="D114" s="11"/>
      <c r="E114" s="5">
        <v>200</v>
      </c>
    </row>
    <row r="115" spans="2:6" x14ac:dyDescent="0.2">
      <c r="B115" s="12" t="s">
        <v>333</v>
      </c>
      <c r="C115" s="13">
        <v>44587</v>
      </c>
      <c r="D115" s="13"/>
      <c r="E115" s="16">
        <v>400</v>
      </c>
      <c r="F115" s="12" t="s">
        <v>423</v>
      </c>
    </row>
    <row r="116" spans="2:6" x14ac:dyDescent="0.2">
      <c r="B116" t="s">
        <v>334</v>
      </c>
      <c r="C116" s="11">
        <v>44586</v>
      </c>
      <c r="D116" s="11"/>
      <c r="E116" s="5">
        <v>400</v>
      </c>
    </row>
    <row r="117" spans="2:6" x14ac:dyDescent="0.2">
      <c r="B117" t="s">
        <v>335</v>
      </c>
      <c r="C117" s="11">
        <v>44586</v>
      </c>
      <c r="D117" s="11"/>
      <c r="E117" s="5">
        <v>260</v>
      </c>
    </row>
    <row r="118" spans="2:6" x14ac:dyDescent="0.2">
      <c r="B118" t="s">
        <v>336</v>
      </c>
      <c r="C118" s="11">
        <v>44586</v>
      </c>
      <c r="D118" s="11"/>
      <c r="E118" s="5">
        <v>140</v>
      </c>
    </row>
    <row r="119" spans="2:6" x14ac:dyDescent="0.2">
      <c r="B119" t="s">
        <v>337</v>
      </c>
      <c r="C119" s="11">
        <v>44581</v>
      </c>
      <c r="D119" s="11"/>
      <c r="E119" s="5">
        <v>150</v>
      </c>
    </row>
    <row r="120" spans="2:6" x14ac:dyDescent="0.2">
      <c r="B120" t="s">
        <v>338</v>
      </c>
      <c r="C120" s="11">
        <v>44581</v>
      </c>
      <c r="D120" s="11"/>
      <c r="E120" s="5">
        <v>200</v>
      </c>
    </row>
    <row r="121" spans="2:6" x14ac:dyDescent="0.2">
      <c r="B121" s="11" t="s">
        <v>339</v>
      </c>
      <c r="C121" s="11">
        <v>44580</v>
      </c>
      <c r="D121" s="11"/>
      <c r="E121" s="5">
        <v>75</v>
      </c>
    </row>
    <row r="122" spans="2:6" x14ac:dyDescent="0.2">
      <c r="B122" t="s">
        <v>340</v>
      </c>
      <c r="C122" s="11">
        <v>44580</v>
      </c>
      <c r="D122" s="11"/>
      <c r="E122" s="5">
        <v>100</v>
      </c>
    </row>
    <row r="123" spans="2:6" x14ac:dyDescent="0.2">
      <c r="B123" t="s">
        <v>341</v>
      </c>
      <c r="C123" s="11">
        <v>44573</v>
      </c>
      <c r="D123" s="11"/>
      <c r="E123" s="5">
        <v>125</v>
      </c>
    </row>
    <row r="124" spans="2:6" x14ac:dyDescent="0.2">
      <c r="B124" t="s">
        <v>244</v>
      </c>
      <c r="C124" s="11">
        <v>44572</v>
      </c>
      <c r="D124" s="11"/>
      <c r="E124" s="5">
        <v>300</v>
      </c>
    </row>
    <row r="125" spans="2:6" x14ac:dyDescent="0.2">
      <c r="B125" t="s">
        <v>342</v>
      </c>
      <c r="C125" s="11">
        <v>44572</v>
      </c>
      <c r="D125" s="11"/>
      <c r="E125" s="5">
        <v>200</v>
      </c>
    </row>
    <row r="126" spans="2:6" x14ac:dyDescent="0.2">
      <c r="B126" t="s">
        <v>249</v>
      </c>
      <c r="C126" s="11">
        <v>44571</v>
      </c>
      <c r="D126" s="11"/>
      <c r="E126" s="5">
        <v>90</v>
      </c>
    </row>
    <row r="127" spans="2:6" x14ac:dyDescent="0.2">
      <c r="B127" t="s">
        <v>303</v>
      </c>
      <c r="C127" s="11">
        <v>44567</v>
      </c>
      <c r="D127" s="11"/>
      <c r="E127" s="5">
        <v>74</v>
      </c>
    </row>
    <row r="128" spans="2:6" x14ac:dyDescent="0.2">
      <c r="B128" t="s">
        <v>343</v>
      </c>
      <c r="C128" s="11">
        <v>44567</v>
      </c>
      <c r="D128" s="11"/>
      <c r="E128" s="5">
        <v>110</v>
      </c>
    </row>
    <row r="129" spans="2:6" x14ac:dyDescent="0.2">
      <c r="B129" s="11" t="s">
        <v>344</v>
      </c>
      <c r="C129" s="11">
        <v>44558</v>
      </c>
      <c r="D129" s="11"/>
      <c r="E129" s="5">
        <v>110</v>
      </c>
    </row>
    <row r="130" spans="2:6" x14ac:dyDescent="0.2">
      <c r="B130" t="s">
        <v>345</v>
      </c>
      <c r="C130" s="11">
        <v>44550</v>
      </c>
      <c r="D130" s="11"/>
      <c r="E130" s="5">
        <v>140</v>
      </c>
    </row>
    <row r="131" spans="2:6" x14ac:dyDescent="0.2">
      <c r="B131" t="s">
        <v>345</v>
      </c>
      <c r="C131" s="11">
        <v>44550</v>
      </c>
      <c r="D131" s="11"/>
      <c r="E131" s="5">
        <v>185</v>
      </c>
    </row>
    <row r="132" spans="2:6" x14ac:dyDescent="0.2">
      <c r="B132" t="s">
        <v>346</v>
      </c>
      <c r="C132" s="11">
        <v>44550</v>
      </c>
      <c r="D132" s="11"/>
      <c r="E132" s="5">
        <v>228</v>
      </c>
    </row>
    <row r="133" spans="2:6" x14ac:dyDescent="0.2">
      <c r="B133" t="s">
        <v>347</v>
      </c>
      <c r="C133" s="11">
        <v>44547</v>
      </c>
      <c r="D133" s="11"/>
      <c r="E133" s="5">
        <v>37</v>
      </c>
    </row>
    <row r="134" spans="2:6" x14ac:dyDescent="0.2">
      <c r="B134" t="s">
        <v>348</v>
      </c>
      <c r="C134" s="11">
        <v>44546</v>
      </c>
      <c r="D134" s="11"/>
      <c r="E134" s="5" t="s">
        <v>236</v>
      </c>
    </row>
    <row r="135" spans="2:6" x14ac:dyDescent="0.2">
      <c r="B135" t="s">
        <v>349</v>
      </c>
      <c r="C135" s="11">
        <v>44545</v>
      </c>
      <c r="D135" s="11"/>
      <c r="E135" s="5">
        <v>100</v>
      </c>
    </row>
    <row r="136" spans="2:6" x14ac:dyDescent="0.2">
      <c r="B136" t="s">
        <v>350</v>
      </c>
      <c r="C136" s="11">
        <v>44545</v>
      </c>
      <c r="D136" s="11"/>
      <c r="E136" s="5">
        <v>60</v>
      </c>
    </row>
    <row r="137" spans="2:6" x14ac:dyDescent="0.2">
      <c r="B137" t="s">
        <v>351</v>
      </c>
      <c r="C137" s="11">
        <v>44539</v>
      </c>
      <c r="D137" s="11"/>
      <c r="E137" s="5">
        <v>19</v>
      </c>
    </row>
    <row r="138" spans="2:6" x14ac:dyDescent="0.2">
      <c r="B138" t="s">
        <v>352</v>
      </c>
      <c r="C138" s="11">
        <v>44539</v>
      </c>
      <c r="D138" s="11"/>
      <c r="E138" s="5">
        <v>228</v>
      </c>
    </row>
    <row r="139" spans="2:6" x14ac:dyDescent="0.2">
      <c r="B139" t="s">
        <v>353</v>
      </c>
      <c r="C139" s="11">
        <v>44538</v>
      </c>
      <c r="D139" s="11"/>
      <c r="E139" s="5">
        <v>300</v>
      </c>
    </row>
    <row r="140" spans="2:6" x14ac:dyDescent="0.2">
      <c r="B140" t="s">
        <v>354</v>
      </c>
      <c r="C140" s="11">
        <v>44538</v>
      </c>
      <c r="D140" s="11"/>
      <c r="E140" s="5">
        <v>400</v>
      </c>
    </row>
    <row r="141" spans="2:6" x14ac:dyDescent="0.2">
      <c r="B141" t="s">
        <v>355</v>
      </c>
      <c r="C141" s="11">
        <v>44536</v>
      </c>
      <c r="D141" s="11"/>
      <c r="E141" s="5">
        <v>125</v>
      </c>
      <c r="F141" t="s">
        <v>423</v>
      </c>
    </row>
    <row r="142" spans="2:6" x14ac:dyDescent="0.2">
      <c r="B142" t="s">
        <v>356</v>
      </c>
      <c r="C142" s="11">
        <v>44535</v>
      </c>
      <c r="D142" s="11"/>
      <c r="E142" s="5">
        <v>50</v>
      </c>
    </row>
    <row r="143" spans="2:6" x14ac:dyDescent="0.2">
      <c r="B143" s="12" t="s">
        <v>357</v>
      </c>
      <c r="C143" s="13">
        <v>44532</v>
      </c>
      <c r="D143" s="13"/>
      <c r="E143" s="5">
        <v>50</v>
      </c>
    </row>
    <row r="144" spans="2:6" x14ac:dyDescent="0.2">
      <c r="B144" t="s">
        <v>358</v>
      </c>
      <c r="C144" s="11">
        <v>44531</v>
      </c>
      <c r="D144" s="11"/>
      <c r="E144" s="5">
        <v>500</v>
      </c>
    </row>
    <row r="145" spans="2:5" x14ac:dyDescent="0.2">
      <c r="B145" t="s">
        <v>359</v>
      </c>
      <c r="C145" s="11">
        <v>44531</v>
      </c>
      <c r="D145" s="11"/>
      <c r="E145" s="5">
        <v>29</v>
      </c>
    </row>
    <row r="146" spans="2:5" x14ac:dyDescent="0.2">
      <c r="B146" t="s">
        <v>360</v>
      </c>
      <c r="C146" s="11">
        <v>44530</v>
      </c>
      <c r="D146" s="11"/>
      <c r="E146" s="5">
        <v>75</v>
      </c>
    </row>
    <row r="147" spans="2:5" x14ac:dyDescent="0.2">
      <c r="B147" t="s">
        <v>361</v>
      </c>
      <c r="C147" s="11">
        <v>44529</v>
      </c>
      <c r="D147" s="11"/>
      <c r="E147" s="5">
        <v>300</v>
      </c>
    </row>
    <row r="148" spans="2:5" x14ac:dyDescent="0.2">
      <c r="B148" t="s">
        <v>362</v>
      </c>
      <c r="C148" s="11">
        <v>44522</v>
      </c>
      <c r="D148" s="11"/>
      <c r="E148" s="5">
        <v>300</v>
      </c>
    </row>
    <row r="149" spans="2:5" x14ac:dyDescent="0.2">
      <c r="B149" t="s">
        <v>363</v>
      </c>
      <c r="C149" s="11">
        <v>44511</v>
      </c>
      <c r="D149" s="11"/>
      <c r="E149" s="5" t="s">
        <v>236</v>
      </c>
    </row>
    <row r="150" spans="2:5" x14ac:dyDescent="0.2">
      <c r="B150" t="s">
        <v>364</v>
      </c>
      <c r="C150" s="11">
        <v>44510</v>
      </c>
      <c r="D150" s="11"/>
      <c r="E150" s="5">
        <v>150</v>
      </c>
    </row>
    <row r="151" spans="2:5" x14ac:dyDescent="0.2">
      <c r="B151" t="s">
        <v>365</v>
      </c>
      <c r="C151" s="11">
        <v>44509</v>
      </c>
      <c r="D151" s="11"/>
      <c r="E151" s="5">
        <v>105</v>
      </c>
    </row>
    <row r="152" spans="2:5" x14ac:dyDescent="0.2">
      <c r="B152" t="s">
        <v>366</v>
      </c>
      <c r="C152" s="11">
        <v>44509</v>
      </c>
      <c r="D152" s="11"/>
      <c r="E152" s="5">
        <v>50</v>
      </c>
    </row>
    <row r="153" spans="2:5" x14ac:dyDescent="0.2">
      <c r="B153" t="s">
        <v>367</v>
      </c>
      <c r="C153" s="11">
        <v>44509</v>
      </c>
      <c r="D153" s="11"/>
      <c r="E153" s="5">
        <v>200</v>
      </c>
    </row>
    <row r="154" spans="2:5" x14ac:dyDescent="0.2">
      <c r="B154" t="s">
        <v>368</v>
      </c>
      <c r="C154" s="11">
        <v>44504</v>
      </c>
      <c r="D154" s="11"/>
      <c r="E154" s="5">
        <v>150</v>
      </c>
    </row>
    <row r="155" spans="2:5" x14ac:dyDescent="0.2">
      <c r="B155" t="s">
        <v>268</v>
      </c>
      <c r="C155" s="11">
        <v>44504</v>
      </c>
      <c r="D155" s="11"/>
      <c r="E155" s="5">
        <v>85</v>
      </c>
    </row>
    <row r="156" spans="2:5" x14ac:dyDescent="0.2">
      <c r="B156" t="s">
        <v>369</v>
      </c>
      <c r="C156" s="11">
        <v>44503</v>
      </c>
      <c r="D156" s="11"/>
      <c r="E156" s="5">
        <v>150</v>
      </c>
    </row>
    <row r="157" spans="2:5" x14ac:dyDescent="0.2">
      <c r="B157" t="s">
        <v>370</v>
      </c>
      <c r="C157" s="11">
        <v>44502</v>
      </c>
      <c r="D157" s="11"/>
      <c r="E157" s="5">
        <v>75</v>
      </c>
    </row>
    <row r="158" spans="2:5" x14ac:dyDescent="0.2">
      <c r="B158" s="11" t="s">
        <v>371</v>
      </c>
      <c r="C158" s="11">
        <v>44502</v>
      </c>
      <c r="D158" s="11"/>
      <c r="E158" s="5">
        <v>600</v>
      </c>
    </row>
    <row r="159" spans="2:5" x14ac:dyDescent="0.2">
      <c r="B159" t="s">
        <v>372</v>
      </c>
      <c r="C159" s="11">
        <v>44501</v>
      </c>
      <c r="D159" s="11"/>
      <c r="E159" s="5">
        <v>700</v>
      </c>
    </row>
    <row r="160" spans="2:5" x14ac:dyDescent="0.2">
      <c r="B160" t="s">
        <v>373</v>
      </c>
      <c r="C160" s="11">
        <v>44497</v>
      </c>
      <c r="D160" s="11"/>
      <c r="E160" s="5">
        <v>68</v>
      </c>
    </row>
    <row r="161" spans="2:5" x14ac:dyDescent="0.2">
      <c r="B161" t="s">
        <v>374</v>
      </c>
      <c r="C161" s="11">
        <v>44497</v>
      </c>
      <c r="D161" s="11"/>
      <c r="E161" s="5">
        <v>312</v>
      </c>
    </row>
    <row r="162" spans="2:5" x14ac:dyDescent="0.2">
      <c r="B162" t="s">
        <v>375</v>
      </c>
      <c r="C162" s="11">
        <v>44496</v>
      </c>
      <c r="D162" s="11"/>
      <c r="E162" s="5">
        <v>25</v>
      </c>
    </row>
    <row r="163" spans="2:5" x14ac:dyDescent="0.2">
      <c r="B163" t="s">
        <v>251</v>
      </c>
      <c r="C163" s="11">
        <v>44494</v>
      </c>
      <c r="D163" s="11"/>
      <c r="E163" s="5">
        <v>175</v>
      </c>
    </row>
    <row r="164" spans="2:5" x14ac:dyDescent="0.2">
      <c r="B164" t="s">
        <v>376</v>
      </c>
      <c r="C164" s="11">
        <v>44490</v>
      </c>
      <c r="D164" s="11"/>
      <c r="E164" s="5">
        <v>100</v>
      </c>
    </row>
    <row r="165" spans="2:5" x14ac:dyDescent="0.2">
      <c r="B165" t="s">
        <v>377</v>
      </c>
      <c r="C165" s="11">
        <v>44490</v>
      </c>
      <c r="D165" s="11"/>
      <c r="E165" s="5">
        <v>200</v>
      </c>
    </row>
    <row r="166" spans="2:5" x14ac:dyDescent="0.2">
      <c r="B166" t="s">
        <v>378</v>
      </c>
      <c r="C166" s="11">
        <v>44489</v>
      </c>
      <c r="D166" s="11"/>
      <c r="E166" s="5">
        <v>215</v>
      </c>
    </row>
    <row r="167" spans="2:5" x14ac:dyDescent="0.2">
      <c r="B167" t="s">
        <v>379</v>
      </c>
      <c r="C167" s="11">
        <v>44487</v>
      </c>
      <c r="D167" s="11"/>
      <c r="E167" s="5">
        <v>230</v>
      </c>
    </row>
    <row r="168" spans="2:5" x14ac:dyDescent="0.2">
      <c r="B168" t="s">
        <v>255</v>
      </c>
      <c r="C168" s="11">
        <v>44486</v>
      </c>
      <c r="D168" s="11"/>
      <c r="E168" s="5">
        <v>150</v>
      </c>
    </row>
    <row r="169" spans="2:5" x14ac:dyDescent="0.2">
      <c r="B169" t="s">
        <v>380</v>
      </c>
      <c r="C169" s="11">
        <v>44482</v>
      </c>
      <c r="D169" s="11"/>
      <c r="E169" s="5">
        <v>400</v>
      </c>
    </row>
    <row r="170" spans="2:5" x14ac:dyDescent="0.2">
      <c r="B170" t="s">
        <v>381</v>
      </c>
      <c r="C170" s="11">
        <v>44481</v>
      </c>
      <c r="D170" s="11"/>
      <c r="E170" s="5">
        <v>300</v>
      </c>
    </row>
    <row r="171" spans="2:5" x14ac:dyDescent="0.2">
      <c r="B171" t="s">
        <v>382</v>
      </c>
      <c r="C171" s="11">
        <v>44480</v>
      </c>
      <c r="D171" s="11"/>
      <c r="E171" s="5">
        <v>60</v>
      </c>
    </row>
    <row r="172" spans="2:5" x14ac:dyDescent="0.2">
      <c r="B172" t="s">
        <v>383</v>
      </c>
      <c r="C172" s="11">
        <v>44477</v>
      </c>
      <c r="D172" s="11"/>
      <c r="E172" s="5">
        <v>1200</v>
      </c>
    </row>
    <row r="173" spans="2:5" x14ac:dyDescent="0.2">
      <c r="B173" t="s">
        <v>301</v>
      </c>
      <c r="C173" s="11">
        <v>44476</v>
      </c>
      <c r="D173" s="11"/>
      <c r="E173" s="5">
        <v>50</v>
      </c>
    </row>
    <row r="174" spans="2:5" x14ac:dyDescent="0.2">
      <c r="B174" t="s">
        <v>384</v>
      </c>
      <c r="C174" s="11">
        <v>44476</v>
      </c>
      <c r="D174" s="11"/>
      <c r="E174" s="5">
        <v>400</v>
      </c>
    </row>
    <row r="175" spans="2:5" x14ac:dyDescent="0.2">
      <c r="B175" t="s">
        <v>385</v>
      </c>
      <c r="C175" s="11">
        <v>44475</v>
      </c>
      <c r="D175" s="11"/>
      <c r="E175" s="5">
        <v>219</v>
      </c>
    </row>
    <row r="176" spans="2:5" x14ac:dyDescent="0.2">
      <c r="B176" t="s">
        <v>240</v>
      </c>
      <c r="C176" s="11">
        <v>44475</v>
      </c>
      <c r="D176" s="11"/>
      <c r="E176" s="5">
        <v>130</v>
      </c>
    </row>
    <row r="177" spans="2:5" x14ac:dyDescent="0.2">
      <c r="B177" t="s">
        <v>386</v>
      </c>
      <c r="C177" s="11">
        <v>44470</v>
      </c>
      <c r="D177" s="11"/>
      <c r="E177" s="5">
        <v>75</v>
      </c>
    </row>
    <row r="178" spans="2:5" x14ac:dyDescent="0.2">
      <c r="B178" t="s">
        <v>387</v>
      </c>
      <c r="C178" s="11">
        <v>44469</v>
      </c>
      <c r="D178" s="11"/>
      <c r="E178" s="5">
        <v>570</v>
      </c>
    </row>
    <row r="179" spans="2:5" x14ac:dyDescent="0.2">
      <c r="B179" s="12" t="s">
        <v>388</v>
      </c>
      <c r="C179" s="13">
        <v>44469</v>
      </c>
      <c r="D179" s="13"/>
      <c r="E179" s="16">
        <v>115</v>
      </c>
    </row>
    <row r="180" spans="2:5" x14ac:dyDescent="0.2">
      <c r="B180" t="s">
        <v>345</v>
      </c>
      <c r="C180" s="11">
        <v>44469</v>
      </c>
      <c r="D180" s="11"/>
      <c r="E180" s="5">
        <v>200</v>
      </c>
    </row>
    <row r="181" spans="2:5" x14ac:dyDescent="0.2">
      <c r="B181" t="s">
        <v>389</v>
      </c>
      <c r="C181" s="11">
        <v>44468</v>
      </c>
      <c r="D181" s="11"/>
      <c r="E181" s="5">
        <v>200</v>
      </c>
    </row>
    <row r="182" spans="2:5" x14ac:dyDescent="0.2">
      <c r="B182" t="s">
        <v>390</v>
      </c>
      <c r="C182" s="11">
        <v>44462</v>
      </c>
      <c r="D182" s="11"/>
      <c r="E182" s="5">
        <v>200</v>
      </c>
    </row>
    <row r="183" spans="2:5" x14ac:dyDescent="0.2">
      <c r="B183" t="s">
        <v>391</v>
      </c>
      <c r="C183" s="11">
        <v>44461</v>
      </c>
      <c r="D183" s="11"/>
      <c r="E183" s="5">
        <v>100</v>
      </c>
    </row>
    <row r="184" spans="2:5" x14ac:dyDescent="0.2">
      <c r="B184" t="s">
        <v>392</v>
      </c>
      <c r="C184" s="11">
        <v>44461</v>
      </c>
      <c r="D184" s="11"/>
      <c r="E184" s="5">
        <v>178</v>
      </c>
    </row>
    <row r="185" spans="2:5" x14ac:dyDescent="0.2">
      <c r="B185" t="s">
        <v>393</v>
      </c>
      <c r="C185" s="11">
        <v>44461</v>
      </c>
      <c r="D185" s="11"/>
      <c r="E185" s="5">
        <v>61</v>
      </c>
    </row>
    <row r="186" spans="2:5" x14ac:dyDescent="0.2">
      <c r="B186" t="s">
        <v>394</v>
      </c>
      <c r="C186" s="11">
        <v>44461</v>
      </c>
      <c r="D186" s="11"/>
      <c r="E186" s="5">
        <v>400</v>
      </c>
    </row>
    <row r="187" spans="2:5" x14ac:dyDescent="0.2">
      <c r="B187" t="s">
        <v>329</v>
      </c>
      <c r="C187" s="11">
        <v>44460</v>
      </c>
      <c r="D187" s="11"/>
      <c r="E187" s="5">
        <v>155</v>
      </c>
    </row>
    <row r="188" spans="2:5" x14ac:dyDescent="0.2">
      <c r="B188" t="s">
        <v>346</v>
      </c>
      <c r="C188" s="11">
        <v>44459</v>
      </c>
      <c r="D188" s="11"/>
      <c r="E188" s="5">
        <v>340</v>
      </c>
    </row>
    <row r="189" spans="2:5" x14ac:dyDescent="0.2">
      <c r="B189" t="s">
        <v>395</v>
      </c>
      <c r="C189" s="11">
        <v>44454</v>
      </c>
      <c r="D189" s="11"/>
      <c r="E189" s="5">
        <v>177</v>
      </c>
    </row>
    <row r="190" spans="2:5" x14ac:dyDescent="0.2">
      <c r="B190" t="s">
        <v>396</v>
      </c>
      <c r="C190" s="11">
        <v>44454</v>
      </c>
      <c r="D190" s="11"/>
      <c r="E190" s="5">
        <v>125</v>
      </c>
    </row>
    <row r="191" spans="2:5" x14ac:dyDescent="0.2">
      <c r="B191" t="s">
        <v>397</v>
      </c>
      <c r="C191" s="11">
        <v>44454</v>
      </c>
      <c r="D191" s="11"/>
      <c r="E191" s="5">
        <v>200</v>
      </c>
    </row>
    <row r="192" spans="2:5" x14ac:dyDescent="0.2">
      <c r="B192" t="s">
        <v>398</v>
      </c>
      <c r="C192" s="11">
        <v>44453</v>
      </c>
      <c r="D192" s="11"/>
      <c r="E192" s="5">
        <v>100</v>
      </c>
    </row>
    <row r="193" spans="2:5" x14ac:dyDescent="0.2">
      <c r="B193" t="s">
        <v>399</v>
      </c>
      <c r="C193" s="11">
        <v>44453</v>
      </c>
      <c r="D193" s="11"/>
      <c r="E193" s="5">
        <v>125</v>
      </c>
    </row>
    <row r="194" spans="2:5" x14ac:dyDescent="0.2">
      <c r="B194" t="s">
        <v>400</v>
      </c>
      <c r="C194" s="11">
        <v>44453</v>
      </c>
      <c r="D194" s="11"/>
      <c r="E194" s="5">
        <v>225</v>
      </c>
    </row>
    <row r="195" spans="2:5" x14ac:dyDescent="0.2">
      <c r="B195" t="s">
        <v>401</v>
      </c>
      <c r="C195" s="11">
        <v>44453</v>
      </c>
      <c r="D195" s="11"/>
      <c r="E195" s="5">
        <v>100</v>
      </c>
    </row>
    <row r="196" spans="2:5" x14ac:dyDescent="0.2">
      <c r="B196" t="s">
        <v>402</v>
      </c>
      <c r="C196" s="11">
        <v>44452</v>
      </c>
      <c r="D196" s="11"/>
      <c r="E196" s="5">
        <v>140</v>
      </c>
    </row>
    <row r="197" spans="2:5" x14ac:dyDescent="0.2">
      <c r="B197" t="s">
        <v>403</v>
      </c>
      <c r="C197" s="11">
        <v>44448</v>
      </c>
      <c r="D197" s="11"/>
      <c r="E197" s="5">
        <v>220</v>
      </c>
    </row>
    <row r="198" spans="2:5" x14ac:dyDescent="0.2">
      <c r="B198" t="s">
        <v>404</v>
      </c>
      <c r="C198" s="11">
        <v>44441</v>
      </c>
      <c r="D198" s="11"/>
      <c r="E198" s="5">
        <v>100</v>
      </c>
    </row>
    <row r="199" spans="2:5" x14ac:dyDescent="0.2">
      <c r="B199" t="s">
        <v>405</v>
      </c>
      <c r="C199" s="11">
        <v>44439</v>
      </c>
      <c r="D199" s="11"/>
      <c r="E199" s="5">
        <v>75</v>
      </c>
    </row>
    <row r="200" spans="2:5" x14ac:dyDescent="0.2">
      <c r="B200" t="s">
        <v>406</v>
      </c>
      <c r="C200" s="11">
        <v>44438</v>
      </c>
      <c r="D200" s="11"/>
      <c r="E200" s="5">
        <v>200</v>
      </c>
    </row>
    <row r="201" spans="2:5" x14ac:dyDescent="0.2">
      <c r="B201" t="s">
        <v>407</v>
      </c>
      <c r="C201" s="11">
        <v>44435</v>
      </c>
      <c r="D201" s="11"/>
      <c r="E201" s="5">
        <v>122</v>
      </c>
    </row>
    <row r="202" spans="2:5" x14ac:dyDescent="0.2">
      <c r="B202" t="s">
        <v>408</v>
      </c>
      <c r="C202" s="11">
        <v>44434</v>
      </c>
      <c r="D202" s="11"/>
      <c r="E202" s="5">
        <v>130</v>
      </c>
    </row>
    <row r="203" spans="2:5" x14ac:dyDescent="0.2">
      <c r="B203" t="s">
        <v>409</v>
      </c>
      <c r="C203" s="11">
        <v>44433</v>
      </c>
      <c r="D203" s="11"/>
      <c r="E203" s="5">
        <v>100</v>
      </c>
    </row>
    <row r="204" spans="2:5" x14ac:dyDescent="0.2">
      <c r="B204" t="s">
        <v>410</v>
      </c>
      <c r="C204" s="11">
        <v>44431</v>
      </c>
      <c r="D204" s="11"/>
      <c r="E204" s="5">
        <v>400</v>
      </c>
    </row>
    <row r="205" spans="2:5" x14ac:dyDescent="0.2">
      <c r="B205" t="s">
        <v>411</v>
      </c>
      <c r="C205" s="11">
        <v>44428</v>
      </c>
      <c r="D205" s="11"/>
      <c r="E205" s="5">
        <v>450</v>
      </c>
    </row>
    <row r="206" spans="2:5" x14ac:dyDescent="0.2">
      <c r="B206" t="s">
        <v>361</v>
      </c>
      <c r="C206" s="11">
        <v>44427</v>
      </c>
      <c r="D206" s="11"/>
      <c r="E206" s="5">
        <v>1000</v>
      </c>
    </row>
    <row r="207" spans="2:5" x14ac:dyDescent="0.2">
      <c r="B207" t="s">
        <v>412</v>
      </c>
      <c r="C207" s="11">
        <v>44425</v>
      </c>
      <c r="D207" s="11"/>
      <c r="E207" s="5">
        <v>160</v>
      </c>
    </row>
    <row r="208" spans="2:5" x14ac:dyDescent="0.2">
      <c r="B208" t="s">
        <v>413</v>
      </c>
      <c r="C208" s="11">
        <v>44424</v>
      </c>
      <c r="D208" s="11"/>
      <c r="E208" s="5">
        <v>220</v>
      </c>
    </row>
    <row r="209" spans="2:5" x14ac:dyDescent="0.2">
      <c r="B209" t="s">
        <v>414</v>
      </c>
      <c r="C209" s="11">
        <v>44424</v>
      </c>
      <c r="D209" s="11"/>
      <c r="E209" s="5">
        <v>120</v>
      </c>
    </row>
    <row r="210" spans="2:5" x14ac:dyDescent="0.2">
      <c r="B210" t="s">
        <v>415</v>
      </c>
      <c r="C210" s="11">
        <v>44421</v>
      </c>
      <c r="D210" s="11"/>
      <c r="E210" s="5">
        <v>750</v>
      </c>
    </row>
    <row r="211" spans="2:5" x14ac:dyDescent="0.2">
      <c r="B211" t="s">
        <v>416</v>
      </c>
      <c r="C211" s="11">
        <v>44420</v>
      </c>
      <c r="D211" s="11"/>
      <c r="E211" s="5">
        <v>430</v>
      </c>
    </row>
    <row r="212" spans="2:5" x14ac:dyDescent="0.2">
      <c r="B212" t="s">
        <v>257</v>
      </c>
      <c r="C212" s="11">
        <v>44418</v>
      </c>
      <c r="D212" s="11"/>
      <c r="E212" s="5">
        <v>325</v>
      </c>
    </row>
    <row r="213" spans="2:5" x14ac:dyDescent="0.2">
      <c r="B213" t="s">
        <v>417</v>
      </c>
      <c r="C213" s="11">
        <v>44417</v>
      </c>
      <c r="D213" s="11"/>
      <c r="E213" s="5">
        <v>1500</v>
      </c>
    </row>
    <row r="214" spans="2:5" x14ac:dyDescent="0.2">
      <c r="B214" t="s">
        <v>418</v>
      </c>
      <c r="C214" s="11">
        <v>44413</v>
      </c>
      <c r="D214" s="11"/>
      <c r="E214" s="5">
        <v>100</v>
      </c>
    </row>
    <row r="215" spans="2:5" x14ac:dyDescent="0.2">
      <c r="B215" t="s">
        <v>419</v>
      </c>
      <c r="C215" s="11">
        <v>44412</v>
      </c>
      <c r="D215" s="11"/>
      <c r="E215" s="5">
        <v>200</v>
      </c>
    </row>
    <row r="216" spans="2:5" x14ac:dyDescent="0.2">
      <c r="B216" t="s">
        <v>420</v>
      </c>
      <c r="C216" s="11">
        <v>44409</v>
      </c>
      <c r="D216" s="11"/>
      <c r="E216" s="5">
        <v>440</v>
      </c>
    </row>
    <row r="217" spans="2:5" x14ac:dyDescent="0.2">
      <c r="B217" t="s">
        <v>345</v>
      </c>
      <c r="C217" s="11">
        <v>44408</v>
      </c>
      <c r="D217" s="11"/>
      <c r="E217" s="5">
        <v>160</v>
      </c>
    </row>
    <row r="218" spans="2:5" x14ac:dyDescent="0.2">
      <c r="B218" t="s">
        <v>421</v>
      </c>
      <c r="C218" s="11">
        <v>44407</v>
      </c>
      <c r="D218" s="11"/>
      <c r="E218" s="5">
        <v>1000</v>
      </c>
    </row>
    <row r="219" spans="2:5" x14ac:dyDescent="0.2">
      <c r="B219" t="s">
        <v>422</v>
      </c>
      <c r="C219" s="11">
        <v>44407</v>
      </c>
      <c r="D219" s="11"/>
      <c r="E219" s="5">
        <v>250</v>
      </c>
    </row>
    <row r="220" spans="2:5" x14ac:dyDescent="0.2">
      <c r="B220" t="s">
        <v>424</v>
      </c>
      <c r="C220" s="11">
        <v>44405</v>
      </c>
      <c r="D220" s="11"/>
      <c r="E220" s="5">
        <v>180</v>
      </c>
    </row>
    <row r="221" spans="2:5" x14ac:dyDescent="0.2">
      <c r="B221" t="s">
        <v>425</v>
      </c>
      <c r="C221" s="11">
        <v>44405</v>
      </c>
      <c r="D221" s="11"/>
      <c r="E221" s="5">
        <v>105</v>
      </c>
    </row>
    <row r="222" spans="2:5" x14ac:dyDescent="0.2">
      <c r="B222" t="s">
        <v>426</v>
      </c>
      <c r="C222" s="11">
        <v>44404</v>
      </c>
      <c r="D222" s="11"/>
      <c r="E222" s="5">
        <v>200</v>
      </c>
    </row>
    <row r="223" spans="2:5" x14ac:dyDescent="0.2">
      <c r="B223" t="s">
        <v>427</v>
      </c>
      <c r="C223" s="11">
        <v>44403</v>
      </c>
      <c r="D223" s="11"/>
      <c r="E223" s="5">
        <v>75</v>
      </c>
    </row>
    <row r="224" spans="2:5" x14ac:dyDescent="0.2">
      <c r="B224" t="s">
        <v>428</v>
      </c>
      <c r="C224" s="11">
        <v>44398</v>
      </c>
      <c r="D224" s="11"/>
      <c r="E224" s="5">
        <v>100</v>
      </c>
    </row>
    <row r="225" spans="2:6" x14ac:dyDescent="0.2">
      <c r="B225" t="s">
        <v>429</v>
      </c>
      <c r="C225" s="11">
        <v>44398</v>
      </c>
      <c r="D225" s="11"/>
      <c r="E225" s="5">
        <v>35</v>
      </c>
    </row>
    <row r="226" spans="2:6" x14ac:dyDescent="0.2">
      <c r="B226" s="12" t="s">
        <v>333</v>
      </c>
      <c r="C226" s="13">
        <v>44397</v>
      </c>
      <c r="D226" s="13"/>
      <c r="E226" s="16">
        <v>1000</v>
      </c>
      <c r="F226" s="12" t="s">
        <v>423</v>
      </c>
    </row>
    <row r="227" spans="2:6" x14ac:dyDescent="0.2">
      <c r="B227" t="s">
        <v>274</v>
      </c>
      <c r="C227" s="11">
        <v>44396</v>
      </c>
      <c r="D227" s="11"/>
      <c r="E227" s="5">
        <v>200</v>
      </c>
    </row>
    <row r="228" spans="2:6" x14ac:dyDescent="0.2">
      <c r="B228" t="s">
        <v>344</v>
      </c>
      <c r="C228" s="11">
        <v>44395</v>
      </c>
      <c r="D228" s="11"/>
      <c r="E228" s="5">
        <v>75</v>
      </c>
    </row>
    <row r="229" spans="2:6" x14ac:dyDescent="0.2">
      <c r="B229" t="s">
        <v>430</v>
      </c>
      <c r="C229" s="11">
        <v>44392</v>
      </c>
      <c r="D229" s="11"/>
      <c r="E229" s="5">
        <v>150</v>
      </c>
    </row>
    <row r="230" spans="2:6" x14ac:dyDescent="0.2">
      <c r="B230" t="s">
        <v>431</v>
      </c>
      <c r="C230" s="11">
        <v>44392</v>
      </c>
      <c r="D230" s="11"/>
      <c r="E230" s="5">
        <v>800</v>
      </c>
    </row>
    <row r="231" spans="2:6" x14ac:dyDescent="0.2">
      <c r="B231" t="s">
        <v>432</v>
      </c>
      <c r="C231" s="11">
        <v>44392</v>
      </c>
      <c r="D231" s="11"/>
      <c r="E231" s="5">
        <v>1700</v>
      </c>
    </row>
    <row r="232" spans="2:6" x14ac:dyDescent="0.2">
      <c r="B232" t="s">
        <v>433</v>
      </c>
      <c r="C232" s="11">
        <v>44391</v>
      </c>
      <c r="D232" s="11"/>
      <c r="E232" s="5">
        <v>150</v>
      </c>
    </row>
    <row r="233" spans="2:6" x14ac:dyDescent="0.2">
      <c r="B233" t="s">
        <v>434</v>
      </c>
      <c r="C233" s="11">
        <v>44391</v>
      </c>
      <c r="D233" s="11"/>
      <c r="E233" s="5">
        <v>275</v>
      </c>
    </row>
    <row r="234" spans="2:6" x14ac:dyDescent="0.2">
      <c r="B234" t="s">
        <v>435</v>
      </c>
      <c r="C234" s="11">
        <v>44390</v>
      </c>
      <c r="D234" s="11"/>
      <c r="E234" s="5">
        <v>100</v>
      </c>
    </row>
    <row r="235" spans="2:6" x14ac:dyDescent="0.2">
      <c r="B235" t="s">
        <v>436</v>
      </c>
      <c r="C235" s="11">
        <v>44389</v>
      </c>
      <c r="D235" s="11"/>
      <c r="E235" s="5">
        <v>3600</v>
      </c>
    </row>
    <row r="236" spans="2:6" x14ac:dyDescent="0.2">
      <c r="B236" t="s">
        <v>437</v>
      </c>
      <c r="C236" s="11">
        <v>44389</v>
      </c>
      <c r="D236" s="11"/>
      <c r="E236" s="5">
        <v>450</v>
      </c>
    </row>
    <row r="237" spans="2:6" x14ac:dyDescent="0.2">
      <c r="B237" t="s">
        <v>438</v>
      </c>
      <c r="C237" s="11">
        <v>44385</v>
      </c>
      <c r="D237" s="11"/>
      <c r="E237" s="5">
        <v>215</v>
      </c>
    </row>
    <row r="238" spans="2:6" x14ac:dyDescent="0.2">
      <c r="B238" t="s">
        <v>439</v>
      </c>
      <c r="C238" s="11">
        <v>44384</v>
      </c>
      <c r="D238" s="11"/>
      <c r="E238" s="5">
        <v>75</v>
      </c>
    </row>
    <row r="239" spans="2:6" x14ac:dyDescent="0.2">
      <c r="B239" t="s">
        <v>440</v>
      </c>
      <c r="C239" s="11">
        <v>44384</v>
      </c>
      <c r="D239" s="11"/>
      <c r="E239" s="5">
        <v>100</v>
      </c>
    </row>
    <row r="240" spans="2:6" x14ac:dyDescent="0.2">
      <c r="B240" t="s">
        <v>441</v>
      </c>
      <c r="C240" s="11">
        <v>44384</v>
      </c>
      <c r="D240" s="11"/>
      <c r="E240" s="5">
        <v>235</v>
      </c>
    </row>
    <row r="241" spans="2:5" x14ac:dyDescent="0.2">
      <c r="B241" t="s">
        <v>442</v>
      </c>
      <c r="C241" s="11">
        <v>44382</v>
      </c>
      <c r="D241" s="11"/>
      <c r="E241" s="5">
        <v>115</v>
      </c>
    </row>
    <row r="242" spans="2:5" x14ac:dyDescent="0.2">
      <c r="B242" t="s">
        <v>278</v>
      </c>
      <c r="C242" s="11">
        <v>44378</v>
      </c>
      <c r="D242" s="11"/>
      <c r="E242" s="5">
        <v>415</v>
      </c>
    </row>
    <row r="243" spans="2:5" x14ac:dyDescent="0.2">
      <c r="B243" t="s">
        <v>443</v>
      </c>
      <c r="C243" s="11">
        <v>44377</v>
      </c>
      <c r="D243" s="11"/>
      <c r="E243" s="5">
        <v>40</v>
      </c>
    </row>
    <row r="244" spans="2:5" x14ac:dyDescent="0.2">
      <c r="B244" t="s">
        <v>444</v>
      </c>
      <c r="C244" s="11">
        <v>44376</v>
      </c>
      <c r="D244" s="11"/>
      <c r="E244" s="5">
        <v>220</v>
      </c>
    </row>
    <row r="245" spans="2:5" x14ac:dyDescent="0.2">
      <c r="B245" t="s">
        <v>242</v>
      </c>
      <c r="C245" s="11">
        <v>44375</v>
      </c>
      <c r="D245" s="11"/>
      <c r="E245" s="5">
        <v>450</v>
      </c>
    </row>
    <row r="246" spans="2:5" x14ac:dyDescent="0.2">
      <c r="B246" t="s">
        <v>244</v>
      </c>
      <c r="C246" s="11">
        <v>44369</v>
      </c>
      <c r="D246" s="11"/>
      <c r="E246" s="5">
        <v>210</v>
      </c>
    </row>
    <row r="247" spans="2:5" x14ac:dyDescent="0.2">
      <c r="B247" t="s">
        <v>299</v>
      </c>
      <c r="C247" s="11">
        <v>44368</v>
      </c>
      <c r="D247" s="11"/>
      <c r="E247" s="5">
        <v>210</v>
      </c>
    </row>
    <row r="248" spans="2:5" x14ac:dyDescent="0.2">
      <c r="B248" s="12" t="s">
        <v>445</v>
      </c>
      <c r="C248" s="13">
        <v>44363</v>
      </c>
      <c r="D248" s="13"/>
      <c r="E248" s="16">
        <v>140</v>
      </c>
    </row>
    <row r="249" spans="2:5" x14ac:dyDescent="0.2">
      <c r="B249" t="s">
        <v>446</v>
      </c>
      <c r="C249" s="11">
        <v>44362</v>
      </c>
      <c r="D249" s="11"/>
      <c r="E249" s="5">
        <v>360</v>
      </c>
    </row>
    <row r="250" spans="2:5" x14ac:dyDescent="0.2">
      <c r="B250" t="s">
        <v>447</v>
      </c>
      <c r="C250" s="11">
        <v>44362</v>
      </c>
      <c r="D250" s="11"/>
      <c r="E250" s="5">
        <v>210</v>
      </c>
    </row>
    <row r="251" spans="2:5" x14ac:dyDescent="0.2">
      <c r="B251" t="s">
        <v>448</v>
      </c>
      <c r="C251" s="11">
        <v>44362</v>
      </c>
      <c r="D251" s="11"/>
      <c r="E251" s="5">
        <v>170</v>
      </c>
    </row>
    <row r="252" spans="2:5" x14ac:dyDescent="0.2">
      <c r="B252" t="s">
        <v>449</v>
      </c>
      <c r="C252" s="11">
        <v>44357</v>
      </c>
      <c r="D252" s="11"/>
      <c r="E252" s="5">
        <v>300</v>
      </c>
    </row>
    <row r="253" spans="2:5" x14ac:dyDescent="0.2">
      <c r="B253" s="12" t="s">
        <v>450</v>
      </c>
      <c r="C253" s="13">
        <v>44357</v>
      </c>
      <c r="D253" s="13"/>
      <c r="E253" s="16">
        <v>220</v>
      </c>
    </row>
    <row r="254" spans="2:5" x14ac:dyDescent="0.2">
      <c r="B254" t="s">
        <v>451</v>
      </c>
      <c r="C254" s="11">
        <v>44357</v>
      </c>
      <c r="D254" s="11"/>
      <c r="E254" s="5">
        <v>639</v>
      </c>
    </row>
    <row r="255" spans="2:5" x14ac:dyDescent="0.2">
      <c r="B255" t="s">
        <v>452</v>
      </c>
      <c r="C255" s="11">
        <v>44355</v>
      </c>
      <c r="D255" s="11"/>
      <c r="E255" s="5">
        <v>90</v>
      </c>
    </row>
    <row r="256" spans="2:5" x14ac:dyDescent="0.2">
      <c r="B256" t="s">
        <v>453</v>
      </c>
      <c r="C256" s="11">
        <v>44354</v>
      </c>
      <c r="D256" s="11"/>
      <c r="E256" s="5">
        <v>400</v>
      </c>
    </row>
    <row r="257" spans="2:5" x14ac:dyDescent="0.2">
      <c r="B257" t="s">
        <v>454</v>
      </c>
      <c r="C257" s="11">
        <v>44351</v>
      </c>
      <c r="D257" s="11"/>
      <c r="E257" s="5" t="s">
        <v>236</v>
      </c>
    </row>
    <row r="258" spans="2:5" x14ac:dyDescent="0.2">
      <c r="B258" t="s">
        <v>455</v>
      </c>
      <c r="C258" s="11">
        <v>44351</v>
      </c>
      <c r="D258" s="11"/>
      <c r="E258" s="5">
        <v>350</v>
      </c>
    </row>
    <row r="259" spans="2:5" x14ac:dyDescent="0.2">
      <c r="B259" t="s">
        <v>456</v>
      </c>
      <c r="C259" s="11">
        <v>44342</v>
      </c>
      <c r="D259" s="11"/>
      <c r="E259" s="5">
        <v>775</v>
      </c>
    </row>
    <row r="260" spans="2:5" x14ac:dyDescent="0.2">
      <c r="B260" t="s">
        <v>263</v>
      </c>
      <c r="C260" s="11">
        <v>44341</v>
      </c>
      <c r="D260" s="11"/>
      <c r="E260" s="5">
        <v>500</v>
      </c>
    </row>
    <row r="261" spans="2:5" x14ac:dyDescent="0.2">
      <c r="B261" t="s">
        <v>457</v>
      </c>
      <c r="C261" s="11">
        <v>44340</v>
      </c>
      <c r="D261" s="11"/>
      <c r="E261" s="5">
        <v>250</v>
      </c>
    </row>
    <row r="262" spans="2:5" x14ac:dyDescent="0.2">
      <c r="B262" t="s">
        <v>458</v>
      </c>
      <c r="C262" s="11">
        <v>44340</v>
      </c>
      <c r="D262" s="11"/>
      <c r="E262" s="5">
        <v>175</v>
      </c>
    </row>
    <row r="263" spans="2:5" x14ac:dyDescent="0.2">
      <c r="B263" t="s">
        <v>459</v>
      </c>
      <c r="C263" s="11">
        <v>44335</v>
      </c>
      <c r="D263" s="11"/>
      <c r="E263" s="5">
        <v>150</v>
      </c>
    </row>
    <row r="264" spans="2:5" x14ac:dyDescent="0.2">
      <c r="B264" t="s">
        <v>460</v>
      </c>
      <c r="C264" s="11">
        <v>44334</v>
      </c>
      <c r="D264" s="11"/>
      <c r="E264" s="5">
        <v>260</v>
      </c>
    </row>
    <row r="265" spans="2:5" x14ac:dyDescent="0.2">
      <c r="B265" t="s">
        <v>461</v>
      </c>
      <c r="C265" s="11">
        <v>44328</v>
      </c>
      <c r="D265" s="11"/>
      <c r="E265" s="5">
        <v>330</v>
      </c>
    </row>
    <row r="266" spans="2:5" x14ac:dyDescent="0.2">
      <c r="B266" t="s">
        <v>462</v>
      </c>
      <c r="C266" s="11">
        <v>44328</v>
      </c>
      <c r="D266" s="11"/>
      <c r="E266" s="5" t="s">
        <v>236</v>
      </c>
    </row>
    <row r="267" spans="2:5" x14ac:dyDescent="0.2">
      <c r="B267" t="s">
        <v>463</v>
      </c>
      <c r="C267" s="11">
        <v>44327</v>
      </c>
      <c r="D267" s="11"/>
      <c r="E267" s="5">
        <v>260</v>
      </c>
    </row>
    <row r="268" spans="2:5" x14ac:dyDescent="0.2">
      <c r="B268" t="s">
        <v>464</v>
      </c>
      <c r="C268" s="11">
        <v>44327</v>
      </c>
      <c r="D268" s="11"/>
      <c r="E268" s="5">
        <v>70</v>
      </c>
    </row>
    <row r="269" spans="2:5" x14ac:dyDescent="0.2">
      <c r="B269" t="s">
        <v>465</v>
      </c>
      <c r="C269" s="11">
        <v>44327</v>
      </c>
      <c r="D269" s="11"/>
      <c r="E269" s="5">
        <v>1000</v>
      </c>
    </row>
    <row r="270" spans="2:5" x14ac:dyDescent="0.2">
      <c r="B270" t="s">
        <v>466</v>
      </c>
      <c r="C270" s="11">
        <v>44320</v>
      </c>
      <c r="D270" s="11"/>
      <c r="E270" s="5">
        <v>75</v>
      </c>
    </row>
    <row r="271" spans="2:5" x14ac:dyDescent="0.2">
      <c r="B271" t="s">
        <v>467</v>
      </c>
      <c r="C271" s="11">
        <v>44320</v>
      </c>
      <c r="D271" s="11"/>
      <c r="E271" s="5">
        <v>280</v>
      </c>
    </row>
    <row r="272" spans="2:5" x14ac:dyDescent="0.2">
      <c r="B272" t="s">
        <v>468</v>
      </c>
      <c r="C272" s="11">
        <v>44306</v>
      </c>
      <c r="D272" s="11"/>
      <c r="E272" s="5">
        <v>225</v>
      </c>
    </row>
    <row r="273" spans="2:5" x14ac:dyDescent="0.2">
      <c r="B273" t="s">
        <v>469</v>
      </c>
      <c r="C273" s="11">
        <v>44302</v>
      </c>
      <c r="D273" s="11"/>
      <c r="E273" s="5">
        <v>80</v>
      </c>
    </row>
    <row r="274" spans="2:5" x14ac:dyDescent="0.2">
      <c r="B274" t="s">
        <v>470</v>
      </c>
      <c r="C274" s="11">
        <v>44299</v>
      </c>
      <c r="D274" s="11"/>
      <c r="E274" s="5">
        <v>189</v>
      </c>
    </row>
    <row r="275" spans="2:5" x14ac:dyDescent="0.2">
      <c r="B275" t="s">
        <v>471</v>
      </c>
      <c r="C275" s="11">
        <v>44299</v>
      </c>
      <c r="D275" s="11"/>
      <c r="E275" s="5">
        <v>220</v>
      </c>
    </row>
    <row r="276" spans="2:5" x14ac:dyDescent="0.2">
      <c r="B276" s="12" t="s">
        <v>472</v>
      </c>
      <c r="C276" s="13">
        <v>44299</v>
      </c>
      <c r="D276" s="13"/>
      <c r="E276" s="16">
        <v>676</v>
      </c>
    </row>
    <row r="277" spans="2:5" x14ac:dyDescent="0.2">
      <c r="B277" t="s">
        <v>473</v>
      </c>
      <c r="C277" s="11">
        <v>44296</v>
      </c>
      <c r="D277" s="11"/>
      <c r="E277" s="5">
        <v>30</v>
      </c>
    </row>
    <row r="278" spans="2:5" x14ac:dyDescent="0.2">
      <c r="B278" t="s">
        <v>474</v>
      </c>
      <c r="C278" s="11">
        <v>44294</v>
      </c>
      <c r="D278" s="11"/>
      <c r="E278" s="5">
        <v>500</v>
      </c>
    </row>
    <row r="279" spans="2:5" x14ac:dyDescent="0.2">
      <c r="B279" t="s">
        <v>475</v>
      </c>
      <c r="C279" s="11">
        <v>44294</v>
      </c>
      <c r="D279" s="11"/>
      <c r="E279" s="5">
        <v>160</v>
      </c>
    </row>
    <row r="280" spans="2:5" x14ac:dyDescent="0.2">
      <c r="B280" t="s">
        <v>476</v>
      </c>
      <c r="C280" s="11">
        <v>44294</v>
      </c>
      <c r="D280" s="11"/>
      <c r="E280" s="5">
        <v>223</v>
      </c>
    </row>
    <row r="281" spans="2:5" x14ac:dyDescent="0.2">
      <c r="B281" t="s">
        <v>477</v>
      </c>
      <c r="C281" s="11">
        <v>44293</v>
      </c>
      <c r="D281" s="11"/>
      <c r="E281" s="5">
        <v>640</v>
      </c>
    </row>
    <row r="282" spans="2:5" x14ac:dyDescent="0.2">
      <c r="B282" t="s">
        <v>478</v>
      </c>
      <c r="C282" s="11">
        <v>44293</v>
      </c>
      <c r="D282" s="11"/>
      <c r="E282" s="5">
        <v>110</v>
      </c>
    </row>
    <row r="283" spans="2:5" x14ac:dyDescent="0.2">
      <c r="B283" t="s">
        <v>479</v>
      </c>
      <c r="C283" s="11">
        <v>44293</v>
      </c>
      <c r="D283" s="11"/>
      <c r="E283" s="5">
        <v>150</v>
      </c>
    </row>
    <row r="284" spans="2:5" x14ac:dyDescent="0.2">
      <c r="B284" s="11" t="s">
        <v>480</v>
      </c>
      <c r="C284" s="11">
        <v>44292</v>
      </c>
      <c r="D284" s="11"/>
      <c r="E284" s="5">
        <v>210</v>
      </c>
    </row>
    <row r="285" spans="2:5" x14ac:dyDescent="0.2">
      <c r="B285" t="s">
        <v>481</v>
      </c>
      <c r="C285" s="11">
        <v>44292</v>
      </c>
      <c r="D285" s="11"/>
      <c r="E285" s="5">
        <v>100</v>
      </c>
    </row>
    <row r="286" spans="2:5" x14ac:dyDescent="0.2">
      <c r="B286" t="s">
        <v>387</v>
      </c>
      <c r="C286" s="11">
        <v>44291</v>
      </c>
      <c r="D286" s="11"/>
      <c r="E286" s="5">
        <v>300</v>
      </c>
    </row>
    <row r="287" spans="2:5" x14ac:dyDescent="0.2">
      <c r="B287" t="s">
        <v>482</v>
      </c>
      <c r="C287" s="11">
        <v>44286</v>
      </c>
      <c r="D287" s="11"/>
      <c r="E287" s="5">
        <v>110</v>
      </c>
    </row>
    <row r="288" spans="2:5" x14ac:dyDescent="0.2">
      <c r="B288" t="s">
        <v>289</v>
      </c>
      <c r="C288" s="11">
        <v>44286</v>
      </c>
      <c r="D288" s="11"/>
      <c r="E288" s="5">
        <v>210</v>
      </c>
    </row>
    <row r="289" spans="2:5" x14ac:dyDescent="0.2">
      <c r="B289" t="s">
        <v>483</v>
      </c>
      <c r="C289" s="11">
        <v>44285</v>
      </c>
      <c r="D289" s="11"/>
      <c r="E289" s="5">
        <v>100</v>
      </c>
    </row>
    <row r="290" spans="2:5" x14ac:dyDescent="0.2">
      <c r="B290" t="s">
        <v>421</v>
      </c>
      <c r="C290" s="11">
        <v>44278</v>
      </c>
      <c r="D290" s="11"/>
      <c r="E290" s="5">
        <v>1200</v>
      </c>
    </row>
    <row r="291" spans="2:5" x14ac:dyDescent="0.2">
      <c r="B291" t="s">
        <v>484</v>
      </c>
      <c r="C291" s="11">
        <v>44271</v>
      </c>
      <c r="D291" s="11"/>
      <c r="E291" s="5">
        <v>300</v>
      </c>
    </row>
    <row r="292" spans="2:5" x14ac:dyDescent="0.2">
      <c r="B292" t="s">
        <v>485</v>
      </c>
      <c r="C292" s="11">
        <v>44270</v>
      </c>
      <c r="D292" s="11"/>
      <c r="E292" s="5">
        <v>400</v>
      </c>
    </row>
    <row r="293" spans="2:5" x14ac:dyDescent="0.2">
      <c r="B293" t="s">
        <v>250</v>
      </c>
      <c r="C293" s="11">
        <v>44270</v>
      </c>
      <c r="D293" s="11"/>
      <c r="E293" s="5">
        <v>525</v>
      </c>
    </row>
    <row r="294" spans="2:5" x14ac:dyDescent="0.2">
      <c r="B294" t="s">
        <v>486</v>
      </c>
      <c r="C294" s="11">
        <v>44267</v>
      </c>
      <c r="D294" s="11"/>
      <c r="E294" s="5">
        <v>204</v>
      </c>
    </row>
    <row r="295" spans="2:5" x14ac:dyDescent="0.2">
      <c r="B295" t="s">
        <v>487</v>
      </c>
      <c r="C295" s="11">
        <v>44266</v>
      </c>
      <c r="D295" s="11"/>
      <c r="E295" s="5">
        <v>225</v>
      </c>
    </row>
    <row r="296" spans="2:5" x14ac:dyDescent="0.2">
      <c r="B296" t="s">
        <v>486</v>
      </c>
      <c r="C296" s="11">
        <v>44266</v>
      </c>
      <c r="D296" s="11"/>
      <c r="E296" s="5">
        <v>200</v>
      </c>
    </row>
    <row r="297" spans="2:5" x14ac:dyDescent="0.2">
      <c r="B297" t="s">
        <v>358</v>
      </c>
      <c r="C297" s="11">
        <v>44264</v>
      </c>
      <c r="D297" s="11"/>
      <c r="E297" s="5">
        <v>110</v>
      </c>
    </row>
    <row r="298" spans="2:5" x14ac:dyDescent="0.2">
      <c r="B298" t="s">
        <v>488</v>
      </c>
      <c r="C298" s="11">
        <v>44251</v>
      </c>
      <c r="D298" s="11"/>
      <c r="E298" s="5">
        <v>135</v>
      </c>
    </row>
    <row r="299" spans="2:5" x14ac:dyDescent="0.2">
      <c r="B299" t="s">
        <v>489</v>
      </c>
      <c r="C299" s="11">
        <v>44244</v>
      </c>
      <c r="D299" s="11"/>
      <c r="E299" s="5">
        <v>150</v>
      </c>
    </row>
    <row r="300" spans="2:5" x14ac:dyDescent="0.2">
      <c r="B300" t="s">
        <v>490</v>
      </c>
      <c r="C300" s="11">
        <v>44222</v>
      </c>
      <c r="D300" s="11"/>
      <c r="E300" s="5">
        <v>200</v>
      </c>
    </row>
    <row r="301" spans="2:5" x14ac:dyDescent="0.2">
      <c r="B301" t="s">
        <v>491</v>
      </c>
      <c r="C301" s="11">
        <v>44217</v>
      </c>
      <c r="D301" s="11"/>
      <c r="E301" s="5">
        <v>140</v>
      </c>
    </row>
    <row r="302" spans="2:5" x14ac:dyDescent="0.2">
      <c r="B302" t="s">
        <v>284</v>
      </c>
      <c r="C302" s="11">
        <v>44208</v>
      </c>
      <c r="D302" s="11"/>
      <c r="E302" s="5">
        <v>230</v>
      </c>
    </row>
    <row r="303" spans="2:5" x14ac:dyDescent="0.2">
      <c r="B303" t="s">
        <v>492</v>
      </c>
      <c r="C303" s="11">
        <v>44206</v>
      </c>
      <c r="D303" s="11"/>
      <c r="E303" s="5">
        <v>360</v>
      </c>
    </row>
    <row r="304" spans="2:5" x14ac:dyDescent="0.2">
      <c r="B304" t="s">
        <v>493</v>
      </c>
      <c r="C304" s="11">
        <v>44193</v>
      </c>
      <c r="D304" s="11"/>
      <c r="E304" s="5">
        <v>1600</v>
      </c>
    </row>
    <row r="305" spans="2:6" x14ac:dyDescent="0.2">
      <c r="B305" t="s">
        <v>335</v>
      </c>
      <c r="C305" s="11">
        <v>44183</v>
      </c>
      <c r="D305" s="11"/>
      <c r="E305" s="5">
        <v>225</v>
      </c>
    </row>
    <row r="306" spans="2:6" x14ac:dyDescent="0.2">
      <c r="B306" s="12" t="s">
        <v>355</v>
      </c>
      <c r="C306" s="13">
        <v>44173</v>
      </c>
      <c r="D306" s="13"/>
      <c r="E306" s="16">
        <v>80</v>
      </c>
      <c r="F306" s="12" t="s">
        <v>423</v>
      </c>
    </row>
    <row r="307" spans="2:6" x14ac:dyDescent="0.2">
      <c r="B307" t="s">
        <v>378</v>
      </c>
      <c r="C307" s="11">
        <v>44166</v>
      </c>
      <c r="D307" s="11"/>
      <c r="E307" s="5">
        <v>114</v>
      </c>
    </row>
    <row r="308" spans="2:6" x14ac:dyDescent="0.2">
      <c r="B308" t="s">
        <v>494</v>
      </c>
      <c r="C308" s="11">
        <v>44159</v>
      </c>
      <c r="D308" s="11"/>
      <c r="E308" s="5">
        <v>1700</v>
      </c>
    </row>
    <row r="309" spans="2:6" x14ac:dyDescent="0.2">
      <c r="B309" t="s">
        <v>418</v>
      </c>
      <c r="C309" s="11">
        <v>44161</v>
      </c>
      <c r="D309" s="11"/>
      <c r="E309" s="5">
        <v>100</v>
      </c>
    </row>
    <row r="310" spans="2:6" x14ac:dyDescent="0.2">
      <c r="B310" t="s">
        <v>495</v>
      </c>
      <c r="C310" s="11">
        <v>44151</v>
      </c>
      <c r="D310" s="11"/>
      <c r="E310" s="5">
        <v>171.42857142857142</v>
      </c>
    </row>
    <row r="311" spans="2:6" x14ac:dyDescent="0.2">
      <c r="B311" t="s">
        <v>496</v>
      </c>
      <c r="C311" s="11">
        <v>44148</v>
      </c>
      <c r="D311" s="11"/>
      <c r="E311" s="5">
        <v>55</v>
      </c>
    </row>
    <row r="312" spans="2:6" x14ac:dyDescent="0.2">
      <c r="B312" t="s">
        <v>251</v>
      </c>
      <c r="C312" s="11">
        <v>44145</v>
      </c>
      <c r="D312" s="11"/>
      <c r="E312" s="5">
        <v>250</v>
      </c>
    </row>
    <row r="313" spans="2:6" x14ac:dyDescent="0.2">
      <c r="B313" t="s">
        <v>371</v>
      </c>
      <c r="C313" s="11">
        <v>44144</v>
      </c>
      <c r="D313" s="11"/>
      <c r="E313" s="5">
        <v>500</v>
      </c>
    </row>
    <row r="314" spans="2:6" x14ac:dyDescent="0.2">
      <c r="B314" t="s">
        <v>497</v>
      </c>
      <c r="C314" s="11">
        <v>44141</v>
      </c>
      <c r="D314" s="11"/>
      <c r="E314" s="5">
        <v>180</v>
      </c>
    </row>
    <row r="315" spans="2:6" x14ac:dyDescent="0.2">
      <c r="B315" t="s">
        <v>498</v>
      </c>
      <c r="C315" s="11">
        <v>44133</v>
      </c>
      <c r="D315" s="11"/>
      <c r="E315" s="5">
        <v>120</v>
      </c>
    </row>
    <row r="316" spans="2:6" x14ac:dyDescent="0.2">
      <c r="B316" t="s">
        <v>406</v>
      </c>
      <c r="C316" s="11">
        <v>44132</v>
      </c>
      <c r="D316" s="11"/>
      <c r="E316" s="5">
        <v>100</v>
      </c>
    </row>
    <row r="317" spans="2:6" x14ac:dyDescent="0.2">
      <c r="B317" t="s">
        <v>499</v>
      </c>
      <c r="C317" s="11">
        <v>44131</v>
      </c>
      <c r="D317" s="11"/>
      <c r="E317" s="5">
        <v>120</v>
      </c>
    </row>
    <row r="318" spans="2:6" x14ac:dyDescent="0.2">
      <c r="B318" t="s">
        <v>500</v>
      </c>
      <c r="C318" s="11">
        <v>44118</v>
      </c>
      <c r="D318" s="11"/>
      <c r="E318" s="5">
        <v>140</v>
      </c>
    </row>
    <row r="319" spans="2:6" x14ac:dyDescent="0.2">
      <c r="B319" t="s">
        <v>334</v>
      </c>
      <c r="C319" s="11">
        <v>44118</v>
      </c>
      <c r="D319" s="11"/>
      <c r="E319" s="5">
        <v>140</v>
      </c>
    </row>
    <row r="320" spans="2:6" x14ac:dyDescent="0.2">
      <c r="B320" t="s">
        <v>421</v>
      </c>
      <c r="C320" s="11">
        <v>44112</v>
      </c>
      <c r="D320" s="11"/>
      <c r="E320" s="5">
        <v>378</v>
      </c>
    </row>
    <row r="321" spans="2:5" x14ac:dyDescent="0.2">
      <c r="B321" s="11" t="s">
        <v>501</v>
      </c>
      <c r="C321" s="11">
        <v>44105</v>
      </c>
      <c r="D321" s="11"/>
      <c r="E321" s="5">
        <v>400</v>
      </c>
    </row>
    <row r="322" spans="2:5" x14ac:dyDescent="0.2">
      <c r="B322" t="s">
        <v>502</v>
      </c>
      <c r="C322" s="11">
        <v>44102</v>
      </c>
      <c r="D322" s="11"/>
      <c r="E322" s="5">
        <v>68</v>
      </c>
    </row>
    <row r="323" spans="2:5" x14ac:dyDescent="0.2">
      <c r="B323" t="s">
        <v>503</v>
      </c>
      <c r="C323" s="11">
        <v>44102</v>
      </c>
      <c r="D323" s="11"/>
      <c r="E323" s="5">
        <v>319</v>
      </c>
    </row>
    <row r="324" spans="2:5" x14ac:dyDescent="0.2">
      <c r="B324" t="s">
        <v>504</v>
      </c>
      <c r="C324" s="11">
        <v>44082</v>
      </c>
      <c r="D324" s="11"/>
      <c r="E324" s="5">
        <v>300</v>
      </c>
    </row>
    <row r="325" spans="2:5" x14ac:dyDescent="0.2">
      <c r="B325" t="s">
        <v>505</v>
      </c>
      <c r="C325" s="11">
        <v>44077</v>
      </c>
      <c r="D325" s="11"/>
      <c r="E325" s="5">
        <v>100</v>
      </c>
    </row>
    <row r="326" spans="2:5" x14ac:dyDescent="0.2">
      <c r="B326" t="s">
        <v>420</v>
      </c>
      <c r="C326" s="11">
        <v>44076</v>
      </c>
      <c r="D326" s="11"/>
      <c r="E326" s="5">
        <v>150</v>
      </c>
    </row>
    <row r="327" spans="2:5" x14ac:dyDescent="0.2">
      <c r="B327" t="s">
        <v>506</v>
      </c>
      <c r="C327" s="11">
        <v>44042</v>
      </c>
      <c r="D327" s="11"/>
      <c r="E327" s="5">
        <v>260</v>
      </c>
    </row>
    <row r="328" spans="2:5" x14ac:dyDescent="0.2">
      <c r="B328" t="s">
        <v>507</v>
      </c>
      <c r="C328" s="11">
        <v>44034</v>
      </c>
      <c r="D328" s="11"/>
      <c r="E328" s="5">
        <v>135</v>
      </c>
    </row>
    <row r="329" spans="2:5" x14ac:dyDescent="0.2">
      <c r="B329" t="s">
        <v>508</v>
      </c>
      <c r="C329" s="11">
        <v>44019</v>
      </c>
      <c r="D329" s="11"/>
      <c r="E329" s="5">
        <f>50+80</f>
        <v>130</v>
      </c>
    </row>
    <row r="330" spans="2:5" x14ac:dyDescent="0.2">
      <c r="B330" t="s">
        <v>493</v>
      </c>
      <c r="C330" s="11">
        <v>44011</v>
      </c>
      <c r="D330" s="11"/>
      <c r="E330" s="5">
        <v>750</v>
      </c>
    </row>
    <row r="331" spans="2:5" x14ac:dyDescent="0.2">
      <c r="B331" t="s">
        <v>509</v>
      </c>
      <c r="C331" s="11">
        <v>43980</v>
      </c>
      <c r="D331" s="11"/>
      <c r="E331" s="5">
        <v>500</v>
      </c>
    </row>
    <row r="332" spans="2:5" x14ac:dyDescent="0.2">
      <c r="B332" t="s">
        <v>449</v>
      </c>
      <c r="C332" s="11">
        <v>43957</v>
      </c>
      <c r="D332" s="11"/>
      <c r="E332" s="5">
        <v>200</v>
      </c>
    </row>
    <row r="333" spans="2:5" x14ac:dyDescent="0.2">
      <c r="B333" t="s">
        <v>510</v>
      </c>
      <c r="C333" s="11">
        <v>43948</v>
      </c>
      <c r="D333" s="11"/>
      <c r="E333" s="5">
        <v>36</v>
      </c>
    </row>
    <row r="334" spans="2:5" x14ac:dyDescent="0.2">
      <c r="B334" t="s">
        <v>511</v>
      </c>
      <c r="C334" s="11">
        <v>43930</v>
      </c>
      <c r="D334" s="11"/>
      <c r="E334" s="5">
        <v>250</v>
      </c>
    </row>
    <row r="335" spans="2:5" x14ac:dyDescent="0.2">
      <c r="B335" t="s">
        <v>512</v>
      </c>
      <c r="C335" s="11">
        <v>43895</v>
      </c>
      <c r="D335" s="11"/>
      <c r="E335" s="5">
        <v>2400</v>
      </c>
    </row>
    <row r="336" spans="2:5" x14ac:dyDescent="0.2">
      <c r="B336" t="s">
        <v>513</v>
      </c>
      <c r="C336" s="11">
        <v>43895</v>
      </c>
      <c r="D336" s="11"/>
      <c r="E336" s="5">
        <f>500+500</f>
        <v>1000</v>
      </c>
    </row>
    <row r="337" spans="2:5" x14ac:dyDescent="0.2">
      <c r="B337" t="s">
        <v>514</v>
      </c>
      <c r="C337" s="11">
        <v>43885</v>
      </c>
      <c r="D337" s="11"/>
      <c r="E337" s="5">
        <v>100</v>
      </c>
    </row>
    <row r="338" spans="2:5" x14ac:dyDescent="0.2">
      <c r="B338" t="s">
        <v>515</v>
      </c>
      <c r="C338" s="11">
        <v>43885</v>
      </c>
      <c r="D338" s="11"/>
      <c r="E338" s="5">
        <v>165</v>
      </c>
    </row>
    <row r="339" spans="2:5" x14ac:dyDescent="0.2">
      <c r="B339" t="s">
        <v>516</v>
      </c>
      <c r="C339" s="11">
        <v>43868</v>
      </c>
      <c r="D339" s="11"/>
      <c r="E339" s="5">
        <v>150</v>
      </c>
    </row>
    <row r="340" spans="2:5" x14ac:dyDescent="0.2">
      <c r="B340" t="s">
        <v>328</v>
      </c>
      <c r="C340" s="11">
        <v>43860</v>
      </c>
      <c r="D340" s="11"/>
      <c r="E340" s="5">
        <v>250</v>
      </c>
    </row>
    <row r="341" spans="2:5" x14ac:dyDescent="0.2">
      <c r="B341" t="s">
        <v>283</v>
      </c>
      <c r="C341" s="11">
        <v>43852</v>
      </c>
      <c r="D341" s="11"/>
      <c r="E341" s="5">
        <v>161</v>
      </c>
    </row>
    <row r="342" spans="2:5" x14ac:dyDescent="0.2">
      <c r="B342" t="s">
        <v>517</v>
      </c>
      <c r="C342" s="11">
        <v>43851</v>
      </c>
      <c r="D342" s="11"/>
      <c r="E342" s="5">
        <v>263</v>
      </c>
    </row>
    <row r="343" spans="2:5" x14ac:dyDescent="0.2">
      <c r="B343" t="s">
        <v>518</v>
      </c>
      <c r="C343" s="11">
        <v>43819</v>
      </c>
      <c r="D343" s="11"/>
      <c r="E343" s="5">
        <v>275</v>
      </c>
    </row>
    <row r="344" spans="2:5" x14ac:dyDescent="0.2">
      <c r="B344" t="s">
        <v>519</v>
      </c>
      <c r="C344" s="11">
        <v>43794</v>
      </c>
      <c r="D344" s="11"/>
      <c r="E344" s="5">
        <v>1000</v>
      </c>
    </row>
    <row r="345" spans="2:5" x14ac:dyDescent="0.2">
      <c r="B345" t="s">
        <v>520</v>
      </c>
      <c r="C345" s="11">
        <v>43791</v>
      </c>
      <c r="D345" s="11"/>
      <c r="E345" s="5">
        <v>290</v>
      </c>
    </row>
    <row r="346" spans="2:5" x14ac:dyDescent="0.2">
      <c r="B346" t="s">
        <v>521</v>
      </c>
      <c r="C346" s="11">
        <v>43779</v>
      </c>
      <c r="D346" s="11"/>
      <c r="E346" s="5">
        <v>15</v>
      </c>
    </row>
    <row r="347" spans="2:5" x14ac:dyDescent="0.2">
      <c r="B347" t="s">
        <v>522</v>
      </c>
      <c r="C347" s="11">
        <v>43766</v>
      </c>
      <c r="D347" s="11"/>
      <c r="E347" s="5">
        <v>655</v>
      </c>
    </row>
    <row r="348" spans="2:5" x14ac:dyDescent="0.2">
      <c r="B348" t="s">
        <v>496</v>
      </c>
      <c r="C348" s="11">
        <v>43696</v>
      </c>
      <c r="D348" s="11"/>
      <c r="E348" s="5">
        <v>70</v>
      </c>
    </row>
    <row r="349" spans="2:5" x14ac:dyDescent="0.2">
      <c r="B349" t="s">
        <v>409</v>
      </c>
      <c r="C349" s="11">
        <v>43691</v>
      </c>
      <c r="D349" s="11"/>
      <c r="E349" s="5">
        <v>110</v>
      </c>
    </row>
    <row r="350" spans="2:5" x14ac:dyDescent="0.2">
      <c r="B350" t="s">
        <v>421</v>
      </c>
      <c r="C350" s="11">
        <v>43685</v>
      </c>
      <c r="D350" s="11"/>
      <c r="E350" s="5">
        <v>750</v>
      </c>
    </row>
    <row r="351" spans="2:5" x14ac:dyDescent="0.2">
      <c r="B351" t="s">
        <v>524</v>
      </c>
      <c r="C351" s="11">
        <v>43684</v>
      </c>
      <c r="D351" s="11"/>
      <c r="E351" s="5">
        <v>200</v>
      </c>
    </row>
    <row r="352" spans="2:5" x14ac:dyDescent="0.2">
      <c r="B352" t="s">
        <v>525</v>
      </c>
      <c r="C352" s="11">
        <v>43676</v>
      </c>
      <c r="D352" s="11"/>
      <c r="E352" s="5">
        <v>370</v>
      </c>
    </row>
    <row r="353" spans="2:5" x14ac:dyDescent="0.2">
      <c r="B353" t="s">
        <v>422</v>
      </c>
      <c r="C353" s="11">
        <v>43671</v>
      </c>
      <c r="D353" s="11"/>
      <c r="E353" s="5">
        <v>300</v>
      </c>
    </row>
    <row r="354" spans="2:5" x14ac:dyDescent="0.2">
      <c r="B354" t="s">
        <v>335</v>
      </c>
      <c r="C354" s="11">
        <v>43656</v>
      </c>
      <c r="D354" s="11"/>
      <c r="E354" s="5">
        <v>231</v>
      </c>
    </row>
    <row r="355" spans="2:5" x14ac:dyDescent="0.2">
      <c r="B355" t="s">
        <v>526</v>
      </c>
      <c r="C355" s="11">
        <v>43643</v>
      </c>
      <c r="D355" s="11"/>
      <c r="E355" s="5">
        <v>200</v>
      </c>
    </row>
    <row r="356" spans="2:5" x14ac:dyDescent="0.2">
      <c r="B356" t="s">
        <v>467</v>
      </c>
      <c r="C356" s="11">
        <v>43633</v>
      </c>
      <c r="D356" s="11"/>
      <c r="E356" s="5">
        <v>210</v>
      </c>
    </row>
    <row r="357" spans="2:5" x14ac:dyDescent="0.2">
      <c r="B357" t="s">
        <v>444</v>
      </c>
      <c r="C357" s="11">
        <v>43628</v>
      </c>
      <c r="D357" s="11"/>
      <c r="E357" s="5">
        <v>300</v>
      </c>
    </row>
    <row r="358" spans="2:5" x14ac:dyDescent="0.2">
      <c r="B358" t="s">
        <v>527</v>
      </c>
      <c r="C358" s="11">
        <v>43609</v>
      </c>
      <c r="D358" s="11"/>
      <c r="E358" s="5">
        <v>600</v>
      </c>
    </row>
    <row r="359" spans="2:5" x14ac:dyDescent="0.2">
      <c r="B359" t="s">
        <v>498</v>
      </c>
      <c r="C359" s="11">
        <v>43601</v>
      </c>
      <c r="D359" s="11"/>
      <c r="E359" s="5">
        <v>484</v>
      </c>
    </row>
    <row r="360" spans="2:5" x14ac:dyDescent="0.2">
      <c r="B360" t="s">
        <v>496</v>
      </c>
      <c r="C360" s="11">
        <v>43600</v>
      </c>
      <c r="D360" s="11"/>
      <c r="E360" s="5">
        <v>220</v>
      </c>
    </row>
    <row r="361" spans="2:5" x14ac:dyDescent="0.2">
      <c r="B361" t="s">
        <v>522</v>
      </c>
      <c r="C361" s="11">
        <v>43598</v>
      </c>
      <c r="D361" s="11"/>
      <c r="E361" s="5">
        <v>800</v>
      </c>
    </row>
    <row r="362" spans="2:5" x14ac:dyDescent="0.2">
      <c r="B362" t="s">
        <v>523</v>
      </c>
      <c r="C362" s="11">
        <v>43592</v>
      </c>
      <c r="D362" s="11"/>
      <c r="E362" s="5">
        <v>1200</v>
      </c>
    </row>
    <row r="363" spans="2:5" x14ac:dyDescent="0.2">
      <c r="B363" t="s">
        <v>528</v>
      </c>
      <c r="C363" s="11">
        <v>43585</v>
      </c>
      <c r="D363" s="11"/>
      <c r="E363" s="5">
        <v>1000</v>
      </c>
    </row>
    <row r="364" spans="2:5" x14ac:dyDescent="0.2">
      <c r="B364" t="s">
        <v>529</v>
      </c>
      <c r="C364" s="11">
        <v>43574</v>
      </c>
      <c r="D364" s="11"/>
      <c r="E364" s="5">
        <v>1000</v>
      </c>
    </row>
    <row r="365" spans="2:5" x14ac:dyDescent="0.2">
      <c r="B365" t="s">
        <v>490</v>
      </c>
      <c r="C365" s="11">
        <v>43564</v>
      </c>
      <c r="D365" s="11"/>
      <c r="E365" s="5">
        <v>225</v>
      </c>
    </row>
    <row r="366" spans="2:5" x14ac:dyDescent="0.2">
      <c r="B366" t="s">
        <v>530</v>
      </c>
      <c r="C366" s="11">
        <v>43548</v>
      </c>
      <c r="D366" s="11"/>
      <c r="E366" s="5">
        <v>413</v>
      </c>
    </row>
    <row r="367" spans="2:5" x14ac:dyDescent="0.2">
      <c r="B367" t="s">
        <v>531</v>
      </c>
      <c r="C367" s="11">
        <v>43544</v>
      </c>
      <c r="D367" s="11"/>
      <c r="E367" s="5">
        <v>300</v>
      </c>
    </row>
    <row r="368" spans="2:5" x14ac:dyDescent="0.2">
      <c r="B368" t="s">
        <v>532</v>
      </c>
      <c r="C368" s="11">
        <v>43530</v>
      </c>
      <c r="D368" s="11"/>
      <c r="E368" s="5">
        <v>1500</v>
      </c>
    </row>
    <row r="369" spans="2:6" x14ac:dyDescent="0.2">
      <c r="B369" t="s">
        <v>533</v>
      </c>
      <c r="C369" s="11">
        <v>43530</v>
      </c>
      <c r="D369" s="11"/>
      <c r="E369" s="5">
        <v>1700</v>
      </c>
    </row>
    <row r="370" spans="2:6" x14ac:dyDescent="0.2">
      <c r="B370" t="s">
        <v>449</v>
      </c>
      <c r="C370" s="11">
        <v>43524</v>
      </c>
      <c r="D370" s="11"/>
      <c r="E370" s="5">
        <v>1500</v>
      </c>
    </row>
    <row r="371" spans="2:6" x14ac:dyDescent="0.2">
      <c r="B371" s="11" t="s">
        <v>321</v>
      </c>
      <c r="C371" s="11">
        <v>43517</v>
      </c>
      <c r="D371" s="11"/>
      <c r="E371" s="5">
        <v>1000</v>
      </c>
    </row>
    <row r="372" spans="2:6" x14ac:dyDescent="0.2">
      <c r="B372" t="s">
        <v>527</v>
      </c>
      <c r="C372" s="11">
        <v>43517</v>
      </c>
      <c r="D372" s="11"/>
      <c r="E372" s="5">
        <v>400</v>
      </c>
    </row>
    <row r="373" spans="2:6" x14ac:dyDescent="0.2">
      <c r="B373" t="s">
        <v>371</v>
      </c>
      <c r="C373" s="11">
        <v>43507</v>
      </c>
      <c r="D373" s="11"/>
      <c r="E373" s="5">
        <v>940</v>
      </c>
    </row>
    <row r="374" spans="2:6" x14ac:dyDescent="0.2">
      <c r="B374" t="s">
        <v>534</v>
      </c>
      <c r="C374" s="11">
        <v>43504</v>
      </c>
      <c r="D374" s="11"/>
      <c r="E374" s="5">
        <v>440</v>
      </c>
    </row>
    <row r="375" spans="2:6" x14ac:dyDescent="0.2">
      <c r="B375" t="s">
        <v>535</v>
      </c>
      <c r="C375" s="11">
        <v>43497</v>
      </c>
      <c r="D375" s="11"/>
      <c r="E375" s="5">
        <v>200</v>
      </c>
    </row>
    <row r="376" spans="2:6" x14ac:dyDescent="0.2">
      <c r="B376" t="s">
        <v>516</v>
      </c>
      <c r="C376" s="11">
        <v>43487</v>
      </c>
      <c r="D376" s="11"/>
      <c r="E376" s="5">
        <v>150</v>
      </c>
    </row>
    <row r="377" spans="2:6" x14ac:dyDescent="0.2">
      <c r="B377" t="s">
        <v>491</v>
      </c>
      <c r="C377" s="11">
        <v>43487</v>
      </c>
      <c r="D377" s="11"/>
      <c r="E377" s="5">
        <v>100</v>
      </c>
    </row>
    <row r="378" spans="2:6" x14ac:dyDescent="0.2">
      <c r="B378" t="s">
        <v>536</v>
      </c>
      <c r="C378" s="11">
        <v>43497</v>
      </c>
      <c r="D378" s="11"/>
      <c r="E378" s="5">
        <v>328</v>
      </c>
      <c r="F378" t="s">
        <v>537</v>
      </c>
    </row>
    <row r="379" spans="2:6" x14ac:dyDescent="0.2">
      <c r="B379" t="s">
        <v>538</v>
      </c>
      <c r="C379" s="11">
        <v>43454</v>
      </c>
      <c r="D379" s="11"/>
      <c r="E379" s="5">
        <v>400</v>
      </c>
    </row>
    <row r="380" spans="2:6" x14ac:dyDescent="0.2">
      <c r="B380" t="s">
        <v>539</v>
      </c>
      <c r="C380" s="11">
        <v>43454</v>
      </c>
      <c r="D380" s="11"/>
      <c r="E380" s="5">
        <v>385</v>
      </c>
    </row>
    <row r="381" spans="2:6" x14ac:dyDescent="0.2">
      <c r="B381" t="s">
        <v>540</v>
      </c>
      <c r="C381" s="11">
        <v>43453</v>
      </c>
      <c r="D381" s="11"/>
      <c r="E381" s="5">
        <v>500</v>
      </c>
    </row>
    <row r="382" spans="2:6" x14ac:dyDescent="0.2">
      <c r="B382" t="s">
        <v>504</v>
      </c>
      <c r="C382" s="11">
        <v>43447</v>
      </c>
      <c r="D382" s="11"/>
      <c r="E382" s="5">
        <v>400</v>
      </c>
    </row>
    <row r="383" spans="2:6" x14ac:dyDescent="0.2">
      <c r="B383" t="s">
        <v>541</v>
      </c>
      <c r="C383" s="11">
        <v>43438</v>
      </c>
      <c r="D383" s="11"/>
      <c r="E383" s="5">
        <v>800</v>
      </c>
    </row>
    <row r="384" spans="2:6" x14ac:dyDescent="0.2">
      <c r="B384" t="s">
        <v>542</v>
      </c>
      <c r="C384" s="11">
        <v>43437</v>
      </c>
      <c r="D384" s="11"/>
      <c r="E384" s="5" t="s">
        <v>236</v>
      </c>
    </row>
    <row r="385" spans="2:6" x14ac:dyDescent="0.2">
      <c r="B385" t="s">
        <v>543</v>
      </c>
      <c r="C385" s="11">
        <v>43425</v>
      </c>
      <c r="D385" s="11"/>
      <c r="E385" s="5">
        <v>1100</v>
      </c>
    </row>
    <row r="386" spans="2:6" x14ac:dyDescent="0.2">
      <c r="B386" t="s">
        <v>544</v>
      </c>
      <c r="C386" s="11">
        <v>43424</v>
      </c>
      <c r="D386" s="11"/>
      <c r="E386" s="5">
        <v>2000</v>
      </c>
    </row>
    <row r="387" spans="2:6" x14ac:dyDescent="0.2">
      <c r="B387" t="s">
        <v>520</v>
      </c>
      <c r="C387" s="11">
        <v>43419</v>
      </c>
      <c r="D387" s="11"/>
      <c r="E387" s="5">
        <v>300</v>
      </c>
    </row>
    <row r="388" spans="2:6" x14ac:dyDescent="0.2">
      <c r="B388" t="s">
        <v>545</v>
      </c>
      <c r="C388" s="11">
        <v>43417</v>
      </c>
      <c r="D388" s="11"/>
      <c r="E388" s="5">
        <v>200</v>
      </c>
    </row>
    <row r="389" spans="2:6" x14ac:dyDescent="0.2">
      <c r="B389" t="s">
        <v>546</v>
      </c>
      <c r="C389" s="11">
        <v>43412</v>
      </c>
      <c r="D389" s="11"/>
      <c r="E389" s="5">
        <v>4000</v>
      </c>
    </row>
    <row r="390" spans="2:6" x14ac:dyDescent="0.2">
      <c r="B390" t="s">
        <v>547</v>
      </c>
      <c r="C390" s="11">
        <v>43409</v>
      </c>
      <c r="D390" s="11"/>
      <c r="E390" s="5">
        <v>1100</v>
      </c>
    </row>
    <row r="391" spans="2:6" x14ac:dyDescent="0.2">
      <c r="B391" t="s">
        <v>548</v>
      </c>
      <c r="C391" s="11">
        <v>43406</v>
      </c>
      <c r="D391" s="11"/>
      <c r="E391" s="5">
        <v>375</v>
      </c>
    </row>
    <row r="392" spans="2:6" x14ac:dyDescent="0.2">
      <c r="B392" t="s">
        <v>549</v>
      </c>
      <c r="C392" s="11">
        <v>43398</v>
      </c>
      <c r="D392" s="11"/>
      <c r="E392" s="5">
        <v>3000</v>
      </c>
    </row>
    <row r="393" spans="2:6" x14ac:dyDescent="0.2">
      <c r="B393" t="s">
        <v>550</v>
      </c>
      <c r="C393" s="11">
        <v>43389</v>
      </c>
      <c r="D393" s="11"/>
      <c r="E393" s="5">
        <v>111</v>
      </c>
    </row>
    <row r="394" spans="2:6" x14ac:dyDescent="0.2">
      <c r="B394" t="s">
        <v>531</v>
      </c>
      <c r="C394" s="11">
        <v>43370</v>
      </c>
      <c r="D394" s="11"/>
      <c r="E394" s="5">
        <v>400</v>
      </c>
    </row>
    <row r="395" spans="2:6" x14ac:dyDescent="0.2">
      <c r="B395" t="s">
        <v>525</v>
      </c>
      <c r="C395" s="11">
        <v>43370</v>
      </c>
      <c r="D395" s="11"/>
      <c r="E395" s="5">
        <v>400</v>
      </c>
    </row>
    <row r="396" spans="2:6" x14ac:dyDescent="0.2">
      <c r="B396" t="s">
        <v>486</v>
      </c>
      <c r="C396" s="11">
        <v>43368</v>
      </c>
      <c r="D396" s="11"/>
      <c r="E396" s="5">
        <v>800</v>
      </c>
    </row>
    <row r="397" spans="2:6" x14ac:dyDescent="0.2">
      <c r="B397" t="s">
        <v>551</v>
      </c>
      <c r="C397" s="11">
        <v>43353</v>
      </c>
      <c r="D397" s="11"/>
      <c r="E397" s="5">
        <v>1000</v>
      </c>
      <c r="F397" t="s">
        <v>552</v>
      </c>
    </row>
    <row r="398" spans="2:6" x14ac:dyDescent="0.2">
      <c r="B398" s="11" t="s">
        <v>553</v>
      </c>
      <c r="C398" s="11">
        <v>43333</v>
      </c>
      <c r="D398" s="11"/>
      <c r="E398" s="5">
        <v>427</v>
      </c>
      <c r="F398" t="s">
        <v>554</v>
      </c>
    </row>
    <row r="399" spans="2:6" x14ac:dyDescent="0.2">
      <c r="B399" t="s">
        <v>500</v>
      </c>
      <c r="C399" s="11">
        <v>43333</v>
      </c>
      <c r="D399" s="11"/>
      <c r="E399" s="5">
        <v>300</v>
      </c>
    </row>
    <row r="400" spans="2:6" x14ac:dyDescent="0.2">
      <c r="B400" t="s">
        <v>555</v>
      </c>
      <c r="C400" s="11">
        <v>43332</v>
      </c>
      <c r="D400" s="11"/>
      <c r="E400" s="5" t="s">
        <v>236</v>
      </c>
    </row>
    <row r="401" spans="2:6" x14ac:dyDescent="0.2">
      <c r="B401" s="11" t="s">
        <v>556</v>
      </c>
      <c r="C401" s="11">
        <v>43312</v>
      </c>
      <c r="D401" s="11"/>
      <c r="E401" s="5">
        <v>240</v>
      </c>
    </row>
    <row r="402" spans="2:6" x14ac:dyDescent="0.2">
      <c r="B402" t="s">
        <v>557</v>
      </c>
      <c r="C402" s="11">
        <v>43307</v>
      </c>
      <c r="D402" s="11"/>
      <c r="E402" s="5">
        <v>500</v>
      </c>
    </row>
    <row r="403" spans="2:6" x14ac:dyDescent="0.2">
      <c r="B403" t="s">
        <v>558</v>
      </c>
      <c r="C403" s="11">
        <v>43299</v>
      </c>
      <c r="D403" s="11"/>
      <c r="E403" s="5">
        <v>121</v>
      </c>
    </row>
    <row r="404" spans="2:6" x14ac:dyDescent="0.2">
      <c r="B404" t="s">
        <v>511</v>
      </c>
      <c r="C404" s="11">
        <v>43262</v>
      </c>
      <c r="D404" s="11"/>
      <c r="E404" s="5">
        <v>250</v>
      </c>
    </row>
    <row r="405" spans="2:6" x14ac:dyDescent="0.2">
      <c r="B405" t="s">
        <v>559</v>
      </c>
      <c r="C405" s="11">
        <v>43253</v>
      </c>
      <c r="D405" s="11"/>
      <c r="E405" s="5">
        <v>445</v>
      </c>
    </row>
    <row r="406" spans="2:6" x14ac:dyDescent="0.2">
      <c r="B406" t="s">
        <v>523</v>
      </c>
      <c r="C406" s="11">
        <v>43251</v>
      </c>
      <c r="D406" s="11"/>
      <c r="E406" s="5">
        <v>2000</v>
      </c>
    </row>
    <row r="407" spans="2:6" x14ac:dyDescent="0.2">
      <c r="B407" t="s">
        <v>508</v>
      </c>
      <c r="C407" s="11">
        <v>43221</v>
      </c>
      <c r="D407" s="11"/>
      <c r="E407" s="5">
        <v>200</v>
      </c>
    </row>
    <row r="408" spans="2:6" x14ac:dyDescent="0.2">
      <c r="B408" t="s">
        <v>560</v>
      </c>
      <c r="C408" s="11">
        <v>43220</v>
      </c>
      <c r="D408" s="11"/>
      <c r="E408" s="5">
        <v>40.5</v>
      </c>
    </row>
    <row r="409" spans="2:6" x14ac:dyDescent="0.2">
      <c r="B409" t="s">
        <v>561</v>
      </c>
      <c r="C409" s="11">
        <v>43216</v>
      </c>
      <c r="D409" s="11"/>
      <c r="E409" s="5">
        <v>50</v>
      </c>
      <c r="F409" t="s">
        <v>552</v>
      </c>
    </row>
    <row r="410" spans="2:6" x14ac:dyDescent="0.2">
      <c r="B410" t="s">
        <v>494</v>
      </c>
      <c r="C410" s="11">
        <v>43214</v>
      </c>
      <c r="D410" s="11"/>
      <c r="E410" s="5">
        <v>1900</v>
      </c>
    </row>
    <row r="411" spans="2:6" x14ac:dyDescent="0.2">
      <c r="B411" t="s">
        <v>496</v>
      </c>
      <c r="C411" s="11">
        <v>43175</v>
      </c>
      <c r="D411" s="11"/>
      <c r="E411" s="5">
        <v>40</v>
      </c>
    </row>
    <row r="412" spans="2:6" x14ac:dyDescent="0.2">
      <c r="B412" t="s">
        <v>527</v>
      </c>
      <c r="C412" s="11">
        <v>43160</v>
      </c>
      <c r="D412" s="11"/>
      <c r="E412" s="5">
        <v>535</v>
      </c>
      <c r="F412" t="s">
        <v>552</v>
      </c>
    </row>
    <row r="413" spans="2:6" x14ac:dyDescent="0.2">
      <c r="B413" t="s">
        <v>562</v>
      </c>
      <c r="C413" s="11">
        <v>43134</v>
      </c>
      <c r="D413" s="11"/>
      <c r="E413" s="5">
        <v>1200</v>
      </c>
    </row>
    <row r="414" spans="2:6" x14ac:dyDescent="0.2">
      <c r="B414" t="s">
        <v>563</v>
      </c>
      <c r="C414" s="11">
        <v>43133</v>
      </c>
      <c r="D414" s="11"/>
      <c r="E414" s="5">
        <v>650</v>
      </c>
    </row>
    <row r="415" spans="2:6" x14ac:dyDescent="0.2">
      <c r="B415" t="s">
        <v>564</v>
      </c>
      <c r="C415" s="11">
        <v>43130</v>
      </c>
      <c r="D415" s="11"/>
      <c r="E415" s="5">
        <v>300</v>
      </c>
    </row>
    <row r="416" spans="2:6" x14ac:dyDescent="0.2">
      <c r="B416" t="s">
        <v>565</v>
      </c>
      <c r="C416" s="11">
        <v>43124</v>
      </c>
      <c r="D416" s="11"/>
      <c r="E416" s="5">
        <v>865</v>
      </c>
    </row>
    <row r="417" spans="2:6" x14ac:dyDescent="0.2">
      <c r="B417" t="s">
        <v>506</v>
      </c>
      <c r="C417" s="11">
        <v>43115</v>
      </c>
      <c r="D417" s="11"/>
      <c r="E417" s="5">
        <v>470</v>
      </c>
    </row>
    <row r="418" spans="2:6" x14ac:dyDescent="0.2">
      <c r="B418" t="s">
        <v>566</v>
      </c>
      <c r="C418" s="11">
        <v>43097</v>
      </c>
      <c r="D418" s="11"/>
      <c r="E418" s="5">
        <f>7700+1300</f>
        <v>9000</v>
      </c>
      <c r="F418" t="s">
        <v>552</v>
      </c>
    </row>
    <row r="419" spans="2:6" x14ac:dyDescent="0.2">
      <c r="B419" t="s">
        <v>525</v>
      </c>
      <c r="C419" s="11">
        <v>43076</v>
      </c>
      <c r="D419" s="11"/>
      <c r="E419" s="5">
        <v>400</v>
      </c>
    </row>
    <row r="420" spans="2:6" x14ac:dyDescent="0.2">
      <c r="B420" t="s">
        <v>567</v>
      </c>
      <c r="C420" s="11">
        <v>43018</v>
      </c>
      <c r="D420" s="11"/>
      <c r="E420" s="5">
        <v>93</v>
      </c>
    </row>
    <row r="421" spans="2:6" x14ac:dyDescent="0.2">
      <c r="B421" t="s">
        <v>568</v>
      </c>
      <c r="C421" s="11">
        <v>43018</v>
      </c>
      <c r="D421" s="11"/>
      <c r="E421" s="5">
        <v>164</v>
      </c>
    </row>
    <row r="422" spans="2:6" x14ac:dyDescent="0.2">
      <c r="B422" t="s">
        <v>569</v>
      </c>
      <c r="C422" s="11">
        <v>43010</v>
      </c>
      <c r="D422" s="11"/>
      <c r="E422" s="5">
        <v>1100</v>
      </c>
    </row>
    <row r="423" spans="2:6" x14ac:dyDescent="0.2">
      <c r="B423" t="s">
        <v>570</v>
      </c>
      <c r="C423" s="11">
        <v>43009</v>
      </c>
      <c r="D423" s="11"/>
      <c r="E423" s="5">
        <v>400</v>
      </c>
    </row>
    <row r="424" spans="2:6" x14ac:dyDescent="0.2">
      <c r="B424" t="s">
        <v>553</v>
      </c>
      <c r="C424" s="11">
        <v>42995</v>
      </c>
      <c r="D424" s="11"/>
      <c r="E424" s="5">
        <v>412.7</v>
      </c>
      <c r="F424" t="s">
        <v>554</v>
      </c>
    </row>
    <row r="425" spans="2:6" x14ac:dyDescent="0.2">
      <c r="B425" t="s">
        <v>486</v>
      </c>
      <c r="C425" s="11">
        <v>42985</v>
      </c>
      <c r="D425" s="11"/>
      <c r="E425" s="5">
        <v>260</v>
      </c>
    </row>
    <row r="426" spans="2:6" x14ac:dyDescent="0.2">
      <c r="B426" t="s">
        <v>257</v>
      </c>
      <c r="C426" s="11">
        <v>42984</v>
      </c>
      <c r="D426" s="11"/>
      <c r="E426" s="5">
        <v>1000</v>
      </c>
    </row>
    <row r="427" spans="2:6" x14ac:dyDescent="0.2">
      <c r="B427" s="12" t="s">
        <v>256</v>
      </c>
      <c r="C427" s="13">
        <v>42972</v>
      </c>
      <c r="D427" s="13"/>
      <c r="E427" s="16">
        <v>4400</v>
      </c>
      <c r="F427" s="12" t="s">
        <v>423</v>
      </c>
    </row>
    <row r="428" spans="2:6" x14ac:dyDescent="0.2">
      <c r="B428" t="s">
        <v>436</v>
      </c>
      <c r="C428" s="11">
        <v>42957</v>
      </c>
      <c r="D428" s="11"/>
      <c r="E428" s="5">
        <f>1500+1000</f>
        <v>2500</v>
      </c>
      <c r="F428" t="s">
        <v>552</v>
      </c>
    </row>
    <row r="429" spans="2:6" x14ac:dyDescent="0.2">
      <c r="B429" t="s">
        <v>545</v>
      </c>
      <c r="C429" s="11">
        <v>42956</v>
      </c>
      <c r="D429" s="11"/>
      <c r="E429" s="5">
        <v>1100</v>
      </c>
      <c r="F429" t="s">
        <v>552</v>
      </c>
    </row>
    <row r="430" spans="2:6" x14ac:dyDescent="0.2">
      <c r="B430" t="s">
        <v>571</v>
      </c>
      <c r="C430" s="11">
        <v>42950</v>
      </c>
      <c r="D430" s="11"/>
      <c r="E430" s="5">
        <v>250</v>
      </c>
    </row>
    <row r="431" spans="2:6" x14ac:dyDescent="0.2">
      <c r="B431" t="s">
        <v>557</v>
      </c>
      <c r="C431" s="11">
        <v>42943</v>
      </c>
      <c r="D431" s="11"/>
      <c r="E431" s="5">
        <v>500</v>
      </c>
    </row>
    <row r="432" spans="2:6" x14ac:dyDescent="0.2">
      <c r="B432" t="s">
        <v>532</v>
      </c>
      <c r="C432" s="11">
        <v>42940</v>
      </c>
      <c r="D432" s="11"/>
      <c r="E432" s="5">
        <v>2000</v>
      </c>
    </row>
    <row r="433" spans="2:6" x14ac:dyDescent="0.2">
      <c r="B433" t="s">
        <v>334</v>
      </c>
      <c r="C433" s="11">
        <v>42935</v>
      </c>
      <c r="D433" s="11"/>
      <c r="E433" s="5">
        <v>200</v>
      </c>
    </row>
    <row r="434" spans="2:6" x14ac:dyDescent="0.2">
      <c r="B434" t="s">
        <v>572</v>
      </c>
      <c r="C434" s="11">
        <v>42935</v>
      </c>
      <c r="D434" s="11"/>
      <c r="E434" s="5">
        <v>159</v>
      </c>
    </row>
    <row r="435" spans="2:6" x14ac:dyDescent="0.2">
      <c r="B435" t="s">
        <v>510</v>
      </c>
      <c r="C435" s="11">
        <v>42935</v>
      </c>
      <c r="D435" s="11"/>
      <c r="E435" s="5">
        <v>114</v>
      </c>
    </row>
    <row r="436" spans="2:6" x14ac:dyDescent="0.2">
      <c r="B436" t="s">
        <v>573</v>
      </c>
      <c r="C436" s="11">
        <v>42886</v>
      </c>
      <c r="D436" s="11"/>
      <c r="E436" s="15" t="s">
        <v>236</v>
      </c>
    </row>
    <row r="437" spans="2:6" x14ac:dyDescent="0.2">
      <c r="B437" t="s">
        <v>574</v>
      </c>
      <c r="C437" s="11">
        <v>42879</v>
      </c>
      <c r="D437" s="11"/>
      <c r="E437" s="5">
        <v>4000</v>
      </c>
    </row>
    <row r="438" spans="2:6" x14ac:dyDescent="0.2">
      <c r="B438" s="14" t="s">
        <v>575</v>
      </c>
      <c r="C438" s="11">
        <v>42879</v>
      </c>
      <c r="D438" s="11"/>
      <c r="E438" s="5">
        <v>100</v>
      </c>
    </row>
    <row r="439" spans="2:6" x14ac:dyDescent="0.2">
      <c r="B439" t="s">
        <v>576</v>
      </c>
      <c r="C439" s="11">
        <v>42866</v>
      </c>
      <c r="D439" s="11"/>
      <c r="E439" s="5">
        <v>502</v>
      </c>
    </row>
    <row r="440" spans="2:6" x14ac:dyDescent="0.2">
      <c r="B440" t="s">
        <v>577</v>
      </c>
      <c r="C440" s="11">
        <v>42866</v>
      </c>
      <c r="D440" s="11"/>
      <c r="E440" s="5">
        <v>360</v>
      </c>
      <c r="F440" t="s">
        <v>552</v>
      </c>
    </row>
    <row r="441" spans="2:6" x14ac:dyDescent="0.2">
      <c r="B441" t="s">
        <v>569</v>
      </c>
      <c r="C441" s="11">
        <v>42792</v>
      </c>
      <c r="D441" s="11"/>
      <c r="E441" s="5">
        <v>330</v>
      </c>
    </row>
    <row r="442" spans="2:6" x14ac:dyDescent="0.2">
      <c r="B442" t="s">
        <v>578</v>
      </c>
      <c r="C442" s="11">
        <v>42790</v>
      </c>
      <c r="D442" s="11"/>
      <c r="E442" s="5">
        <v>100</v>
      </c>
    </row>
    <row r="443" spans="2:6" x14ac:dyDescent="0.2">
      <c r="B443" t="s">
        <v>536</v>
      </c>
      <c r="C443" s="11">
        <v>42741</v>
      </c>
      <c r="D443" s="11"/>
      <c r="E443" s="5">
        <v>150</v>
      </c>
      <c r="F443" t="s">
        <v>552</v>
      </c>
    </row>
    <row r="444" spans="2:6" x14ac:dyDescent="0.2">
      <c r="B444" t="s">
        <v>578</v>
      </c>
      <c r="C444" s="11">
        <v>42491</v>
      </c>
      <c r="D444" s="11"/>
      <c r="E444" s="5">
        <v>30</v>
      </c>
    </row>
    <row r="445" spans="2:6" x14ac:dyDescent="0.2">
      <c r="B445" t="s">
        <v>561</v>
      </c>
      <c r="C445" s="11">
        <v>42417</v>
      </c>
      <c r="D445" s="11"/>
      <c r="E445" s="5">
        <v>75</v>
      </c>
    </row>
    <row r="446" spans="2:6" x14ac:dyDescent="0.2">
      <c r="B446" t="s">
        <v>496</v>
      </c>
      <c r="C446" s="11">
        <v>42334</v>
      </c>
      <c r="D446" s="11"/>
      <c r="E446" s="5">
        <v>120</v>
      </c>
    </row>
    <row r="447" spans="2:6" x14ac:dyDescent="0.2">
      <c r="B447" t="s">
        <v>579</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C94" sqref="C94"/>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78</v>
      </c>
    </row>
    <row r="2" spans="1:10" x14ac:dyDescent="0.2">
      <c r="B2" t="s">
        <v>247</v>
      </c>
      <c r="C2" t="s">
        <v>248</v>
      </c>
      <c r="D2" t="s">
        <v>583</v>
      </c>
      <c r="E2" s="6" t="s">
        <v>585</v>
      </c>
      <c r="F2" t="s">
        <v>580</v>
      </c>
      <c r="G2" t="s">
        <v>581</v>
      </c>
      <c r="H2" t="s">
        <v>582</v>
      </c>
      <c r="J2" t="s">
        <v>752</v>
      </c>
    </row>
    <row r="3" spans="1:10" x14ac:dyDescent="0.2">
      <c r="B3" t="s">
        <v>753</v>
      </c>
      <c r="C3" s="11">
        <v>45399</v>
      </c>
      <c r="D3" t="s">
        <v>754</v>
      </c>
      <c r="E3">
        <v>150</v>
      </c>
      <c r="G3" t="s">
        <v>589</v>
      </c>
      <c r="H3" t="s">
        <v>797</v>
      </c>
    </row>
    <row r="4" spans="1:10" x14ac:dyDescent="0.2">
      <c r="B4" t="s">
        <v>755</v>
      </c>
      <c r="C4" s="11">
        <v>45393</v>
      </c>
      <c r="D4" t="s">
        <v>599</v>
      </c>
      <c r="E4">
        <v>30</v>
      </c>
      <c r="G4" t="s">
        <v>589</v>
      </c>
      <c r="H4" t="s">
        <v>799</v>
      </c>
    </row>
    <row r="5" spans="1:10" x14ac:dyDescent="0.2">
      <c r="B5" t="s">
        <v>756</v>
      </c>
      <c r="C5" s="11">
        <v>45392</v>
      </c>
      <c r="D5" t="s">
        <v>599</v>
      </c>
      <c r="E5">
        <v>100</v>
      </c>
      <c r="G5" t="s">
        <v>595</v>
      </c>
      <c r="H5" t="s">
        <v>630</v>
      </c>
    </row>
    <row r="6" spans="1:10" x14ac:dyDescent="0.2">
      <c r="B6" t="s">
        <v>757</v>
      </c>
      <c r="C6" s="11">
        <v>45391</v>
      </c>
      <c r="D6" t="s">
        <v>633</v>
      </c>
      <c r="E6">
        <v>300</v>
      </c>
      <c r="G6" t="s">
        <v>589</v>
      </c>
      <c r="H6" t="s">
        <v>800</v>
      </c>
    </row>
    <row r="7" spans="1:10" x14ac:dyDescent="0.2">
      <c r="B7" t="s">
        <v>758</v>
      </c>
      <c r="C7" s="11">
        <v>45390</v>
      </c>
      <c r="D7" t="s">
        <v>633</v>
      </c>
      <c r="E7">
        <v>88</v>
      </c>
      <c r="G7" t="s">
        <v>589</v>
      </c>
      <c r="H7" t="s">
        <v>801</v>
      </c>
    </row>
    <row r="8" spans="1:10" x14ac:dyDescent="0.2">
      <c r="B8" t="s">
        <v>759</v>
      </c>
      <c r="C8" s="11">
        <v>45386</v>
      </c>
      <c r="D8" t="s">
        <v>617</v>
      </c>
      <c r="E8">
        <v>0</v>
      </c>
      <c r="G8" t="s">
        <v>589</v>
      </c>
      <c r="H8" t="s">
        <v>802</v>
      </c>
    </row>
    <row r="9" spans="1:10" x14ac:dyDescent="0.2">
      <c r="B9" t="s">
        <v>760</v>
      </c>
      <c r="C9" s="11">
        <v>45379</v>
      </c>
      <c r="D9" t="s">
        <v>591</v>
      </c>
      <c r="E9">
        <v>25</v>
      </c>
      <c r="G9" t="s">
        <v>589</v>
      </c>
      <c r="H9" t="s">
        <v>800</v>
      </c>
    </row>
    <row r="10" spans="1:10" x14ac:dyDescent="0.2">
      <c r="B10" t="s">
        <v>761</v>
      </c>
      <c r="C10" s="11">
        <v>45378</v>
      </c>
      <c r="D10" t="s">
        <v>591</v>
      </c>
      <c r="E10">
        <v>25</v>
      </c>
      <c r="G10" t="s">
        <v>589</v>
      </c>
      <c r="H10" t="s">
        <v>805</v>
      </c>
    </row>
    <row r="11" spans="1:10" x14ac:dyDescent="0.2">
      <c r="B11" t="s">
        <v>762</v>
      </c>
      <c r="C11" s="11">
        <v>45373</v>
      </c>
      <c r="D11" t="s">
        <v>617</v>
      </c>
      <c r="E11">
        <v>4</v>
      </c>
      <c r="G11" t="s">
        <v>589</v>
      </c>
      <c r="H11" t="s">
        <v>803</v>
      </c>
    </row>
    <row r="12" spans="1:10" x14ac:dyDescent="0.2">
      <c r="B12" t="s">
        <v>763</v>
      </c>
      <c r="C12" s="11">
        <v>45372</v>
      </c>
      <c r="D12" t="s">
        <v>591</v>
      </c>
      <c r="E12">
        <v>80</v>
      </c>
      <c r="G12" t="s">
        <v>589</v>
      </c>
      <c r="H12" t="s">
        <v>804</v>
      </c>
    </row>
    <row r="13" spans="1:10" x14ac:dyDescent="0.2">
      <c r="B13" t="s">
        <v>764</v>
      </c>
      <c r="C13" s="11">
        <v>45371</v>
      </c>
      <c r="D13" t="s">
        <v>617</v>
      </c>
      <c r="E13">
        <v>7.6</v>
      </c>
      <c r="G13" t="s">
        <v>589</v>
      </c>
      <c r="H13" t="s">
        <v>806</v>
      </c>
    </row>
    <row r="14" spans="1:10" x14ac:dyDescent="0.2">
      <c r="B14" t="s">
        <v>765</v>
      </c>
      <c r="C14" s="11">
        <v>45371</v>
      </c>
      <c r="D14" t="s">
        <v>617</v>
      </c>
      <c r="E14">
        <v>18</v>
      </c>
      <c r="G14" t="s">
        <v>589</v>
      </c>
      <c r="H14" t="s">
        <v>807</v>
      </c>
    </row>
    <row r="15" spans="1:10" x14ac:dyDescent="0.2">
      <c r="B15" t="s">
        <v>766</v>
      </c>
      <c r="C15" s="11">
        <v>45370</v>
      </c>
      <c r="D15" t="s">
        <v>798</v>
      </c>
      <c r="E15">
        <v>7</v>
      </c>
      <c r="G15" t="s">
        <v>589</v>
      </c>
      <c r="H15" t="s">
        <v>808</v>
      </c>
    </row>
    <row r="16" spans="1:10" x14ac:dyDescent="0.2">
      <c r="B16" t="s">
        <v>767</v>
      </c>
      <c r="C16" s="11">
        <v>45369</v>
      </c>
      <c r="D16" t="s">
        <v>617</v>
      </c>
      <c r="E16">
        <v>2.5</v>
      </c>
      <c r="G16" t="s">
        <v>589</v>
      </c>
      <c r="H16" t="s">
        <v>810</v>
      </c>
    </row>
    <row r="17" spans="2:8" x14ac:dyDescent="0.2">
      <c r="B17" t="s">
        <v>768</v>
      </c>
      <c r="C17" s="11">
        <v>45363</v>
      </c>
      <c r="D17" t="s">
        <v>617</v>
      </c>
      <c r="E17">
        <v>70</v>
      </c>
      <c r="G17" t="s">
        <v>589</v>
      </c>
      <c r="H17" t="s">
        <v>630</v>
      </c>
    </row>
    <row r="18" spans="2:8" x14ac:dyDescent="0.2">
      <c r="B18" t="s">
        <v>769</v>
      </c>
      <c r="C18" s="11">
        <v>45362</v>
      </c>
      <c r="D18" t="s">
        <v>798</v>
      </c>
      <c r="E18">
        <v>2.4</v>
      </c>
      <c r="G18" t="s">
        <v>589</v>
      </c>
      <c r="H18" t="s">
        <v>811</v>
      </c>
    </row>
    <row r="19" spans="2:8" x14ac:dyDescent="0.2">
      <c r="B19" t="s">
        <v>770</v>
      </c>
      <c r="C19" s="11">
        <v>45356</v>
      </c>
      <c r="D19" t="s">
        <v>617</v>
      </c>
      <c r="E19">
        <v>6</v>
      </c>
      <c r="G19" t="s">
        <v>589</v>
      </c>
      <c r="H19" t="s">
        <v>812</v>
      </c>
    </row>
    <row r="20" spans="2:8" x14ac:dyDescent="0.2">
      <c r="B20" t="s">
        <v>771</v>
      </c>
      <c r="C20" s="11">
        <v>45356</v>
      </c>
      <c r="D20" t="s">
        <v>617</v>
      </c>
      <c r="E20">
        <v>3.5</v>
      </c>
      <c r="G20" t="s">
        <v>589</v>
      </c>
      <c r="H20" t="s">
        <v>813</v>
      </c>
    </row>
    <row r="21" spans="2:8" x14ac:dyDescent="0.2">
      <c r="B21" t="s">
        <v>772</v>
      </c>
      <c r="C21" s="11">
        <v>45349</v>
      </c>
      <c r="D21" t="s">
        <v>588</v>
      </c>
      <c r="E21">
        <v>203.2</v>
      </c>
      <c r="G21" t="s">
        <v>589</v>
      </c>
      <c r="H21" t="s">
        <v>814</v>
      </c>
    </row>
    <row r="22" spans="2:8" x14ac:dyDescent="0.2">
      <c r="B22" t="s">
        <v>773</v>
      </c>
      <c r="C22" s="11">
        <v>45348</v>
      </c>
      <c r="D22" t="s">
        <v>599</v>
      </c>
      <c r="E22">
        <v>43</v>
      </c>
      <c r="G22" t="s">
        <v>595</v>
      </c>
      <c r="H22" t="s">
        <v>630</v>
      </c>
    </row>
    <row r="23" spans="2:8" x14ac:dyDescent="0.2">
      <c r="B23" t="s">
        <v>774</v>
      </c>
      <c r="C23" s="11">
        <v>45348</v>
      </c>
      <c r="D23" t="s">
        <v>798</v>
      </c>
      <c r="E23">
        <v>3</v>
      </c>
    </row>
    <row r="24" spans="2:8" x14ac:dyDescent="0.2">
      <c r="B24" t="s">
        <v>775</v>
      </c>
      <c r="C24" s="11">
        <v>45337</v>
      </c>
      <c r="D24" t="s">
        <v>591</v>
      </c>
      <c r="E24">
        <v>25</v>
      </c>
    </row>
    <row r="25" spans="2:8" x14ac:dyDescent="0.2">
      <c r="B25" t="s">
        <v>776</v>
      </c>
      <c r="C25" s="11">
        <v>45336</v>
      </c>
      <c r="D25" t="s">
        <v>809</v>
      </c>
      <c r="E25">
        <v>4</v>
      </c>
    </row>
    <row r="26" spans="2:8" x14ac:dyDescent="0.2">
      <c r="B26" t="s">
        <v>777</v>
      </c>
      <c r="C26" s="11">
        <v>45335</v>
      </c>
      <c r="E26">
        <v>110</v>
      </c>
    </row>
    <row r="27" spans="2:8" x14ac:dyDescent="0.2">
      <c r="B27" t="s">
        <v>778</v>
      </c>
      <c r="C27" s="11">
        <v>45335</v>
      </c>
      <c r="E27">
        <v>35</v>
      </c>
    </row>
    <row r="28" spans="2:8" x14ac:dyDescent="0.2">
      <c r="B28" t="s">
        <v>779</v>
      </c>
      <c r="C28" s="11">
        <v>45335</v>
      </c>
      <c r="D28" t="s">
        <v>617</v>
      </c>
      <c r="E28">
        <v>6</v>
      </c>
    </row>
    <row r="29" spans="2:8" x14ac:dyDescent="0.2">
      <c r="B29" t="s">
        <v>780</v>
      </c>
      <c r="C29" s="11">
        <v>45330</v>
      </c>
      <c r="D29" t="s">
        <v>633</v>
      </c>
      <c r="E29">
        <v>45</v>
      </c>
    </row>
    <row r="30" spans="2:8" x14ac:dyDescent="0.2">
      <c r="B30" t="s">
        <v>781</v>
      </c>
      <c r="C30" s="11">
        <v>45329</v>
      </c>
      <c r="D30" t="s">
        <v>617</v>
      </c>
      <c r="E30">
        <v>5</v>
      </c>
    </row>
    <row r="31" spans="2:8" x14ac:dyDescent="0.2">
      <c r="B31" t="s">
        <v>782</v>
      </c>
      <c r="C31" s="11">
        <v>45323</v>
      </c>
      <c r="D31" t="s">
        <v>633</v>
      </c>
      <c r="E31">
        <v>100</v>
      </c>
    </row>
    <row r="32" spans="2:8" x14ac:dyDescent="0.2">
      <c r="B32" t="s">
        <v>240</v>
      </c>
      <c r="C32" s="11">
        <v>45322</v>
      </c>
    </row>
    <row r="33" spans="2:3" x14ac:dyDescent="0.2">
      <c r="B33" t="s">
        <v>783</v>
      </c>
      <c r="C33" s="11">
        <v>45322</v>
      </c>
    </row>
    <row r="34" spans="2:3" x14ac:dyDescent="0.2">
      <c r="B34" t="s">
        <v>784</v>
      </c>
      <c r="C34" s="11">
        <v>45314</v>
      </c>
    </row>
    <row r="35" spans="2:3" x14ac:dyDescent="0.2">
      <c r="B35" t="s">
        <v>785</v>
      </c>
      <c r="C35" s="11">
        <v>45314</v>
      </c>
    </row>
    <row r="36" spans="2:3" x14ac:dyDescent="0.2">
      <c r="B36" t="s">
        <v>786</v>
      </c>
      <c r="C36" s="11">
        <v>45314</v>
      </c>
    </row>
    <row r="37" spans="2:3" x14ac:dyDescent="0.2">
      <c r="B37" t="s">
        <v>787</v>
      </c>
      <c r="C37" s="11">
        <v>45313</v>
      </c>
    </row>
    <row r="38" spans="2:3" x14ac:dyDescent="0.2">
      <c r="B38" t="s">
        <v>788</v>
      </c>
      <c r="C38" s="11">
        <v>45308</v>
      </c>
    </row>
    <row r="39" spans="2:3" x14ac:dyDescent="0.2">
      <c r="B39" t="s">
        <v>789</v>
      </c>
      <c r="C39" s="11">
        <v>45307</v>
      </c>
    </row>
    <row r="40" spans="2:3" x14ac:dyDescent="0.2">
      <c r="B40" t="s">
        <v>790</v>
      </c>
      <c r="C40" s="11">
        <v>45288</v>
      </c>
    </row>
    <row r="41" spans="2:3" x14ac:dyDescent="0.2">
      <c r="B41" t="s">
        <v>791</v>
      </c>
      <c r="C41" s="11">
        <v>45280</v>
      </c>
    </row>
    <row r="42" spans="2:3" x14ac:dyDescent="0.2">
      <c r="B42" t="s">
        <v>792</v>
      </c>
      <c r="C42" s="11">
        <v>45279</v>
      </c>
    </row>
    <row r="43" spans="2:3" x14ac:dyDescent="0.2">
      <c r="B43" t="s">
        <v>793</v>
      </c>
      <c r="C43" s="11">
        <v>45271</v>
      </c>
    </row>
    <row r="44" spans="2:3" x14ac:dyDescent="0.2">
      <c r="B44" t="s">
        <v>794</v>
      </c>
      <c r="C44" s="11">
        <v>45265</v>
      </c>
    </row>
    <row r="45" spans="2:3" x14ac:dyDescent="0.2">
      <c r="B45" t="s">
        <v>795</v>
      </c>
      <c r="C45" s="11">
        <v>45259</v>
      </c>
    </row>
    <row r="46" spans="2:3" x14ac:dyDescent="0.2">
      <c r="B46" t="s">
        <v>796</v>
      </c>
    </row>
    <row r="49" spans="2:6" x14ac:dyDescent="0.2">
      <c r="B49" t="s">
        <v>527</v>
      </c>
      <c r="C49" s="11">
        <v>42451</v>
      </c>
      <c r="D49" t="s">
        <v>633</v>
      </c>
      <c r="E49">
        <v>127</v>
      </c>
      <c r="F49" t="s">
        <v>815</v>
      </c>
    </row>
    <row r="50" spans="2:6" x14ac:dyDescent="0.2">
      <c r="B50" t="s">
        <v>577</v>
      </c>
      <c r="C50" s="11">
        <v>42376</v>
      </c>
      <c r="D50" t="s">
        <v>588</v>
      </c>
      <c r="E50">
        <v>100</v>
      </c>
    </row>
    <row r="51" spans="2:6" x14ac:dyDescent="0.2">
      <c r="B51" t="s">
        <v>816</v>
      </c>
      <c r="C51" s="11">
        <v>42214</v>
      </c>
      <c r="D51" t="s">
        <v>599</v>
      </c>
      <c r="E51">
        <v>250</v>
      </c>
      <c r="F51" t="s">
        <v>817</v>
      </c>
    </row>
    <row r="52" spans="2:6" x14ac:dyDescent="0.2">
      <c r="B52" t="s">
        <v>818</v>
      </c>
      <c r="C52" s="11">
        <v>42183</v>
      </c>
      <c r="D52" t="s">
        <v>584</v>
      </c>
      <c r="E52">
        <v>1500</v>
      </c>
      <c r="F52" t="s">
        <v>815</v>
      </c>
    </row>
    <row r="53" spans="2:6" x14ac:dyDescent="0.2">
      <c r="B53" t="s">
        <v>819</v>
      </c>
      <c r="C53" s="11">
        <v>42156</v>
      </c>
      <c r="D53" t="s">
        <v>584</v>
      </c>
      <c r="E53">
        <v>80</v>
      </c>
    </row>
    <row r="54" spans="2:6" x14ac:dyDescent="0.2">
      <c r="B54" t="s">
        <v>527</v>
      </c>
      <c r="C54" s="11">
        <v>42089</v>
      </c>
      <c r="D54" t="s">
        <v>599</v>
      </c>
      <c r="E54">
        <v>40</v>
      </c>
      <c r="F54" t="s">
        <v>815</v>
      </c>
    </row>
    <row r="55" spans="2:6" x14ac:dyDescent="0.2">
      <c r="B55" t="s">
        <v>820</v>
      </c>
      <c r="C55" s="11">
        <v>42017</v>
      </c>
      <c r="D55" t="s">
        <v>633</v>
      </c>
      <c r="E55">
        <v>220</v>
      </c>
      <c r="F55" t="s">
        <v>815</v>
      </c>
    </row>
    <row r="56" spans="2:6" x14ac:dyDescent="0.2">
      <c r="B56" t="s">
        <v>821</v>
      </c>
      <c r="C56" s="11">
        <v>42013</v>
      </c>
      <c r="D56" t="s">
        <v>629</v>
      </c>
      <c r="E56">
        <v>80</v>
      </c>
      <c r="F56" t="s">
        <v>815</v>
      </c>
    </row>
    <row r="57" spans="2:6" x14ac:dyDescent="0.2">
      <c r="B57" t="s">
        <v>822</v>
      </c>
      <c r="C57" s="11">
        <v>41975</v>
      </c>
      <c r="D57" t="s">
        <v>633</v>
      </c>
      <c r="E57">
        <v>70</v>
      </c>
    </row>
    <row r="58" spans="2:6" x14ac:dyDescent="0.2">
      <c r="B58" t="s">
        <v>823</v>
      </c>
      <c r="C58" s="11">
        <v>41912</v>
      </c>
      <c r="D58" t="s">
        <v>599</v>
      </c>
      <c r="E58">
        <v>50</v>
      </c>
      <c r="F58" t="s">
        <v>815</v>
      </c>
    </row>
    <row r="59" spans="2:6" x14ac:dyDescent="0.2">
      <c r="B59" t="s">
        <v>824</v>
      </c>
      <c r="C59" s="11">
        <v>41799</v>
      </c>
      <c r="D59" t="s">
        <v>584</v>
      </c>
      <c r="E59">
        <v>75</v>
      </c>
      <c r="F59" t="s">
        <v>815</v>
      </c>
    </row>
    <row r="60" spans="2:6" x14ac:dyDescent="0.2">
      <c r="B60" t="s">
        <v>544</v>
      </c>
      <c r="C60" s="11">
        <v>41787</v>
      </c>
      <c r="E60">
        <v>100</v>
      </c>
      <c r="F60" t="s">
        <v>815</v>
      </c>
    </row>
    <row r="61" spans="2:6" x14ac:dyDescent="0.2">
      <c r="B61" t="s">
        <v>527</v>
      </c>
      <c r="C61" s="11">
        <v>41781</v>
      </c>
      <c r="D61" t="s">
        <v>591</v>
      </c>
      <c r="E61">
        <v>17.3</v>
      </c>
      <c r="F61" t="s">
        <v>815</v>
      </c>
    </row>
    <row r="62" spans="2:6" x14ac:dyDescent="0.2">
      <c r="B62" t="s">
        <v>818</v>
      </c>
      <c r="C62" s="11">
        <v>41575</v>
      </c>
      <c r="D62" t="s">
        <v>633</v>
      </c>
      <c r="E62">
        <v>200</v>
      </c>
      <c r="F62" t="s">
        <v>815</v>
      </c>
    </row>
    <row r="63" spans="2:6" x14ac:dyDescent="0.2">
      <c r="B63" t="s">
        <v>825</v>
      </c>
      <c r="C63" s="11">
        <v>41456</v>
      </c>
      <c r="D63" t="s">
        <v>599</v>
      </c>
      <c r="E63">
        <v>52</v>
      </c>
      <c r="F63" t="s">
        <v>817</v>
      </c>
    </row>
    <row r="64" spans="2:6" x14ac:dyDescent="0.2">
      <c r="B64" t="s">
        <v>820</v>
      </c>
      <c r="C64" s="11">
        <v>41368</v>
      </c>
      <c r="D64" t="s">
        <v>591</v>
      </c>
      <c r="E64">
        <v>8.5</v>
      </c>
      <c r="F64" t="s">
        <v>815</v>
      </c>
    </row>
    <row r="65" spans="2:6" x14ac:dyDescent="0.2">
      <c r="B65" t="s">
        <v>826</v>
      </c>
      <c r="C65" s="11">
        <v>41218</v>
      </c>
      <c r="D65" t="s">
        <v>584</v>
      </c>
      <c r="E65">
        <v>35</v>
      </c>
      <c r="F65" t="s">
        <v>815</v>
      </c>
    </row>
    <row r="66" spans="2:6" x14ac:dyDescent="0.2">
      <c r="B66" t="s">
        <v>822</v>
      </c>
      <c r="C66" s="11">
        <v>41099</v>
      </c>
      <c r="D66" t="s">
        <v>599</v>
      </c>
      <c r="E66">
        <v>20</v>
      </c>
    </row>
    <row r="67" spans="2:6" x14ac:dyDescent="0.2">
      <c r="B67" t="s">
        <v>821</v>
      </c>
      <c r="C67" s="11">
        <v>41058</v>
      </c>
      <c r="D67" t="s">
        <v>584</v>
      </c>
      <c r="E67">
        <v>42</v>
      </c>
      <c r="F67" t="s">
        <v>815</v>
      </c>
    </row>
    <row r="68" spans="2:6" x14ac:dyDescent="0.2">
      <c r="B68" t="s">
        <v>827</v>
      </c>
      <c r="C68" s="11">
        <v>41004</v>
      </c>
      <c r="D68" t="s">
        <v>599</v>
      </c>
      <c r="E68">
        <v>50</v>
      </c>
      <c r="F68" t="s">
        <v>817</v>
      </c>
    </row>
    <row r="69" spans="2:6" x14ac:dyDescent="0.2">
      <c r="B69" s="11" t="s">
        <v>822</v>
      </c>
      <c r="C69" s="11">
        <v>40948</v>
      </c>
      <c r="D69" t="s">
        <v>591</v>
      </c>
      <c r="E69">
        <v>18</v>
      </c>
    </row>
    <row r="70" spans="2:6" x14ac:dyDescent="0.2">
      <c r="B70" t="s">
        <v>828</v>
      </c>
      <c r="C70" s="11">
        <v>40834</v>
      </c>
      <c r="D70" t="s">
        <v>599</v>
      </c>
      <c r="E70">
        <v>250</v>
      </c>
      <c r="F70" t="s">
        <v>815</v>
      </c>
    </row>
    <row r="71" spans="2:6" x14ac:dyDescent="0.2">
      <c r="B71" t="s">
        <v>818</v>
      </c>
      <c r="C71" s="11">
        <v>40749</v>
      </c>
      <c r="D71" t="s">
        <v>599</v>
      </c>
      <c r="E71">
        <v>112</v>
      </c>
      <c r="F71" t="s">
        <v>815</v>
      </c>
    </row>
    <row r="72" spans="2:6" x14ac:dyDescent="0.2">
      <c r="B72" t="s">
        <v>829</v>
      </c>
      <c r="C72" s="11">
        <v>40744</v>
      </c>
      <c r="D72" t="s">
        <v>599</v>
      </c>
      <c r="E72">
        <v>17.5</v>
      </c>
      <c r="F72" t="s">
        <v>815</v>
      </c>
    </row>
    <row r="73" spans="2:6" x14ac:dyDescent="0.2">
      <c r="B73" t="s">
        <v>825</v>
      </c>
      <c r="C73" s="11">
        <v>40641</v>
      </c>
      <c r="D73" t="s">
        <v>591</v>
      </c>
      <c r="E73">
        <v>8</v>
      </c>
      <c r="F73" t="s">
        <v>817</v>
      </c>
    </row>
    <row r="74" spans="2:6" x14ac:dyDescent="0.2">
      <c r="B74" t="s">
        <v>822</v>
      </c>
      <c r="C74" s="11">
        <v>40630</v>
      </c>
      <c r="D74" t="s">
        <v>617</v>
      </c>
      <c r="E74">
        <v>2</v>
      </c>
    </row>
    <row r="75" spans="2:6" x14ac:dyDescent="0.2">
      <c r="B75" t="s">
        <v>818</v>
      </c>
      <c r="C75" s="11">
        <v>40492</v>
      </c>
      <c r="D75" t="s">
        <v>591</v>
      </c>
      <c r="E75">
        <v>7.2</v>
      </c>
      <c r="F75" t="s">
        <v>815</v>
      </c>
    </row>
    <row r="76" spans="2:6" x14ac:dyDescent="0.2">
      <c r="B76" t="s">
        <v>829</v>
      </c>
      <c r="C76" s="11">
        <v>40112</v>
      </c>
      <c r="D76" t="s">
        <v>591</v>
      </c>
      <c r="E76">
        <v>7.8</v>
      </c>
      <c r="F76" t="s">
        <v>815</v>
      </c>
    </row>
    <row r="77" spans="2:6" x14ac:dyDescent="0.2">
      <c r="B77" t="s">
        <v>818</v>
      </c>
      <c r="C77" s="11">
        <v>39904</v>
      </c>
      <c r="D77" t="s">
        <v>617</v>
      </c>
      <c r="E77">
        <v>0.6</v>
      </c>
      <c r="F77" t="s">
        <v>815</v>
      </c>
    </row>
    <row r="78" spans="2:6" x14ac:dyDescent="0.2">
      <c r="B78" t="s">
        <v>828</v>
      </c>
      <c r="C78" s="11">
        <v>39776</v>
      </c>
      <c r="D78" t="s">
        <v>591</v>
      </c>
      <c r="E78">
        <v>6</v>
      </c>
      <c r="F78" t="s">
        <v>815</v>
      </c>
    </row>
    <row r="79" spans="2:6" x14ac:dyDescent="0.2">
      <c r="B79" t="s">
        <v>830</v>
      </c>
      <c r="C79" s="11">
        <v>39678</v>
      </c>
      <c r="D79" t="s">
        <v>633</v>
      </c>
      <c r="E79">
        <v>27</v>
      </c>
      <c r="F79" t="s">
        <v>815</v>
      </c>
    </row>
    <row r="80" spans="2:6" x14ac:dyDescent="0.2">
      <c r="B80" t="s">
        <v>831</v>
      </c>
      <c r="C80" s="11">
        <v>39616</v>
      </c>
      <c r="D80" t="s">
        <v>588</v>
      </c>
      <c r="E80">
        <v>53</v>
      </c>
      <c r="F80" t="s">
        <v>817</v>
      </c>
    </row>
    <row r="81" spans="2:6" x14ac:dyDescent="0.2">
      <c r="B81" t="s">
        <v>832</v>
      </c>
      <c r="C81" s="11">
        <v>39286</v>
      </c>
      <c r="D81" t="s">
        <v>599</v>
      </c>
      <c r="E81">
        <v>12</v>
      </c>
    </row>
    <row r="82" spans="2:6" x14ac:dyDescent="0.2">
      <c r="B82" t="s">
        <v>830</v>
      </c>
      <c r="C82" s="11">
        <v>39258</v>
      </c>
      <c r="D82" t="s">
        <v>599</v>
      </c>
      <c r="E82">
        <v>18</v>
      </c>
      <c r="F82" t="s">
        <v>815</v>
      </c>
    </row>
    <row r="83" spans="2:6" x14ac:dyDescent="0.2">
      <c r="B83" t="s">
        <v>842</v>
      </c>
      <c r="C83" s="11">
        <v>39387</v>
      </c>
      <c r="D83" t="s">
        <v>599</v>
      </c>
      <c r="E83">
        <v>16</v>
      </c>
    </row>
    <row r="84" spans="2:6" x14ac:dyDescent="0.2">
      <c r="B84" t="s">
        <v>830</v>
      </c>
      <c r="C84" s="11">
        <v>38869</v>
      </c>
      <c r="D84" t="s">
        <v>591</v>
      </c>
      <c r="E84">
        <v>10</v>
      </c>
      <c r="F84" t="s">
        <v>815</v>
      </c>
    </row>
    <row r="85" spans="2:6" x14ac:dyDescent="0.2">
      <c r="B85" t="s">
        <v>832</v>
      </c>
      <c r="C85" s="11">
        <v>38679</v>
      </c>
      <c r="D85" t="s">
        <v>591</v>
      </c>
      <c r="E85">
        <v>5</v>
      </c>
    </row>
    <row r="86" spans="2:6" x14ac:dyDescent="0.2">
      <c r="B86" t="s">
        <v>841</v>
      </c>
      <c r="C86" s="11">
        <v>38657</v>
      </c>
      <c r="D86" t="s">
        <v>591</v>
      </c>
      <c r="E86">
        <v>3.5</v>
      </c>
      <c r="F86" t="s">
        <v>817</v>
      </c>
    </row>
    <row r="87" spans="2:6" x14ac:dyDescent="0.2">
      <c r="B87" t="s">
        <v>840</v>
      </c>
      <c r="C87" s="11">
        <v>38078</v>
      </c>
      <c r="D87" t="s">
        <v>633</v>
      </c>
      <c r="E87">
        <v>7</v>
      </c>
    </row>
    <row r="88" spans="2:6" x14ac:dyDescent="0.2">
      <c r="B88" t="s">
        <v>831</v>
      </c>
      <c r="C88" s="11">
        <v>37926</v>
      </c>
      <c r="D88" t="s">
        <v>591</v>
      </c>
      <c r="E88">
        <v>4.7</v>
      </c>
      <c r="F88" t="s">
        <v>815</v>
      </c>
    </row>
    <row r="89" spans="2:6" x14ac:dyDescent="0.2">
      <c r="B89" t="s">
        <v>840</v>
      </c>
      <c r="C89" s="11">
        <v>37803</v>
      </c>
      <c r="D89" t="s">
        <v>599</v>
      </c>
      <c r="E89">
        <v>8.5</v>
      </c>
    </row>
    <row r="90" spans="2:6" x14ac:dyDescent="0.2">
      <c r="B90" t="s">
        <v>840</v>
      </c>
      <c r="C90" s="11">
        <v>37561</v>
      </c>
      <c r="D90" t="s">
        <v>591</v>
      </c>
      <c r="E90">
        <v>3.8</v>
      </c>
    </row>
    <row r="91" spans="2:6" x14ac:dyDescent="0.2">
      <c r="B91" t="s">
        <v>839</v>
      </c>
      <c r="C91" s="11">
        <v>36621</v>
      </c>
      <c r="D91" t="s">
        <v>633</v>
      </c>
      <c r="E91">
        <v>100</v>
      </c>
      <c r="F91" t="s">
        <v>815</v>
      </c>
    </row>
    <row r="92" spans="2:6" x14ac:dyDescent="0.2">
      <c r="B92" t="s">
        <v>838</v>
      </c>
      <c r="C92" s="11">
        <v>36318</v>
      </c>
      <c r="D92" t="s">
        <v>591</v>
      </c>
      <c r="E92">
        <v>25</v>
      </c>
      <c r="F92" t="s">
        <v>815</v>
      </c>
    </row>
    <row r="93" spans="2:6" x14ac:dyDescent="0.2">
      <c r="B93" t="s">
        <v>837</v>
      </c>
      <c r="C93" s="11">
        <v>36161</v>
      </c>
      <c r="D93" t="s">
        <v>617</v>
      </c>
      <c r="F93" t="s">
        <v>815</v>
      </c>
    </row>
    <row r="94" spans="2:6" x14ac:dyDescent="0.2">
      <c r="B94" t="s">
        <v>836</v>
      </c>
      <c r="C94" s="11">
        <v>34790</v>
      </c>
      <c r="D94" t="s">
        <v>591</v>
      </c>
      <c r="E94">
        <v>2</v>
      </c>
      <c r="F94" t="s">
        <v>815</v>
      </c>
    </row>
    <row r="95" spans="2:6" x14ac:dyDescent="0.2">
      <c r="B95" t="s">
        <v>835</v>
      </c>
      <c r="C95" s="11">
        <v>33970</v>
      </c>
      <c r="D95" t="s">
        <v>617</v>
      </c>
      <c r="F95" t="s">
        <v>815</v>
      </c>
    </row>
    <row r="96" spans="2:6" x14ac:dyDescent="0.2">
      <c r="B96" t="s">
        <v>834</v>
      </c>
      <c r="C96" s="11">
        <v>30286</v>
      </c>
      <c r="D96" t="s">
        <v>591</v>
      </c>
      <c r="E96">
        <v>2</v>
      </c>
      <c r="F96" t="s">
        <v>815</v>
      </c>
    </row>
    <row r="97" spans="2:6" x14ac:dyDescent="0.2">
      <c r="B97" t="s">
        <v>833</v>
      </c>
      <c r="C97" s="11">
        <v>28614</v>
      </c>
      <c r="D97" t="s">
        <v>617</v>
      </c>
      <c r="E97">
        <v>0.15</v>
      </c>
      <c r="F97" t="s">
        <v>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Oscar Settje</cp:lastModifiedBy>
  <dcterms:created xsi:type="dcterms:W3CDTF">2022-12-26T15:59:52Z</dcterms:created>
  <dcterms:modified xsi:type="dcterms:W3CDTF">2025-05-19T12:02:32Z</dcterms:modified>
</cp:coreProperties>
</file>