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https://d.docs.live.net/7ff36870b9739543/Dokumente/1.Investing/1.Analysen/Fashion/Companies/Kering/Research und Bewertung/Kering.excl/"/>
    </mc:Choice>
  </mc:AlternateContent>
  <xr:revisionPtr revIDLastSave="9" documentId="8_{EFEBFA30-47ED-485F-9DA7-77D828F51721}" xr6:coauthVersionLast="47" xr6:coauthVersionMax="47" xr10:uidLastSave="{8480C8CD-8614-4E4A-BFBC-07EB8941C755}"/>
  <bookViews>
    <workbookView xWindow="-110" yWindow="-110" windowWidth="19420" windowHeight="10300" firstSheet="6" activeTab="9" xr2:uid="{69D9DCF2-C34F-7A4A-9E24-9C4635249C62}"/>
  </bookViews>
  <sheets>
    <sheet name="Main" sheetId="1" r:id="rId1"/>
    <sheet name="Brands Products " sheetId="2" r:id="rId2"/>
    <sheet name="Aktienkurs " sheetId="11" r:id="rId3"/>
    <sheet name="Input" sheetId="12" r:id="rId4"/>
    <sheet name="Financials-&gt;" sheetId="3" r:id="rId5"/>
    <sheet name="Income Statement " sheetId="4" r:id="rId6"/>
    <sheet name="Balance Sheet" sheetId="8" r:id="rId7"/>
    <sheet name="Cashflow Statement " sheetId="9" r:id="rId8"/>
    <sheet name="Ratios " sheetId="10" r:id="rId9"/>
    <sheet name="Relative Valuation" sheetId="13" r:id="rId10"/>
  </sheets>
  <externalReferences>
    <externalReference r:id="rId11"/>
    <externalReference r:id="rId12"/>
  </externalReferences>
  <definedNames>
    <definedName name="_xlnm._FilterDatabase" localSheetId="3" hidden="1">Input!$A$4:$B$4340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C22" i="2" l="1"/>
  <c r="L5" i="10"/>
  <c r="G4" i="10" l="1"/>
  <c r="L7" i="10"/>
  <c r="K7" i="10"/>
  <c r="J7" i="10"/>
  <c r="I7" i="10"/>
  <c r="H7" i="10"/>
  <c r="G7" i="10"/>
  <c r="L8" i="10"/>
  <c r="K8" i="10"/>
  <c r="J8" i="10"/>
  <c r="I8" i="10"/>
  <c r="H8" i="10"/>
  <c r="G8" i="10"/>
  <c r="N42" i="13"/>
  <c r="O42" i="13"/>
  <c r="N43" i="13" s="1"/>
  <c r="I26" i="10" l="1"/>
  <c r="H26" i="10"/>
  <c r="G26" i="10"/>
  <c r="H20" i="10"/>
  <c r="H21" i="10" s="1"/>
  <c r="I21" i="10"/>
  <c r="L20" i="10"/>
  <c r="L21" i="10" s="1"/>
  <c r="K21" i="10"/>
  <c r="J21" i="10"/>
  <c r="O19" i="10"/>
  <c r="M20" i="10"/>
  <c r="J26" i="10"/>
  <c r="K26" i="10"/>
  <c r="I32" i="10" l="1"/>
  <c r="H32" i="10"/>
  <c r="J32" i="10"/>
  <c r="G20" i="10"/>
  <c r="G21" i="10" s="1"/>
  <c r="H22" i="10" s="1"/>
  <c r="I22" i="10"/>
  <c r="L22" i="10"/>
  <c r="J22" i="10"/>
  <c r="K22" i="10"/>
  <c r="K32" i="10"/>
  <c r="O20" i="10" l="1"/>
  <c r="O21" i="10"/>
  <c r="P20" i="10"/>
  <c r="G32" i="10"/>
  <c r="O32" i="10" s="1"/>
  <c r="D12" i="1" a="1"/>
  <c r="D12" i="1" s="1"/>
  <c r="D7" i="1" a="1"/>
  <c r="D7" i="1" s="1"/>
  <c r="D11" i="1" a="1"/>
  <c r="D11" i="1" s="1"/>
  <c r="D10" i="1" a="1"/>
  <c r="D10" i="1" s="1"/>
  <c r="D9" i="1" a="1"/>
  <c r="D9" i="1" s="1"/>
  <c r="L23" i="10"/>
  <c r="G23" i="10"/>
  <c r="G18" i="13"/>
  <c r="O18" i="13" s="1"/>
  <c r="J19" i="13"/>
  <c r="G19" i="13"/>
  <c r="O19" i="13" s="1"/>
  <c r="I21" i="13"/>
  <c r="F17" i="13"/>
  <c r="G17" i="13" s="1"/>
  <c r="O17" i="13" s="1"/>
  <c r="F16" i="13"/>
  <c r="G16" i="13" s="1"/>
  <c r="O16" i="13" s="1"/>
  <c r="F14" i="13"/>
  <c r="G14" i="13" s="1"/>
  <c r="O14" i="13" s="1"/>
  <c r="G13" i="13"/>
  <c r="O13" i="13" s="1"/>
  <c r="F12" i="13"/>
  <c r="G11" i="13"/>
  <c r="O11" i="13" s="1"/>
  <c r="J11" i="13"/>
  <c r="G10" i="13"/>
  <c r="O10" i="13" s="1"/>
  <c r="K21" i="13"/>
  <c r="J10" i="13"/>
  <c r="D9" i="13"/>
  <c r="D21" i="13" s="1"/>
  <c r="F8" i="13"/>
  <c r="G8" i="13" s="1"/>
  <c r="O8" i="13" s="1"/>
  <c r="E21" i="13"/>
  <c r="E20" i="13"/>
  <c r="O7" i="13"/>
  <c r="J7" i="13"/>
  <c r="C20" i="13"/>
  <c r="N21" i="13"/>
  <c r="M21" i="13"/>
  <c r="L21" i="13"/>
  <c r="H21" i="13"/>
  <c r="N20" i="13"/>
  <c r="M20" i="13"/>
  <c r="L20" i="13"/>
  <c r="K20" i="13"/>
  <c r="H20" i="13"/>
  <c r="D20" i="13"/>
  <c r="C21" i="13"/>
  <c r="G25" i="10" l="1"/>
  <c r="M24" i="10"/>
  <c r="P32" i="10"/>
  <c r="L25" i="10"/>
  <c r="L26" i="10" s="1"/>
  <c r="O26" i="10" s="1"/>
  <c r="J20" i="13"/>
  <c r="O9" i="13"/>
  <c r="F20" i="13"/>
  <c r="G12" i="13"/>
  <c r="O12" i="13" s="1"/>
  <c r="I20" i="13"/>
  <c r="F21" i="13"/>
  <c r="J21" i="13"/>
  <c r="G6" i="13"/>
  <c r="O5" i="13"/>
  <c r="P26" i="10" l="1"/>
  <c r="G21" i="13"/>
  <c r="G20" i="13"/>
  <c r="O6" i="13"/>
  <c r="O21" i="13" s="1"/>
  <c r="O20" i="13" l="1"/>
  <c r="G45" i="4" l="1"/>
  <c r="F45" i="4"/>
  <c r="D3" i="11" a="1"/>
  <c r="D3" i="11" s="1"/>
  <c r="D25" i="1" s="1"/>
  <c r="M19" i="10" s="1"/>
  <c r="P19" i="10" s="1"/>
  <c r="G4" i="12"/>
  <c r="F27" i="11" s="1"/>
  <c r="F31" i="11"/>
  <c r="G5" i="12"/>
  <c r="F28" i="11" s="1"/>
  <c r="G6" i="12"/>
  <c r="F29" i="11" s="1"/>
  <c r="G7" i="12"/>
  <c r="F30" i="11" s="1"/>
  <c r="K18" i="10"/>
  <c r="J18" i="10" s="1"/>
  <c r="I18" i="10" s="1"/>
  <c r="H18" i="10" s="1"/>
  <c r="G18" i="10" s="1"/>
  <c r="K3" i="10"/>
  <c r="J3" i="10" s="1"/>
  <c r="I3" i="10" s="1"/>
  <c r="H3" i="10" s="1"/>
  <c r="G3" i="10" s="1"/>
  <c r="H24" i="9"/>
  <c r="H32" i="9" s="1"/>
  <c r="G24" i="9"/>
  <c r="G32" i="9" s="1"/>
  <c r="G20" i="9"/>
  <c r="H20" i="9"/>
  <c r="G18" i="9"/>
  <c r="H18" i="9"/>
  <c r="H22" i="9" s="1"/>
  <c r="H44" i="8"/>
  <c r="H22" i="8"/>
  <c r="H23" i="10" s="1"/>
  <c r="I24" i="9"/>
  <c r="I32" i="9" s="1"/>
  <c r="J24" i="9"/>
  <c r="J32" i="9" s="1"/>
  <c r="I20" i="9"/>
  <c r="I19" i="9"/>
  <c r="I18" i="9"/>
  <c r="J19" i="9"/>
  <c r="J20" i="9"/>
  <c r="J18" i="9"/>
  <c r="I44" i="8"/>
  <c r="I22" i="8"/>
  <c r="I23" i="10" s="1"/>
  <c r="I23" i="8"/>
  <c r="J22" i="8"/>
  <c r="J23" i="10" s="1"/>
  <c r="J6" i="10" s="1"/>
  <c r="K24" i="9"/>
  <c r="K32" i="9" s="1"/>
  <c r="N32" i="9"/>
  <c r="L24" i="9"/>
  <c r="L32" i="9" s="1"/>
  <c r="K20" i="9"/>
  <c r="K19" i="9"/>
  <c r="K18" i="9"/>
  <c r="K22" i="9" s="1"/>
  <c r="L20" i="9"/>
  <c r="L19" i="9"/>
  <c r="L18" i="9"/>
  <c r="L22" i="9" s="1"/>
  <c r="K44" i="8"/>
  <c r="K22" i="8"/>
  <c r="K23" i="10" s="1"/>
  <c r="L16" i="8"/>
  <c r="L27" i="4"/>
  <c r="N24" i="9"/>
  <c r="O24" i="9"/>
  <c r="O32" i="9" s="1"/>
  <c r="N22" i="9"/>
  <c r="O19" i="9"/>
  <c r="O22" i="9" s="1"/>
  <c r="I6" i="9"/>
  <c r="J6" i="9" s="1"/>
  <c r="K6" i="9" s="1"/>
  <c r="L6" i="9" s="1"/>
  <c r="O45" i="8"/>
  <c r="N45" i="8"/>
  <c r="L45" i="8"/>
  <c r="J45" i="8"/>
  <c r="I45" i="8"/>
  <c r="G45" i="8"/>
  <c r="O36" i="8"/>
  <c r="N36" i="8"/>
  <c r="L36" i="8"/>
  <c r="K36" i="8"/>
  <c r="J36" i="8"/>
  <c r="I36" i="8"/>
  <c r="H36" i="8"/>
  <c r="G36" i="8"/>
  <c r="O28" i="8"/>
  <c r="M6" i="10" s="1"/>
  <c r="N28" i="8"/>
  <c r="L28" i="8"/>
  <c r="K28" i="8"/>
  <c r="J28" i="8"/>
  <c r="I28" i="8"/>
  <c r="H28" i="8"/>
  <c r="G28" i="8"/>
  <c r="O23" i="8"/>
  <c r="N23" i="8"/>
  <c r="L23" i="8"/>
  <c r="G23" i="8"/>
  <c r="G16" i="8"/>
  <c r="G14" i="4"/>
  <c r="G19" i="4"/>
  <c r="G27" i="4"/>
  <c r="G6" i="8"/>
  <c r="O16" i="8"/>
  <c r="N16" i="8"/>
  <c r="K16" i="8"/>
  <c r="J16" i="8"/>
  <c r="I16" i="8"/>
  <c r="H16" i="8"/>
  <c r="I6" i="8"/>
  <c r="J6" i="8" s="1"/>
  <c r="K6" i="8" s="1"/>
  <c r="L6" i="8" s="1"/>
  <c r="N19" i="4"/>
  <c r="L19" i="4"/>
  <c r="K19" i="4"/>
  <c r="J19" i="4"/>
  <c r="I19" i="4"/>
  <c r="H19" i="4"/>
  <c r="O19" i="4"/>
  <c r="O27" i="4"/>
  <c r="O29" i="4" s="1"/>
  <c r="O31" i="4" s="1"/>
  <c r="O34" i="4" s="1"/>
  <c r="N27" i="4"/>
  <c r="N29" i="4" s="1"/>
  <c r="N31" i="4" s="1"/>
  <c r="N34" i="4" s="1"/>
  <c r="K27" i="4"/>
  <c r="K30" i="10" s="1"/>
  <c r="J27" i="4"/>
  <c r="I27" i="4"/>
  <c r="H27" i="4"/>
  <c r="O14" i="4"/>
  <c r="O16" i="4" s="1"/>
  <c r="N14" i="4"/>
  <c r="N16" i="4" s="1"/>
  <c r="L14" i="4"/>
  <c r="K14" i="4"/>
  <c r="J14" i="4"/>
  <c r="I14" i="4"/>
  <c r="H14" i="4"/>
  <c r="I6" i="4"/>
  <c r="J6" i="4" s="1"/>
  <c r="K6" i="4" s="1"/>
  <c r="L6" i="4" s="1"/>
  <c r="D29" i="1"/>
  <c r="D28" i="1"/>
  <c r="G6" i="10" l="1"/>
  <c r="I6" i="10"/>
  <c r="L6" i="10"/>
  <c r="H6" i="10"/>
  <c r="K6" i="10"/>
  <c r="K16" i="4"/>
  <c r="K27" i="10"/>
  <c r="L16" i="4"/>
  <c r="F23" i="13"/>
  <c r="H29" i="4"/>
  <c r="H31" i="4" s="1"/>
  <c r="H34" i="4" s="1"/>
  <c r="H7" i="9" s="1"/>
  <c r="H10" i="9" s="1"/>
  <c r="H30" i="10"/>
  <c r="H16" i="4"/>
  <c r="H27" i="10"/>
  <c r="L29" i="4"/>
  <c r="L31" i="4" s="1"/>
  <c r="L34" i="4" s="1"/>
  <c r="L7" i="9" s="1"/>
  <c r="L10" i="9" s="1"/>
  <c r="L14" i="9" s="1"/>
  <c r="L17" i="9" s="1"/>
  <c r="G23" i="13"/>
  <c r="L31" i="10"/>
  <c r="I16" i="4"/>
  <c r="I27" i="10"/>
  <c r="J29" i="4"/>
  <c r="J31" i="4" s="1"/>
  <c r="J34" i="4" s="1"/>
  <c r="J36" i="4" s="1"/>
  <c r="J28" i="10" s="1"/>
  <c r="J29" i="10" s="1"/>
  <c r="J30" i="10"/>
  <c r="G29" i="4"/>
  <c r="G30" i="10"/>
  <c r="G31" i="10"/>
  <c r="G16" i="4"/>
  <c r="G27" i="10"/>
  <c r="I29" i="4"/>
  <c r="I31" i="4" s="1"/>
  <c r="I34" i="4" s="1"/>
  <c r="I7" i="9" s="1"/>
  <c r="I10" i="9" s="1"/>
  <c r="I30" i="10"/>
  <c r="J16" i="4"/>
  <c r="J27" i="10"/>
  <c r="J23" i="8"/>
  <c r="J24" i="8" s="1"/>
  <c r="J5" i="10" s="1"/>
  <c r="H25" i="10"/>
  <c r="P23" i="10"/>
  <c r="O23" i="10"/>
  <c r="H24" i="10"/>
  <c r="K25" i="10"/>
  <c r="K31" i="10" s="1"/>
  <c r="K24" i="10"/>
  <c r="L24" i="10"/>
  <c r="H45" i="8"/>
  <c r="H46" i="8" s="1"/>
  <c r="H23" i="8"/>
  <c r="H24" i="8" s="1"/>
  <c r="J25" i="10"/>
  <c r="J31" i="10" s="1"/>
  <c r="J24" i="10"/>
  <c r="K23" i="8"/>
  <c r="K24" i="8" s="1"/>
  <c r="K45" i="8"/>
  <c r="N31" i="13"/>
  <c r="N32" i="13"/>
  <c r="I25" i="10"/>
  <c r="I31" i="10" s="1"/>
  <c r="I24" i="10"/>
  <c r="J22" i="9"/>
  <c r="G22" i="9"/>
  <c r="D27" i="1"/>
  <c r="M21" i="10" s="1"/>
  <c r="P21" i="10" s="1"/>
  <c r="K29" i="4"/>
  <c r="K4" i="10" s="1"/>
  <c r="G31" i="4"/>
  <c r="G34" i="4" s="1"/>
  <c r="G46" i="8"/>
  <c r="G24" i="8"/>
  <c r="G5" i="10" s="1"/>
  <c r="I22" i="9"/>
  <c r="I46" i="8"/>
  <c r="J46" i="8"/>
  <c r="I24" i="8"/>
  <c r="I5" i="10" s="1"/>
  <c r="K46" i="8"/>
  <c r="L46" i="8"/>
  <c r="L24" i="8"/>
  <c r="N36" i="4"/>
  <c r="N7" i="9"/>
  <c r="N10" i="9" s="1"/>
  <c r="N14" i="9" s="1"/>
  <c r="N17" i="9" s="1"/>
  <c r="N35" i="9" s="1"/>
  <c r="N37" i="9" s="1"/>
  <c r="O7" i="9"/>
  <c r="O10" i="9" s="1"/>
  <c r="O14" i="9" s="1"/>
  <c r="O17" i="9" s="1"/>
  <c r="O35" i="9" s="1"/>
  <c r="O36" i="4"/>
  <c r="O46" i="8"/>
  <c r="N46" i="8"/>
  <c r="N24" i="8"/>
  <c r="O24" i="8"/>
  <c r="L36" i="4" l="1"/>
  <c r="L4" i="10"/>
  <c r="K5" i="10"/>
  <c r="H5" i="10"/>
  <c r="I36" i="4"/>
  <c r="I28" i="10" s="1"/>
  <c r="I29" i="10" s="1"/>
  <c r="P27" i="10"/>
  <c r="O27" i="10"/>
  <c r="N30" i="13"/>
  <c r="N29" i="13"/>
  <c r="J4" i="10"/>
  <c r="J7" i="9"/>
  <c r="J10" i="9" s="1"/>
  <c r="J14" i="9" s="1"/>
  <c r="J17" i="9" s="1"/>
  <c r="J35" i="9" s="1"/>
  <c r="I4" i="10"/>
  <c r="N28" i="13"/>
  <c r="N27" i="13"/>
  <c r="H36" i="4"/>
  <c r="H28" i="10" s="1"/>
  <c r="H29" i="10" s="1"/>
  <c r="H4" i="10"/>
  <c r="P30" i="10"/>
  <c r="O30" i="10"/>
  <c r="N36" i="13"/>
  <c r="N35" i="13"/>
  <c r="O36" i="13" s="1"/>
  <c r="O32" i="13"/>
  <c r="H31" i="10"/>
  <c r="O25" i="10"/>
  <c r="P25" i="10"/>
  <c r="L35" i="9"/>
  <c r="L37" i="9" s="1"/>
  <c r="N34" i="13"/>
  <c r="N33" i="13"/>
  <c r="H14" i="9"/>
  <c r="H17" i="9" s="1"/>
  <c r="H35" i="9" s="1"/>
  <c r="H33" i="10"/>
  <c r="I14" i="9"/>
  <c r="I17" i="9" s="1"/>
  <c r="I35" i="9" s="1"/>
  <c r="I37" i="9" s="1"/>
  <c r="J36" i="9" s="1"/>
  <c r="I33" i="10"/>
  <c r="M22" i="10"/>
  <c r="M30" i="10"/>
  <c r="M27" i="10"/>
  <c r="D30" i="1"/>
  <c r="C23" i="13"/>
  <c r="J23" i="13" s="1"/>
  <c r="G36" i="4"/>
  <c r="G28" i="10" s="1"/>
  <c r="G7" i="9"/>
  <c r="G10" i="9" s="1"/>
  <c r="G33" i="10" s="1"/>
  <c r="K31" i="4"/>
  <c r="K34" i="4" s="1"/>
  <c r="O37" i="9"/>
  <c r="O30" i="13" l="1"/>
  <c r="J33" i="10"/>
  <c r="G29" i="10"/>
  <c r="O28" i="13"/>
  <c r="O31" i="10"/>
  <c r="P31" i="10"/>
  <c r="J37" i="9"/>
  <c r="O34" i="13"/>
  <c r="N39" i="13"/>
  <c r="N38" i="13"/>
  <c r="D23" i="13"/>
  <c r="O23" i="13" s="1"/>
  <c r="M25" i="10"/>
  <c r="M31" i="10" s="1"/>
  <c r="K23" i="13"/>
  <c r="L23" i="13" s="1"/>
  <c r="M23" i="13"/>
  <c r="N23" i="13"/>
  <c r="K36" i="4"/>
  <c r="K28" i="10" s="1"/>
  <c r="K29" i="10" s="1"/>
  <c r="K7" i="9"/>
  <c r="K10" i="9" s="1"/>
  <c r="G14" i="9"/>
  <c r="G17" i="9" s="1"/>
  <c r="G35" i="9" s="1"/>
  <c r="G37" i="9" s="1"/>
  <c r="H36" i="9" s="1"/>
  <c r="H37" i="9" s="1"/>
  <c r="P28" i="10" l="1"/>
  <c r="O28" i="10"/>
  <c r="P29" i="10"/>
  <c r="O29" i="10"/>
  <c r="N41" i="13"/>
  <c r="K14" i="9"/>
  <c r="K17" i="9" s="1"/>
  <c r="K35" i="9" s="1"/>
  <c r="K37" i="9" s="1"/>
  <c r="K33" i="10"/>
  <c r="O38" i="13"/>
  <c r="O39" i="13"/>
  <c r="O41" i="13" l="1"/>
  <c r="O43" i="13" s="1"/>
  <c r="O33" i="10"/>
  <c r="P33" i="10"/>
  <c r="L9" i="10" l="1"/>
  <c r="L10" i="10" s="1"/>
  <c r="G9" i="10" l="1"/>
  <c r="G10" i="10" s="1"/>
  <c r="M28" i="10" l="1"/>
  <c r="M29" i="10" s="1"/>
  <c r="J9" i="10" l="1"/>
  <c r="J10" i="10" s="1"/>
  <c r="K9" i="10" l="1"/>
  <c r="K10" i="10" s="1"/>
  <c r="I9" i="10"/>
  <c r="I10" i="10" s="1"/>
  <c r="H9" i="10"/>
  <c r="H10" i="10" s="1"/>
  <c r="M7" i="10" l="1"/>
  <c r="M8" i="10" l="1"/>
  <c r="M9" i="10" l="1"/>
  <c r="M10" i="10"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Oscar Settje</author>
  </authors>
  <commentList>
    <comment ref="K7" authorId="0" shapeId="0" xr:uid="{5FEB52AA-2AE9-44CD-876E-2474CD6DD8D7}">
      <text>
        <r>
          <rPr>
            <b/>
            <sz val="9"/>
            <color indexed="81"/>
            <rFont val="Segoe UI"/>
            <family val="2"/>
          </rPr>
          <t>Oscar Settje:</t>
        </r>
        <r>
          <rPr>
            <sz val="9"/>
            <color indexed="81"/>
            <rFont val="Segoe UI"/>
            <family val="2"/>
          </rPr>
          <t xml:space="preserve">
Aus Mittelwert ausgenommen</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<sst xmlns="http://schemas.openxmlformats.org/spreadsheetml/2006/main" count="341" uniqueCount="256">
  <si>
    <t xml:space="preserve">Kering </t>
  </si>
  <si>
    <t>Date: 01/12/2023</t>
  </si>
  <si>
    <t xml:space="preserve">Country </t>
  </si>
  <si>
    <t>Price</t>
  </si>
  <si>
    <t xml:space="preserve">Shares Outstanding </t>
  </si>
  <si>
    <t>MC</t>
  </si>
  <si>
    <t>Cash</t>
  </si>
  <si>
    <t xml:space="preserve">Debt </t>
  </si>
  <si>
    <t>EV</t>
  </si>
  <si>
    <t xml:space="preserve">France </t>
  </si>
  <si>
    <t>x</t>
  </si>
  <si>
    <t>General</t>
  </si>
  <si>
    <t xml:space="preserve">Brands </t>
  </si>
  <si>
    <t xml:space="preserve">Income Statement </t>
  </si>
  <si>
    <t>Numbers in mm. EUR</t>
  </si>
  <si>
    <t>in mm. EUR</t>
  </si>
  <si>
    <t>IS</t>
  </si>
  <si>
    <t>Q1 22</t>
  </si>
  <si>
    <t>Q2 23</t>
  </si>
  <si>
    <t>Revenues:</t>
  </si>
  <si>
    <t>Gucci</t>
  </si>
  <si>
    <t xml:space="preserve">Yves Saint Laurent </t>
  </si>
  <si>
    <t>Bottega Veneta</t>
  </si>
  <si>
    <t>Other Houeses</t>
  </si>
  <si>
    <t>Kering Eyewear and Corporate</t>
  </si>
  <si>
    <t xml:space="preserve">Total Revenue </t>
  </si>
  <si>
    <t xml:space="preserve">Elminations </t>
  </si>
  <si>
    <t xml:space="preserve">Operating Income </t>
  </si>
  <si>
    <t xml:space="preserve">COGS </t>
  </si>
  <si>
    <t>Gross Margin</t>
  </si>
  <si>
    <t>Other personnel expenses</t>
  </si>
  <si>
    <t>Other recurring operating income and expenses</t>
  </si>
  <si>
    <t>Operating Expenses</t>
  </si>
  <si>
    <t>Recurring operating income:</t>
  </si>
  <si>
    <t>Total Recuring Operating Income</t>
  </si>
  <si>
    <t xml:space="preserve">Non-Recuring Operating Expenses </t>
  </si>
  <si>
    <t xml:space="preserve">Financial Result </t>
  </si>
  <si>
    <t>Pre Tax Income</t>
  </si>
  <si>
    <t xml:space="preserve">Income Tax Expenses </t>
  </si>
  <si>
    <t xml:space="preserve">Net Income from Operations </t>
  </si>
  <si>
    <t xml:space="preserve">Net Income from discountinued Operations </t>
  </si>
  <si>
    <t xml:space="preserve">Total Net Income </t>
  </si>
  <si>
    <t xml:space="preserve">Balance Statement </t>
  </si>
  <si>
    <t>BS</t>
  </si>
  <si>
    <t>Assets</t>
  </si>
  <si>
    <t>Goodwill</t>
  </si>
  <si>
    <t xml:space="preserve">Brands / other Intangibles </t>
  </si>
  <si>
    <t>Lease right-of-use assets</t>
  </si>
  <si>
    <t xml:space="preserve">Property, Plant and Equipment </t>
  </si>
  <si>
    <t>Investments in equity-accounted companies</t>
  </si>
  <si>
    <t>Non-current financial assets</t>
  </si>
  <si>
    <t>Deferred tax assets</t>
  </si>
  <si>
    <t xml:space="preserve">Other non-current assets </t>
  </si>
  <si>
    <t xml:space="preserve">Total non-current assets </t>
  </si>
  <si>
    <t xml:space="preserve">Inventories </t>
  </si>
  <si>
    <t>Trade receivables and accrued income</t>
  </si>
  <si>
    <t xml:space="preserve">Current tax recivables </t>
  </si>
  <si>
    <t>Current financial assets</t>
  </si>
  <si>
    <t>Other current assets</t>
  </si>
  <si>
    <t xml:space="preserve">Cash and cash equivalents </t>
  </si>
  <si>
    <t xml:space="preserve">Total current assets </t>
  </si>
  <si>
    <t xml:space="preserve">TOTAL ASSETS </t>
  </si>
  <si>
    <t xml:space="preserve">Equity and Liabilities </t>
  </si>
  <si>
    <t>Equity attributable to the Group</t>
  </si>
  <si>
    <t xml:space="preserve">Equity attributable to minority interests </t>
  </si>
  <si>
    <t>Total Equity</t>
  </si>
  <si>
    <t>Non-current borrowings</t>
  </si>
  <si>
    <t>Non-current lease-liabilties</t>
  </si>
  <si>
    <t xml:space="preserve">Non-current financial liabilties </t>
  </si>
  <si>
    <t xml:space="preserve">Non-current provisions for pensions and other </t>
  </si>
  <si>
    <t>Non-current provisions</t>
  </si>
  <si>
    <t>Deferred tax liabilities</t>
  </si>
  <si>
    <t>Other non-current liabilities</t>
  </si>
  <si>
    <t>Non-current liabilties</t>
  </si>
  <si>
    <t>Current borrowings</t>
  </si>
  <si>
    <t>Current lease liabilities</t>
  </si>
  <si>
    <t>Current financial liabilities</t>
  </si>
  <si>
    <t>Trade payables and accrued expenses</t>
  </si>
  <si>
    <t>Current provisions for pensions and other</t>
  </si>
  <si>
    <t xml:space="preserve">Current provisions </t>
  </si>
  <si>
    <t xml:space="preserve">Current tax liabilities </t>
  </si>
  <si>
    <t xml:space="preserve">Other current liabilities </t>
  </si>
  <si>
    <t>Total current liabilities</t>
  </si>
  <si>
    <t xml:space="preserve">TOTAL EQUITY AND LIABILITIES </t>
  </si>
  <si>
    <t xml:space="preserve">Cash Flow Statement </t>
  </si>
  <si>
    <t>CS</t>
  </si>
  <si>
    <t xml:space="preserve">Net Income from cont. Operations </t>
  </si>
  <si>
    <t>Depreciation &amp; Amortization</t>
  </si>
  <si>
    <t xml:space="preserve">Other non-cash (Income) expenses </t>
  </si>
  <si>
    <t xml:space="preserve">Cash Flow from operations </t>
  </si>
  <si>
    <t xml:space="preserve">Interest paid </t>
  </si>
  <si>
    <t xml:space="preserve">Dividends received </t>
  </si>
  <si>
    <t xml:space="preserve">Current tax expenses </t>
  </si>
  <si>
    <t>Change in working capital requirements</t>
  </si>
  <si>
    <t>Cash flow received from operating activities before tax, dividends and interest</t>
  </si>
  <si>
    <t xml:space="preserve">Income tax paid </t>
  </si>
  <si>
    <t>Interest and dividends received</t>
  </si>
  <si>
    <t xml:space="preserve">Income/Expenses from PPE and intangibles </t>
  </si>
  <si>
    <t>Income/Expenses from subsidiaries and associates</t>
  </si>
  <si>
    <t xml:space="preserve">Income/Expenses from other financial assets </t>
  </si>
  <si>
    <t xml:space="preserve">Divedends paid to shareholders </t>
  </si>
  <si>
    <t>Transactions with minority interests</t>
  </si>
  <si>
    <t>(Acquisitions) disposals of Kering treasury shares</t>
  </si>
  <si>
    <t>Issuance of bonds and bank debt</t>
  </si>
  <si>
    <t>Redemption of bonds and bank debt</t>
  </si>
  <si>
    <t>Issuance (redemption) of other borrowings</t>
  </si>
  <si>
    <t>Repayment of lease liabilities</t>
  </si>
  <si>
    <t>Interest paid and equivalent</t>
  </si>
  <si>
    <t xml:space="preserve">Net Cash Flow from operating activities </t>
  </si>
  <si>
    <t xml:space="preserve">Net Cash Flow form Investments </t>
  </si>
  <si>
    <t xml:space="preserve">Net Cash Flow from Finance </t>
  </si>
  <si>
    <t>Net cash received from (used in) discontinued operations</t>
  </si>
  <si>
    <t>Impact of exchange rates on cash and cash equivalents</t>
  </si>
  <si>
    <t xml:space="preserve">Net Change in Cash </t>
  </si>
  <si>
    <t>Cash and cash equivalents at opening</t>
  </si>
  <si>
    <t>Cash and cash equivalents at ending</t>
  </si>
  <si>
    <t xml:space="preserve">of revenue </t>
  </si>
  <si>
    <t xml:space="preserve">Sales from direct operated stores and e-commerce sites </t>
  </si>
  <si>
    <t>Sales 2022</t>
  </si>
  <si>
    <t xml:space="preserve">Großhandel und Royalty revenue from licenses </t>
  </si>
  <si>
    <t>Other Houeses:</t>
  </si>
  <si>
    <t xml:space="preserve">Balenciaga </t>
  </si>
  <si>
    <t>Alexander Mcqueen</t>
  </si>
  <si>
    <t xml:space="preserve">Bottega Veneta </t>
  </si>
  <si>
    <t>Brioni</t>
  </si>
  <si>
    <t>Boucheron</t>
  </si>
  <si>
    <t xml:space="preserve">Products </t>
  </si>
  <si>
    <t>Parfüm und Schmuck</t>
  </si>
  <si>
    <t>Pomellato</t>
  </si>
  <si>
    <t>Dodo</t>
  </si>
  <si>
    <t>Schmuck</t>
  </si>
  <si>
    <t>Kleidung + andere</t>
  </si>
  <si>
    <t>Eyeware</t>
  </si>
  <si>
    <t>Qeelin</t>
  </si>
  <si>
    <t>Share in earnings (losses) of equity-accounted companies</t>
  </si>
  <si>
    <t>Increase/Decrease in share capital</t>
  </si>
  <si>
    <t xml:space="preserve">Hauptsächlich Lederprdoukte und Schuhe </t>
  </si>
  <si>
    <t>Ready to Wear, Watches and Juwelery, Schuhe, Leather goods (am kleinsten mit 17%)</t>
  </si>
  <si>
    <t xml:space="preserve">Ratios </t>
  </si>
  <si>
    <t xml:space="preserve">Net Debt </t>
  </si>
  <si>
    <t xml:space="preserve">Return on Equity </t>
  </si>
  <si>
    <t xml:space="preserve">Aktienkurs </t>
  </si>
  <si>
    <t>Input Pariser Börse</t>
  </si>
  <si>
    <t>Datum</t>
  </si>
  <si>
    <t>Schluss</t>
  </si>
  <si>
    <t>Aktienkurs Keringer seit 2007 (Börsengang 1988)</t>
  </si>
  <si>
    <t xml:space="preserve">CAGR 3 Jahre </t>
  </si>
  <si>
    <t xml:space="preserve">CAGR: </t>
  </si>
  <si>
    <t xml:space="preserve">CAGR 5 Jahre </t>
  </si>
  <si>
    <t xml:space="preserve">CAGR 10 Jahre </t>
  </si>
  <si>
    <t xml:space="preserve">CAGR seit Januar 2007 </t>
  </si>
  <si>
    <t>Höchst- und Tiefstände</t>
  </si>
  <si>
    <t xml:space="preserve">CAGR </t>
  </si>
  <si>
    <t xml:space="preserve">Gesamt </t>
  </si>
  <si>
    <t>LTM</t>
  </si>
  <si>
    <t xml:space="preserve">Aktueller Kurs </t>
  </si>
  <si>
    <t xml:space="preserve">Höchststände </t>
  </si>
  <si>
    <t xml:space="preserve">Datum </t>
  </si>
  <si>
    <t>Aktueller Aktienkurs:</t>
  </si>
  <si>
    <t xml:space="preserve">Name </t>
  </si>
  <si>
    <t>Kering SA ist eine in Frankreich ansässige Luxusgruppe. Die Gruppe verwaltet die Entwicklung einer Reihe renommierter Mode-, Lederwaren- und Schmuckhäuser: Gucci, Saint Laurent, Bottega Veneta, Balenciaga, Alexander McQueen, Brioni, Boucheron, Pomellato, DoDo, Qeelin sowie Kering Eyewear. Es produziert und verkauft, hauptsächlich über geführte Einzelhandelsgeschäfte, eine Reihe von Produkten, darunter Lederwaren, Bekleidung, Accessoires, Schuhe, Schmuck und andere für Männer, Frauen und Kinder. Der Konzern ist weltweit tätig.</t>
  </si>
  <si>
    <t xml:space="preserve">Enterprise Value </t>
  </si>
  <si>
    <t xml:space="preserve">Preis </t>
  </si>
  <si>
    <t xml:space="preserve">Tiefstände </t>
  </si>
  <si>
    <t>Q2 22</t>
  </si>
  <si>
    <t>Q3 22</t>
  </si>
  <si>
    <t>Q3 23</t>
  </si>
  <si>
    <t>Q4 22</t>
  </si>
  <si>
    <t>Q4 23</t>
  </si>
  <si>
    <t>?</t>
  </si>
  <si>
    <t>Reltive Valuation</t>
  </si>
  <si>
    <t>Median</t>
  </si>
  <si>
    <t>Mittelwert</t>
  </si>
  <si>
    <t>Kering</t>
  </si>
  <si>
    <t>Implied Valuation</t>
  </si>
  <si>
    <t xml:space="preserve">Revenue </t>
  </si>
  <si>
    <t xml:space="preserve">EBIT </t>
  </si>
  <si>
    <t xml:space="preserve">P/E Ratio </t>
  </si>
  <si>
    <t>Revenue -Multiple</t>
  </si>
  <si>
    <t>PEG-Ratio</t>
  </si>
  <si>
    <t>P/Bookvalue</t>
  </si>
  <si>
    <t>LVMH</t>
  </si>
  <si>
    <t>Dividenden-Rendite</t>
  </si>
  <si>
    <t>P/CF</t>
  </si>
  <si>
    <t>EV/EBIT</t>
  </si>
  <si>
    <t>ROC</t>
  </si>
  <si>
    <t>Hermés</t>
  </si>
  <si>
    <t>Verschuldungsgrad</t>
  </si>
  <si>
    <t>Richemont</t>
  </si>
  <si>
    <t>Pandora</t>
  </si>
  <si>
    <t>Moncler</t>
  </si>
  <si>
    <t>Hugo Boss</t>
  </si>
  <si>
    <t>Brunello Cucinelli</t>
  </si>
  <si>
    <t>Burbery</t>
  </si>
  <si>
    <t>Christian Dior</t>
  </si>
  <si>
    <t xml:space="preserve">Canada Goose Holdings </t>
  </si>
  <si>
    <t xml:space="preserve">Ralph Lauren </t>
  </si>
  <si>
    <t>Prada</t>
  </si>
  <si>
    <t>Salvatore Ferragamo</t>
  </si>
  <si>
    <t>Numbers in mm EUR aus 2022</t>
  </si>
  <si>
    <t xml:space="preserve">Company </t>
  </si>
  <si>
    <t>Multiples</t>
  </si>
  <si>
    <t>Capri Holdings (vormals Michael Kors)</t>
  </si>
  <si>
    <t>n.a.</t>
  </si>
  <si>
    <t>Tod's S.p.A.</t>
  </si>
  <si>
    <t>Kering (onvista)</t>
  </si>
  <si>
    <t>Book Value Multiple</t>
  </si>
  <si>
    <t>EBIT Multiple</t>
  </si>
  <si>
    <t>Gesamt</t>
  </si>
  <si>
    <t>Umsatz Multiple (Median)</t>
  </si>
  <si>
    <t>Umsatz Multiple (MW)</t>
  </si>
  <si>
    <t>Earnings Multiple (Median)</t>
  </si>
  <si>
    <t>Earnings Multiple (MW)</t>
  </si>
  <si>
    <t>BV Multiple (Median)</t>
  </si>
  <si>
    <t>BV Multiple (MW)</t>
  </si>
  <si>
    <t>CF Multiple (Median)</t>
  </si>
  <si>
    <t>CF Multiple (MW)</t>
  </si>
  <si>
    <t>EBIT Multiple (Median)</t>
  </si>
  <si>
    <t>EBIT Multiple (MW)</t>
  </si>
  <si>
    <t>Duchsnitt</t>
  </si>
  <si>
    <t>Shares Outsanding</t>
  </si>
  <si>
    <t>Implied Share Price</t>
  </si>
  <si>
    <t>Umsatz Multiple</t>
  </si>
  <si>
    <t>Earings Multiple</t>
  </si>
  <si>
    <t>PEG Ratio</t>
  </si>
  <si>
    <t>Cash Flow Multiple</t>
  </si>
  <si>
    <t>Marktkapitalisierung</t>
  </si>
  <si>
    <t>Buchwert</t>
  </si>
  <si>
    <t>Change in %</t>
  </si>
  <si>
    <t>Retrun on Invested Capital</t>
  </si>
  <si>
    <t xml:space="preserve">Reinvestment Rate </t>
  </si>
  <si>
    <t>Cap EX</t>
  </si>
  <si>
    <t>EBIT/EV</t>
  </si>
  <si>
    <t>p</t>
  </si>
  <si>
    <t>h</t>
  </si>
  <si>
    <t xml:space="preserve">Average </t>
  </si>
  <si>
    <t>Börse</t>
  </si>
  <si>
    <t>Branche</t>
  </si>
  <si>
    <t>Mitarbeiter</t>
  </si>
  <si>
    <t>Tickr</t>
  </si>
  <si>
    <t xml:space="preserve">Gründungsjahr </t>
  </si>
  <si>
    <t xml:space="preserve">Manangement </t>
  </si>
  <si>
    <t>n.a</t>
  </si>
  <si>
    <t>Multiples und Kennzahlen</t>
  </si>
  <si>
    <t>Ratios</t>
  </si>
  <si>
    <r>
      <rPr>
        <b/>
        <sz val="12"/>
        <color theme="1"/>
        <rFont val="Calibri"/>
        <family val="2"/>
        <scheme val="minor"/>
      </rPr>
      <t xml:space="preserve">=&gt; Kering ist ein Wertschöpfer </t>
    </r>
    <r>
      <rPr>
        <sz val="12"/>
        <color theme="1"/>
        <rFont val="Calibri"/>
        <family val="2"/>
        <scheme val="minor"/>
      </rPr>
      <t>(vgl. WACC = 6,1% bzw. 7,1%)</t>
    </r>
  </si>
  <si>
    <t>-</t>
  </si>
  <si>
    <t>Shares Outstanding</t>
  </si>
  <si>
    <t>Share Price (31.12.)</t>
  </si>
  <si>
    <t>Return on Capital Employed</t>
  </si>
  <si>
    <t>Change in WC</t>
  </si>
  <si>
    <t>Main!A1</t>
  </si>
  <si>
    <t>Expected Growth</t>
  </si>
  <si>
    <t>10% Growth compared to 2021</t>
  </si>
  <si>
    <t>4% Growth compared to 2021 (Wholesale), 30% Growth licenses</t>
  </si>
  <si>
    <t>Disposal of Girard-Perregaux and Ulysse Nardin in 22 (Wachtes)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</si>
</sst>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4" formatCode="_-* #,##0.00\ &quot;€&quot;_-;\-* #,##0.00\ &quot;€&quot;_-;_-* &quot;-&quot;??\ &quot;€&quot;_-;_-@_-"/>
    <numFmt numFmtId="43" formatCode="_-* #,##0.00_-;\-* #,##0.00_-;_-* &quot;-&quot;??_-;_-@_-"/>
    <numFmt numFmtId="164" formatCode="#,##0.0_ ;[Red]\-#,##0.0\ "/>
    <numFmt numFmtId="165" formatCode="#,##0.0;[Red]#,##0.0"/>
    <numFmt numFmtId="166" formatCode="_([$€-2]\ * #,##0.00_);_([$€-2]\ * \(#,##0.00\);_([$€-2]\ * &quot;-&quot;??_);_(@_)"/>
    <numFmt numFmtId="167" formatCode="0.0"/>
    <numFmt numFmtId="168" formatCode="0.000%"/>
    <numFmt numFmtId="169" formatCode="0.0%"/>
  </numFmts>
  <fonts count="16" x14ac:knownFonts="1">
    <font>
      <sz val="12"/>
      <color theme="1"/>
      <name val="Calibri"/>
      <family val="2"/>
      <scheme val="minor"/>
    </font>
    <font>
      <sz val="11"/>
      <color theme="1"/>
      <name val="Calibri"/>
      <family val="2"/>
      <scheme val="minor"/>
    </font>
    <font>
      <sz val="12"/>
      <color theme="1"/>
      <name val="Calibri"/>
      <family val="2"/>
      <scheme val="minor"/>
    </font>
    <font>
      <b/>
      <sz val="12"/>
      <color theme="1"/>
      <name val="Calibri"/>
      <family val="2"/>
      <scheme val="minor"/>
    </font>
    <font>
      <sz val="12"/>
      <color theme="0"/>
      <name val="Calibri"/>
      <family val="2"/>
      <scheme val="minor"/>
    </font>
    <font>
      <b/>
      <u/>
      <sz val="12"/>
      <color theme="1"/>
      <name val="Calibri"/>
      <family val="2"/>
      <scheme val="minor"/>
    </font>
    <font>
      <u/>
      <sz val="12"/>
      <color theme="1"/>
      <name val="Calibri"/>
      <family val="2"/>
      <scheme val="minor"/>
    </font>
    <font>
      <b/>
      <sz val="7"/>
      <color rgb="FF02172D"/>
      <name val="Arial"/>
      <family val="2"/>
    </font>
    <font>
      <sz val="7"/>
      <color rgb="FF02172D"/>
      <name val="Arial"/>
      <family val="2"/>
    </font>
    <font>
      <b/>
      <sz val="12"/>
      <color theme="0"/>
      <name val="Calibri"/>
      <family val="2"/>
      <scheme val="minor"/>
    </font>
    <font>
      <sz val="9"/>
      <color indexed="81"/>
      <name val="Segoe UI"/>
      <family val="2"/>
    </font>
    <font>
      <b/>
      <sz val="9"/>
      <color indexed="81"/>
      <name val="Segoe UI"/>
      <family val="2"/>
    </font>
    <font>
      <sz val="11"/>
      <color theme="0" tint="-0.499984740745262"/>
      <name val="Calibri"/>
      <family val="2"/>
      <scheme val="minor"/>
    </font>
    <font>
      <sz val="12"/>
      <color theme="0" tint="-0.499984740745262"/>
      <name val="Calibri"/>
      <family val="2"/>
      <scheme val="minor"/>
    </font>
    <font>
      <i/>
      <sz val="12"/>
      <color theme="1"/>
      <name val="Calibri"/>
      <family val="2"/>
      <scheme val="minor"/>
    </font>
    <font>
      <u/>
      <sz val="12"/>
      <color theme="10"/>
      <name val="Calibri"/>
      <family val="2"/>
      <scheme val="minor"/>
    </font>
  </fonts>
  <fills count="12">
    <fill>
      <patternFill patternType="none"/>
    </fill>
    <fill>
      <patternFill patternType="gray125"/>
    </fill>
    <fill>
      <patternFill patternType="solid">
        <fgColor rgb="FFFFFFFF"/>
        <bgColor indexed="64"/>
      </patternFill>
    </fill>
    <fill>
      <patternFill patternType="solid">
        <fgColor theme="0"/>
        <bgColor indexed="64"/>
      </patternFill>
    </fill>
    <fill>
      <patternFill patternType="solid">
        <fgColor theme="0" tint="-0.34998626667073579"/>
        <bgColor indexed="64"/>
      </patternFill>
    </fill>
    <fill>
      <patternFill patternType="solid">
        <fgColor theme="0" tint="-0.499984740745262"/>
        <bgColor indexed="64"/>
      </patternFill>
    </fill>
    <fill>
      <patternFill patternType="solid">
        <fgColor theme="0" tint="-0.14999847407452621"/>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theme="0" tint="-4.9989318521683403E-2"/>
        <bgColor indexed="64"/>
      </patternFill>
    </fill>
    <fill>
      <patternFill patternType="solid">
        <fgColor theme="8" tint="-0.499984740745262"/>
        <bgColor indexed="64"/>
      </patternFill>
    </fill>
  </fills>
  <borders count="12">
    <border>
      <left/>
      <right/>
      <top/>
      <bottom/>
      <diagonal/>
    </border>
    <border>
      <left/>
      <right/>
      <top/>
      <bottom style="thin">
        <color indexed="64"/>
      </bottom>
      <diagonal/>
    </border>
    <border>
      <left/>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bottom style="medium">
        <color indexed="64"/>
      </bottom>
      <diagonal/>
    </border>
    <border>
      <left style="thin">
        <color indexed="64"/>
      </left>
      <right/>
      <top/>
      <bottom/>
      <diagonal/>
    </border>
    <border>
      <left/>
      <right style="thin">
        <color indexed="64"/>
      </right>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5">
    <xf numFmtId="0" fontId="0" fillId="0" borderId="0"/>
    <xf numFmtId="43" fontId="2" fillId="0" borderId="0" applyFont="0" applyFill="0" applyBorder="0" applyAlignment="0" applyProtection="0"/>
    <xf numFmtId="44" fontId="2" fillId="0" borderId="0" applyFont="0" applyFill="0" applyBorder="0" applyAlignment="0" applyProtection="0"/>
    <xf numFmtId="9" fontId="2" fillId="0" borderId="0" applyFont="0" applyFill="0" applyBorder="0" applyAlignment="0" applyProtection="0"/>
    <xf numFmtId="0" fontId="15" fillId="0" borderId="0" applyNumberFormat="0" applyFill="0" applyBorder="0" applyAlignment="0" applyProtection="0"/>
  </cellStyleXfs>
  <cellXfs count="114">
    <xf numFmtId="0" fontId="0" fillId="0" borderId="0" xfId="0"/>
    <xf numFmtId="0" fontId="3" fillId="0" borderId="0" xfId="0" applyFont="1"/>
    <xf numFmtId="164" fontId="0" fillId="0" borderId="0" xfId="1" applyNumberFormat="1" applyFont="1"/>
    <xf numFmtId="0" fontId="4" fillId="0" borderId="0" xfId="0" applyFont="1"/>
    <xf numFmtId="0" fontId="0" fillId="0" borderId="0" xfId="0" applyAlignment="1">
      <alignment horizontal="left" indent="1"/>
    </xf>
    <xf numFmtId="3" fontId="0" fillId="0" borderId="0" xfId="0" applyNumberFormat="1"/>
    <xf numFmtId="165" fontId="0" fillId="0" borderId="0" xfId="0" applyNumberFormat="1"/>
    <xf numFmtId="165" fontId="3" fillId="0" borderId="0" xfId="0" applyNumberFormat="1" applyFont="1"/>
    <xf numFmtId="0" fontId="0" fillId="0" borderId="1" xfId="0" applyBorder="1"/>
    <xf numFmtId="165" fontId="3" fillId="0" borderId="1" xfId="0" applyNumberFormat="1" applyFont="1" applyBorder="1"/>
    <xf numFmtId="0" fontId="3" fillId="0" borderId="1" xfId="0" applyFont="1" applyBorder="1"/>
    <xf numFmtId="0" fontId="3" fillId="0" borderId="1" xfId="0" applyFont="1" applyBorder="1" applyAlignment="1">
      <alignment horizontal="left"/>
    </xf>
    <xf numFmtId="0" fontId="0" fillId="0" borderId="0" xfId="0" applyAlignment="1">
      <alignment horizontal="left"/>
    </xf>
    <xf numFmtId="165" fontId="0" fillId="0" borderId="1" xfId="0" applyNumberFormat="1" applyBorder="1"/>
    <xf numFmtId="0" fontId="0" fillId="0" borderId="2" xfId="0" applyBorder="1"/>
    <xf numFmtId="165" fontId="0" fillId="0" borderId="2" xfId="0" applyNumberFormat="1" applyBorder="1"/>
    <xf numFmtId="3" fontId="3" fillId="0" borderId="0" xfId="0" applyNumberFormat="1" applyFont="1"/>
    <xf numFmtId="0" fontId="3" fillId="0" borderId="2" xfId="0" applyFont="1" applyBorder="1" applyAlignment="1">
      <alignment horizontal="left"/>
    </xf>
    <xf numFmtId="165" fontId="3" fillId="0" borderId="2" xfId="0" applyNumberFormat="1" applyFont="1" applyBorder="1"/>
    <xf numFmtId="0" fontId="3" fillId="0" borderId="2" xfId="0" applyFont="1" applyBorder="1"/>
    <xf numFmtId="0" fontId="4" fillId="0" borderId="1" xfId="0" applyFont="1" applyBorder="1"/>
    <xf numFmtId="0" fontId="5" fillId="0" borderId="0" xfId="0" applyFont="1"/>
    <xf numFmtId="0" fontId="6" fillId="0" borderId="0" xfId="0" applyFont="1"/>
    <xf numFmtId="9" fontId="0" fillId="0" borderId="0" xfId="0" applyNumberFormat="1"/>
    <xf numFmtId="0" fontId="3" fillId="0" borderId="0" xfId="0" applyFont="1" applyAlignment="1">
      <alignment horizontal="center"/>
    </xf>
    <xf numFmtId="9" fontId="0" fillId="0" borderId="0" xfId="3" applyFont="1"/>
    <xf numFmtId="0" fontId="3" fillId="0" borderId="0" xfId="0" applyFont="1" applyAlignment="1">
      <alignment horizontal="center" vertical="top"/>
    </xf>
    <xf numFmtId="0" fontId="7" fillId="2" borderId="0" xfId="0" applyFont="1" applyFill="1" applyAlignment="1">
      <alignment horizontal="left" vertical="top"/>
    </xf>
    <xf numFmtId="0" fontId="7" fillId="2" borderId="0" xfId="0" applyFont="1" applyFill="1" applyAlignment="1">
      <alignment horizontal="right" vertical="top"/>
    </xf>
    <xf numFmtId="14" fontId="8" fillId="2" borderId="0" xfId="0" applyNumberFormat="1" applyFont="1" applyFill="1" applyAlignment="1">
      <alignment horizontal="left" vertical="center" wrapText="1"/>
    </xf>
    <xf numFmtId="44" fontId="8" fillId="2" borderId="0" xfId="2" applyFont="1" applyFill="1" applyAlignment="1">
      <alignment horizontal="right" vertical="center" wrapText="1"/>
    </xf>
    <xf numFmtId="44" fontId="0" fillId="0" borderId="0" xfId="0" applyNumberFormat="1"/>
    <xf numFmtId="0" fontId="0" fillId="0" borderId="3" xfId="0" applyBorder="1"/>
    <xf numFmtId="9" fontId="0" fillId="0" borderId="4" xfId="3" applyFont="1" applyBorder="1"/>
    <xf numFmtId="0" fontId="0" fillId="0" borderId="5" xfId="0" applyBorder="1"/>
    <xf numFmtId="9" fontId="0" fillId="0" borderId="6" xfId="3" applyFont="1" applyBorder="1"/>
    <xf numFmtId="166" fontId="0" fillId="0" borderId="0" xfId="0" applyNumberFormat="1"/>
    <xf numFmtId="0" fontId="0" fillId="0" borderId="0" xfId="0" applyAlignment="1">
      <alignment horizontal="center"/>
    </xf>
    <xf numFmtId="44" fontId="0" fillId="0" borderId="0" xfId="2" applyFont="1"/>
    <xf numFmtId="14" fontId="0" fillId="0" borderId="0" xfId="0" applyNumberFormat="1"/>
    <xf numFmtId="0" fontId="0" fillId="0" borderId="1" xfId="0" applyBorder="1" applyAlignment="1">
      <alignment horizontal="center"/>
    </xf>
    <xf numFmtId="165" fontId="3" fillId="0" borderId="1" xfId="0" applyNumberFormat="1" applyFont="1" applyBorder="1" applyAlignment="1">
      <alignment horizontal="right"/>
    </xf>
    <xf numFmtId="0" fontId="3" fillId="0" borderId="5" xfId="0" applyFont="1" applyBorder="1"/>
    <xf numFmtId="0" fontId="3" fillId="0" borderId="0" xfId="0" applyFont="1" applyAlignment="1">
      <alignment horizontal="left"/>
    </xf>
    <xf numFmtId="0" fontId="3" fillId="3" borderId="0" xfId="0" applyFont="1" applyFill="1" applyAlignment="1">
      <alignment horizontal="center"/>
    </xf>
    <xf numFmtId="165" fontId="0" fillId="0" borderId="0" xfId="0" applyNumberFormat="1" applyAlignment="1">
      <alignment horizontal="center"/>
    </xf>
    <xf numFmtId="10" fontId="0" fillId="0" borderId="0" xfId="0" applyNumberFormat="1" applyAlignment="1">
      <alignment horizontal="center"/>
    </xf>
    <xf numFmtId="9" fontId="0" fillId="0" borderId="0" xfId="0" applyNumberFormat="1" applyAlignment="1">
      <alignment horizontal="center"/>
    </xf>
    <xf numFmtId="2" fontId="0" fillId="0" borderId="0" xfId="0" applyNumberFormat="1" applyAlignment="1">
      <alignment horizontal="center"/>
    </xf>
    <xf numFmtId="167" fontId="0" fillId="0" borderId="0" xfId="0" applyNumberFormat="1" applyAlignment="1">
      <alignment horizontal="center"/>
    </xf>
    <xf numFmtId="0" fontId="9" fillId="4" borderId="5" xfId="0" applyFont="1" applyFill="1" applyBorder="1"/>
    <xf numFmtId="0" fontId="9" fillId="4" borderId="3" xfId="0" applyFont="1" applyFill="1" applyBorder="1"/>
    <xf numFmtId="9" fontId="9" fillId="4" borderId="2" xfId="3" applyFont="1" applyFill="1" applyBorder="1" applyAlignment="1">
      <alignment horizontal="center"/>
    </xf>
    <xf numFmtId="9" fontId="9" fillId="4" borderId="1" xfId="3" applyFont="1" applyFill="1" applyBorder="1" applyAlignment="1">
      <alignment horizontal="center"/>
    </xf>
    <xf numFmtId="4" fontId="0" fillId="0" borderId="0" xfId="0" applyNumberFormat="1" applyAlignment="1">
      <alignment horizontal="center"/>
    </xf>
    <xf numFmtId="165" fontId="9" fillId="4" borderId="2" xfId="0" applyNumberFormat="1" applyFont="1" applyFill="1" applyBorder="1" applyAlignment="1">
      <alignment horizontal="center"/>
    </xf>
    <xf numFmtId="165" fontId="9" fillId="4" borderId="6" xfId="0" applyNumberFormat="1" applyFont="1" applyFill="1" applyBorder="1" applyAlignment="1">
      <alignment horizontal="center"/>
    </xf>
    <xf numFmtId="165" fontId="9" fillId="4" borderId="1" xfId="0" applyNumberFormat="1" applyFont="1" applyFill="1" applyBorder="1" applyAlignment="1">
      <alignment horizontal="center"/>
    </xf>
    <xf numFmtId="165" fontId="9" fillId="4" borderId="4" xfId="0" applyNumberFormat="1" applyFont="1" applyFill="1" applyBorder="1" applyAlignment="1">
      <alignment horizontal="center"/>
    </xf>
    <xf numFmtId="0" fontId="9" fillId="5" borderId="5" xfId="0" applyFont="1" applyFill="1" applyBorder="1"/>
    <xf numFmtId="10" fontId="3" fillId="0" borderId="2" xfId="0" applyNumberFormat="1" applyFont="1" applyBorder="1" applyAlignment="1">
      <alignment horizontal="center"/>
    </xf>
    <xf numFmtId="165" fontId="3" fillId="0" borderId="2" xfId="0" applyNumberFormat="1" applyFont="1" applyBorder="1" applyAlignment="1">
      <alignment horizontal="center"/>
    </xf>
    <xf numFmtId="0" fontId="13" fillId="6" borderId="0" xfId="0" applyFont="1" applyFill="1" applyAlignment="1">
      <alignment horizontal="center"/>
    </xf>
    <xf numFmtId="0" fontId="12" fillId="6" borderId="0" xfId="0" applyFont="1" applyFill="1" applyAlignment="1">
      <alignment horizontal="center"/>
    </xf>
    <xf numFmtId="2" fontId="3" fillId="7" borderId="6" xfId="0" applyNumberFormat="1" applyFont="1" applyFill="1" applyBorder="1" applyAlignment="1">
      <alignment horizontal="center"/>
    </xf>
    <xf numFmtId="2" fontId="3" fillId="8" borderId="2" xfId="0" applyNumberFormat="1" applyFont="1" applyFill="1" applyBorder="1" applyAlignment="1">
      <alignment horizontal="center"/>
    </xf>
    <xf numFmtId="167" fontId="3" fillId="7" borderId="2" xfId="0" applyNumberFormat="1" applyFont="1" applyFill="1" applyBorder="1" applyAlignment="1">
      <alignment horizontal="center"/>
    </xf>
    <xf numFmtId="168" fontId="0" fillId="0" borderId="0" xfId="3" applyNumberFormat="1" applyFont="1"/>
    <xf numFmtId="167" fontId="3" fillId="8" borderId="2" xfId="0" applyNumberFormat="1" applyFont="1" applyFill="1" applyBorder="1" applyAlignment="1">
      <alignment horizontal="center"/>
    </xf>
    <xf numFmtId="0" fontId="0" fillId="0" borderId="7" xfId="0" applyBorder="1"/>
    <xf numFmtId="165" fontId="0" fillId="0" borderId="7" xfId="0" applyNumberFormat="1" applyBorder="1"/>
    <xf numFmtId="0" fontId="9" fillId="5" borderId="2" xfId="0" applyFont="1" applyFill="1" applyBorder="1"/>
    <xf numFmtId="167" fontId="9" fillId="5" borderId="6" xfId="0" applyNumberFormat="1" applyFont="1" applyFill="1" applyBorder="1"/>
    <xf numFmtId="167" fontId="9" fillId="5" borderId="2" xfId="0" applyNumberFormat="1" applyFont="1" applyFill="1" applyBorder="1"/>
    <xf numFmtId="167" fontId="0" fillId="0" borderId="0" xfId="0" applyNumberFormat="1"/>
    <xf numFmtId="3" fontId="1" fillId="0" borderId="0" xfId="0" applyNumberFormat="1" applyFont="1"/>
    <xf numFmtId="169" fontId="0" fillId="0" borderId="0" xfId="0" applyNumberFormat="1"/>
    <xf numFmtId="0" fontId="14" fillId="0" borderId="0" xfId="0" applyFont="1" applyAlignment="1">
      <alignment horizontal="left" indent="1"/>
    </xf>
    <xf numFmtId="0" fontId="0" fillId="0" borderId="0" xfId="0" quotePrefix="1"/>
    <xf numFmtId="0" fontId="0" fillId="9" borderId="0" xfId="0" applyFill="1" applyAlignment="1">
      <alignment horizontal="center"/>
    </xf>
    <xf numFmtId="164" fontId="0" fillId="0" borderId="0" xfId="1" applyNumberFormat="1" applyFont="1" applyAlignment="1">
      <alignment horizontal="right"/>
    </xf>
    <xf numFmtId="164" fontId="0" fillId="0" borderId="0" xfId="0" applyNumberFormat="1" applyAlignment="1">
      <alignment horizontal="right"/>
    </xf>
    <xf numFmtId="167" fontId="0" fillId="0" borderId="0" xfId="0" applyNumberFormat="1" applyAlignment="1">
      <alignment horizontal="right"/>
    </xf>
    <xf numFmtId="165" fontId="0" fillId="0" borderId="0" xfId="0" applyNumberFormat="1" applyAlignment="1">
      <alignment horizontal="left"/>
    </xf>
    <xf numFmtId="1" fontId="0" fillId="0" borderId="0" xfId="0" applyNumberFormat="1" applyAlignment="1">
      <alignment horizontal="left"/>
    </xf>
    <xf numFmtId="2" fontId="0" fillId="0" borderId="0" xfId="0" applyNumberFormat="1"/>
    <xf numFmtId="0" fontId="0" fillId="0" borderId="0" xfId="0" applyAlignment="1">
      <alignment horizontal="right"/>
    </xf>
    <xf numFmtId="0" fontId="0" fillId="10" borderId="0" xfId="0" applyFill="1" applyAlignment="1">
      <alignment horizontal="right"/>
    </xf>
    <xf numFmtId="164" fontId="0" fillId="10" borderId="8" xfId="1" applyNumberFormat="1" applyFont="1" applyFill="1" applyBorder="1" applyAlignment="1">
      <alignment horizontal="right"/>
    </xf>
    <xf numFmtId="164" fontId="0" fillId="10" borderId="9" xfId="1" applyNumberFormat="1" applyFont="1" applyFill="1" applyBorder="1"/>
    <xf numFmtId="164" fontId="0" fillId="10" borderId="4" xfId="1" applyNumberFormat="1" applyFont="1" applyFill="1" applyBorder="1"/>
    <xf numFmtId="0" fontId="0" fillId="9" borderId="0" xfId="0" applyFill="1" applyAlignment="1">
      <alignment horizontal="right"/>
    </xf>
    <xf numFmtId="164" fontId="0" fillId="10" borderId="10" xfId="1" applyNumberFormat="1" applyFont="1" applyFill="1" applyBorder="1" applyAlignment="1">
      <alignment horizontal="right"/>
    </xf>
    <xf numFmtId="164" fontId="0" fillId="10" borderId="11" xfId="1" applyNumberFormat="1" applyFont="1" applyFill="1" applyBorder="1" applyAlignment="1">
      <alignment horizontal="right"/>
    </xf>
    <xf numFmtId="164" fontId="0" fillId="10" borderId="10" xfId="1" applyNumberFormat="1" applyFont="1" applyFill="1" applyBorder="1" applyAlignment="1">
      <alignment horizontal="center"/>
    </xf>
    <xf numFmtId="164" fontId="0" fillId="10" borderId="8" xfId="1" applyNumberFormat="1" applyFont="1" applyFill="1" applyBorder="1" applyAlignment="1">
      <alignment horizontal="center"/>
    </xf>
    <xf numFmtId="164" fontId="0" fillId="10" borderId="9" xfId="1" applyNumberFormat="1" applyFont="1" applyFill="1" applyBorder="1" applyAlignment="1">
      <alignment horizontal="center"/>
    </xf>
    <xf numFmtId="169" fontId="0" fillId="0" borderId="0" xfId="0" applyNumberFormat="1" applyAlignment="1">
      <alignment horizontal="right"/>
    </xf>
    <xf numFmtId="169" fontId="0" fillId="0" borderId="0" xfId="3" applyNumberFormat="1" applyFont="1"/>
    <xf numFmtId="165" fontId="0" fillId="0" borderId="0" xfId="0" applyNumberFormat="1" applyAlignment="1">
      <alignment horizontal="right"/>
    </xf>
    <xf numFmtId="169" fontId="0" fillId="10" borderId="0" xfId="3" applyNumberFormat="1" applyFont="1" applyFill="1" applyAlignment="1">
      <alignment horizontal="right"/>
    </xf>
    <xf numFmtId="0" fontId="15" fillId="0" borderId="0" xfId="4"/>
    <xf numFmtId="165" fontId="0" fillId="10" borderId="0" xfId="0" applyNumberFormat="1" applyFill="1" applyAlignment="1">
      <alignment horizontal="right"/>
    </xf>
    <xf numFmtId="169" fontId="0" fillId="0" borderId="0" xfId="3" applyNumberFormat="1" applyFont="1" applyAlignment="1">
      <alignment horizontal="right"/>
    </xf>
    <xf numFmtId="0" fontId="4" fillId="11" borderId="0" xfId="0" applyFont="1" applyFill="1" applyAlignment="1">
      <alignment horizontal="center"/>
    </xf>
    <xf numFmtId="0" fontId="0" fillId="11" borderId="0" xfId="0" applyFill="1"/>
    <xf numFmtId="0" fontId="4" fillId="11" borderId="0" xfId="0" applyFont="1" applyFill="1"/>
    <xf numFmtId="0" fontId="4" fillId="11" borderId="0" xfId="0" applyFont="1" applyFill="1" applyAlignment="1">
      <alignment horizontal="left"/>
    </xf>
    <xf numFmtId="0" fontId="9" fillId="11" borderId="0" xfId="0" applyFont="1" applyFill="1" applyAlignment="1">
      <alignment horizontal="center"/>
    </xf>
    <xf numFmtId="0" fontId="0" fillId="0" borderId="0" xfId="0" applyAlignment="1">
      <alignment horizontal="left" vertical="top" wrapText="1"/>
    </xf>
    <xf numFmtId="0" fontId="4" fillId="11" borderId="0" xfId="0" applyFont="1" applyFill="1" applyAlignment="1">
      <alignment horizontal="center"/>
    </xf>
    <xf numFmtId="0" fontId="0" fillId="0" borderId="0" xfId="0" applyAlignment="1">
      <alignment horizontal="center"/>
    </xf>
    <xf numFmtId="0" fontId="5" fillId="0" borderId="0" xfId="0" applyFont="1" applyAlignment="1">
      <alignment horizontal="center"/>
    </xf>
    <xf numFmtId="0" fontId="3" fillId="0" borderId="0" xfId="0" applyFont="1" applyAlignment="1">
      <alignment horizontal="center"/>
    </xf>
  </cellXfs>
  <cellStyles count="5">
    <cellStyle name="Comma" xfId="1" builtinId="3"/>
    <cellStyle name="Currency" xfId="2" builtinId="4"/>
    <cellStyle name="Hyperlink" xfId="4" builtinId="8"/>
    <cellStyle name="Normal" xfId="0" builtinId="0"/>
    <cellStyle name="Per cent" xfId="3" builtinId="5"/>
  </cellStyles>
  <dxfs count="90">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s>
  <tableStyles count="0" defaultTableStyle="TableStyleMedium2" defaultPivotStyle="PivotStyleLight16"/>
  <colors>
    <mruColors>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microsoft.com/office/2017/06/relationships/rdRichValueStructure" Target="richData/rdrichvaluestructure.xml"/><Relationship Id="rId3" Type="http://schemas.openxmlformats.org/officeDocument/2006/relationships/worksheet" Target="worksheets/sheet3.xml"/><Relationship Id="rId21" Type="http://schemas.microsoft.com/office/2017/06/relationships/rdSupportingPropertyBag" Target="richData/rdsupportingpropertybag.xml"/><Relationship Id="rId7" Type="http://schemas.openxmlformats.org/officeDocument/2006/relationships/worksheet" Target="worksheets/sheet7.xml"/><Relationship Id="rId12" Type="http://schemas.openxmlformats.org/officeDocument/2006/relationships/externalLink" Target="externalLinks/externalLink2.xml"/><Relationship Id="rId17" Type="http://schemas.microsoft.com/office/2017/06/relationships/rdRichValue" Target="richData/rdrichvalue.xml"/><Relationship Id="rId2" Type="http://schemas.openxmlformats.org/officeDocument/2006/relationships/worksheet" Target="worksheets/sheet2.xml"/><Relationship Id="rId16" Type="http://schemas.openxmlformats.org/officeDocument/2006/relationships/sheetMetadata" Target="metadata.xml"/><Relationship Id="rId20" Type="http://schemas.microsoft.com/office/2017/06/relationships/rdSupportingPropertyBagStructure" Target="richData/rdsupportingpropertybagstructure.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24"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sharedStrings" Target="sharedStrings.xml"/><Relationship Id="rId23" Type="http://schemas.openxmlformats.org/officeDocument/2006/relationships/calcChain" Target="calcChain.xml"/><Relationship Id="rId10" Type="http://schemas.openxmlformats.org/officeDocument/2006/relationships/worksheet" Target="worksheets/sheet10.xml"/><Relationship Id="rId19" Type="http://schemas.microsoft.com/office/2017/06/relationships/richStyles" Target="richData/rich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 Id="rId22" Type="http://schemas.microsoft.com/office/2017/06/relationships/rdRichValueTypes" Target="richData/rdRichValueTyp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7"/>
    </mc:Choice>
    <mc:Fallback>
      <c:style val="7"/>
    </mc:Fallback>
  </mc:AlternateContent>
  <c:chart>
    <c:title>
      <c:tx>
        <c:rich>
          <a:bodyPr rot="0" spcFirstLastPara="1" vertOverflow="ellipsis" vert="horz" wrap="square" anchor="ctr" anchorCtr="1"/>
          <a:lstStyle/>
          <a:p>
            <a:pPr>
              <a:defRPr sz="1400" b="1" i="0" u="sng" strike="noStrike" kern="1200" spc="0" baseline="0">
                <a:solidFill>
                  <a:schemeClr val="tx1">
                    <a:lumMod val="65000"/>
                    <a:lumOff val="35000"/>
                  </a:schemeClr>
                </a:solidFill>
                <a:latin typeface="+mn-lt"/>
                <a:ea typeface="+mn-ea"/>
                <a:cs typeface="+mn-cs"/>
              </a:defRPr>
            </a:pPr>
            <a:r>
              <a:rPr lang="de-DE" b="1" u="sng"/>
              <a:t>Keringer</a:t>
            </a:r>
          </a:p>
        </c:rich>
      </c:tx>
      <c:overlay val="0"/>
      <c:spPr>
        <a:noFill/>
        <a:ln>
          <a:noFill/>
        </a:ln>
        <a:effectLst/>
      </c:spPr>
      <c:txPr>
        <a:bodyPr rot="0" spcFirstLastPara="1" vertOverflow="ellipsis" vert="horz" wrap="square" anchor="ctr" anchorCtr="1"/>
        <a:lstStyle/>
        <a:p>
          <a:pPr>
            <a:defRPr sz="1400" b="1" i="0" u="sng" strike="noStrike" kern="1200" spc="0" baseline="0">
              <a:solidFill>
                <a:schemeClr val="tx1">
                  <a:lumMod val="65000"/>
                  <a:lumOff val="35000"/>
                </a:schemeClr>
              </a:solidFill>
              <a:latin typeface="+mn-lt"/>
              <a:ea typeface="+mn-ea"/>
              <a:cs typeface="+mn-cs"/>
            </a:defRPr>
          </a:pPr>
          <a:endParaRPr lang="de-DE"/>
        </a:p>
      </c:txPr>
    </c:title>
    <c:autoTitleDeleted val="0"/>
    <c:plotArea>
      <c:layout/>
      <c:lineChart>
        <c:grouping val="standard"/>
        <c:varyColors val="0"/>
        <c:ser>
          <c:idx val="0"/>
          <c:order val="0"/>
          <c:spPr>
            <a:ln w="28575" cap="rnd">
              <a:solidFill>
                <a:schemeClr val="accent5"/>
              </a:solidFill>
              <a:round/>
            </a:ln>
            <a:effectLst/>
          </c:spPr>
          <c:marker>
            <c:symbol val="none"/>
          </c:marker>
          <c:cat>
            <c:numRef>
              <c:f>Input!$A$5:$A$4340</c:f>
              <c:numCache>
                <c:formatCode>m/d/yyyy</c:formatCode>
                <c:ptCount val="4336"/>
                <c:pt idx="0">
                  <c:v>39084</c:v>
                </c:pt>
                <c:pt idx="1">
                  <c:v>39085</c:v>
                </c:pt>
                <c:pt idx="2">
                  <c:v>39086</c:v>
                </c:pt>
                <c:pt idx="3">
                  <c:v>39087</c:v>
                </c:pt>
                <c:pt idx="4">
                  <c:v>39090</c:v>
                </c:pt>
                <c:pt idx="5">
                  <c:v>39091</c:v>
                </c:pt>
                <c:pt idx="6">
                  <c:v>39092</c:v>
                </c:pt>
                <c:pt idx="7">
                  <c:v>39093</c:v>
                </c:pt>
                <c:pt idx="8">
                  <c:v>39094</c:v>
                </c:pt>
                <c:pt idx="9">
                  <c:v>39097</c:v>
                </c:pt>
                <c:pt idx="10">
                  <c:v>39098</c:v>
                </c:pt>
                <c:pt idx="11">
                  <c:v>39099</c:v>
                </c:pt>
                <c:pt idx="12">
                  <c:v>39100</c:v>
                </c:pt>
                <c:pt idx="13">
                  <c:v>39101</c:v>
                </c:pt>
                <c:pt idx="14">
                  <c:v>39104</c:v>
                </c:pt>
                <c:pt idx="15">
                  <c:v>39105</c:v>
                </c:pt>
                <c:pt idx="16">
                  <c:v>39106</c:v>
                </c:pt>
                <c:pt idx="17">
                  <c:v>39107</c:v>
                </c:pt>
                <c:pt idx="18">
                  <c:v>39108</c:v>
                </c:pt>
                <c:pt idx="19">
                  <c:v>39111</c:v>
                </c:pt>
                <c:pt idx="20">
                  <c:v>39112</c:v>
                </c:pt>
                <c:pt idx="21">
                  <c:v>39113</c:v>
                </c:pt>
                <c:pt idx="22">
                  <c:v>39114</c:v>
                </c:pt>
                <c:pt idx="23">
                  <c:v>39115</c:v>
                </c:pt>
                <c:pt idx="24">
                  <c:v>39118</c:v>
                </c:pt>
                <c:pt idx="25">
                  <c:v>39119</c:v>
                </c:pt>
                <c:pt idx="26">
                  <c:v>39120</c:v>
                </c:pt>
                <c:pt idx="27">
                  <c:v>39121</c:v>
                </c:pt>
                <c:pt idx="28">
                  <c:v>39122</c:v>
                </c:pt>
                <c:pt idx="29">
                  <c:v>39125</c:v>
                </c:pt>
                <c:pt idx="30">
                  <c:v>39126</c:v>
                </c:pt>
                <c:pt idx="31">
                  <c:v>39127</c:v>
                </c:pt>
                <c:pt idx="32">
                  <c:v>39128</c:v>
                </c:pt>
                <c:pt idx="33">
                  <c:v>39129</c:v>
                </c:pt>
                <c:pt idx="34">
                  <c:v>39132</c:v>
                </c:pt>
                <c:pt idx="35">
                  <c:v>39133</c:v>
                </c:pt>
                <c:pt idx="36">
                  <c:v>39134</c:v>
                </c:pt>
                <c:pt idx="37">
                  <c:v>39135</c:v>
                </c:pt>
                <c:pt idx="38">
                  <c:v>39136</c:v>
                </c:pt>
                <c:pt idx="39">
                  <c:v>39139</c:v>
                </c:pt>
                <c:pt idx="40">
                  <c:v>39140</c:v>
                </c:pt>
                <c:pt idx="41">
                  <c:v>39141</c:v>
                </c:pt>
                <c:pt idx="42">
                  <c:v>39142</c:v>
                </c:pt>
                <c:pt idx="43">
                  <c:v>39143</c:v>
                </c:pt>
                <c:pt idx="44">
                  <c:v>39146</c:v>
                </c:pt>
                <c:pt idx="45">
                  <c:v>39147</c:v>
                </c:pt>
                <c:pt idx="46">
                  <c:v>39148</c:v>
                </c:pt>
                <c:pt idx="47">
                  <c:v>39149</c:v>
                </c:pt>
                <c:pt idx="48">
                  <c:v>39150</c:v>
                </c:pt>
                <c:pt idx="49">
                  <c:v>39153</c:v>
                </c:pt>
                <c:pt idx="50">
                  <c:v>39154</c:v>
                </c:pt>
                <c:pt idx="51">
                  <c:v>39155</c:v>
                </c:pt>
                <c:pt idx="52">
                  <c:v>39156</c:v>
                </c:pt>
                <c:pt idx="53">
                  <c:v>39157</c:v>
                </c:pt>
                <c:pt idx="54">
                  <c:v>39160</c:v>
                </c:pt>
                <c:pt idx="55">
                  <c:v>39161</c:v>
                </c:pt>
                <c:pt idx="56">
                  <c:v>39162</c:v>
                </c:pt>
                <c:pt idx="57">
                  <c:v>39163</c:v>
                </c:pt>
                <c:pt idx="58">
                  <c:v>39164</c:v>
                </c:pt>
                <c:pt idx="59">
                  <c:v>39167</c:v>
                </c:pt>
                <c:pt idx="60">
                  <c:v>39168</c:v>
                </c:pt>
                <c:pt idx="61">
                  <c:v>39169</c:v>
                </c:pt>
                <c:pt idx="62">
                  <c:v>39170</c:v>
                </c:pt>
                <c:pt idx="63">
                  <c:v>39171</c:v>
                </c:pt>
                <c:pt idx="64">
                  <c:v>39174</c:v>
                </c:pt>
                <c:pt idx="65">
                  <c:v>39175</c:v>
                </c:pt>
                <c:pt idx="66">
                  <c:v>39176</c:v>
                </c:pt>
                <c:pt idx="67">
                  <c:v>39177</c:v>
                </c:pt>
                <c:pt idx="68">
                  <c:v>39182</c:v>
                </c:pt>
                <c:pt idx="69">
                  <c:v>39183</c:v>
                </c:pt>
                <c:pt idx="70">
                  <c:v>39184</c:v>
                </c:pt>
                <c:pt idx="71">
                  <c:v>39185</c:v>
                </c:pt>
                <c:pt idx="72">
                  <c:v>39188</c:v>
                </c:pt>
                <c:pt idx="73">
                  <c:v>39189</c:v>
                </c:pt>
                <c:pt idx="74">
                  <c:v>39190</c:v>
                </c:pt>
                <c:pt idx="75">
                  <c:v>39191</c:v>
                </c:pt>
                <c:pt idx="76">
                  <c:v>39192</c:v>
                </c:pt>
                <c:pt idx="77">
                  <c:v>39195</c:v>
                </c:pt>
                <c:pt idx="78">
                  <c:v>39196</c:v>
                </c:pt>
                <c:pt idx="79">
                  <c:v>39197</c:v>
                </c:pt>
                <c:pt idx="80">
                  <c:v>39198</c:v>
                </c:pt>
                <c:pt idx="81">
                  <c:v>39199</c:v>
                </c:pt>
                <c:pt idx="82">
                  <c:v>39202</c:v>
                </c:pt>
                <c:pt idx="83">
                  <c:v>39204</c:v>
                </c:pt>
                <c:pt idx="84">
                  <c:v>39205</c:v>
                </c:pt>
                <c:pt idx="85">
                  <c:v>39206</c:v>
                </c:pt>
                <c:pt idx="86">
                  <c:v>39209</c:v>
                </c:pt>
                <c:pt idx="87">
                  <c:v>39210</c:v>
                </c:pt>
                <c:pt idx="88">
                  <c:v>39211</c:v>
                </c:pt>
                <c:pt idx="89">
                  <c:v>39212</c:v>
                </c:pt>
                <c:pt idx="90">
                  <c:v>39213</c:v>
                </c:pt>
                <c:pt idx="91">
                  <c:v>39216</c:v>
                </c:pt>
                <c:pt idx="92">
                  <c:v>39217</c:v>
                </c:pt>
                <c:pt idx="93">
                  <c:v>39218</c:v>
                </c:pt>
                <c:pt idx="94">
                  <c:v>39219</c:v>
                </c:pt>
                <c:pt idx="95">
                  <c:v>39220</c:v>
                </c:pt>
                <c:pt idx="96">
                  <c:v>39223</c:v>
                </c:pt>
                <c:pt idx="97">
                  <c:v>39224</c:v>
                </c:pt>
                <c:pt idx="98">
                  <c:v>39225</c:v>
                </c:pt>
                <c:pt idx="99">
                  <c:v>39226</c:v>
                </c:pt>
                <c:pt idx="100">
                  <c:v>39227</c:v>
                </c:pt>
                <c:pt idx="101">
                  <c:v>39230</c:v>
                </c:pt>
                <c:pt idx="102">
                  <c:v>39231</c:v>
                </c:pt>
                <c:pt idx="103">
                  <c:v>39232</c:v>
                </c:pt>
                <c:pt idx="104">
                  <c:v>39233</c:v>
                </c:pt>
                <c:pt idx="105">
                  <c:v>39234</c:v>
                </c:pt>
                <c:pt idx="106">
                  <c:v>39237</c:v>
                </c:pt>
                <c:pt idx="107">
                  <c:v>39238</c:v>
                </c:pt>
                <c:pt idx="108">
                  <c:v>39239</c:v>
                </c:pt>
                <c:pt idx="109">
                  <c:v>39240</c:v>
                </c:pt>
                <c:pt idx="110">
                  <c:v>39241</c:v>
                </c:pt>
                <c:pt idx="111">
                  <c:v>39244</c:v>
                </c:pt>
                <c:pt idx="112">
                  <c:v>39245</c:v>
                </c:pt>
                <c:pt idx="113">
                  <c:v>39246</c:v>
                </c:pt>
                <c:pt idx="114">
                  <c:v>39247</c:v>
                </c:pt>
                <c:pt idx="115">
                  <c:v>39248</c:v>
                </c:pt>
                <c:pt idx="116">
                  <c:v>39251</c:v>
                </c:pt>
                <c:pt idx="117">
                  <c:v>39252</c:v>
                </c:pt>
                <c:pt idx="118">
                  <c:v>39253</c:v>
                </c:pt>
                <c:pt idx="119">
                  <c:v>39254</c:v>
                </c:pt>
                <c:pt idx="120">
                  <c:v>39255</c:v>
                </c:pt>
                <c:pt idx="121">
                  <c:v>39258</c:v>
                </c:pt>
                <c:pt idx="122">
                  <c:v>39259</c:v>
                </c:pt>
                <c:pt idx="123">
                  <c:v>39260</c:v>
                </c:pt>
                <c:pt idx="124">
                  <c:v>39261</c:v>
                </c:pt>
                <c:pt idx="125">
                  <c:v>39262</c:v>
                </c:pt>
                <c:pt idx="126">
                  <c:v>39265</c:v>
                </c:pt>
                <c:pt idx="127">
                  <c:v>39266</c:v>
                </c:pt>
                <c:pt idx="128">
                  <c:v>39267</c:v>
                </c:pt>
                <c:pt idx="129">
                  <c:v>39268</c:v>
                </c:pt>
                <c:pt idx="130">
                  <c:v>39269</c:v>
                </c:pt>
                <c:pt idx="131">
                  <c:v>39272</c:v>
                </c:pt>
                <c:pt idx="132">
                  <c:v>39273</c:v>
                </c:pt>
                <c:pt idx="133">
                  <c:v>39274</c:v>
                </c:pt>
                <c:pt idx="134">
                  <c:v>39275</c:v>
                </c:pt>
                <c:pt idx="135">
                  <c:v>39276</c:v>
                </c:pt>
                <c:pt idx="136">
                  <c:v>39279</c:v>
                </c:pt>
                <c:pt idx="137">
                  <c:v>39280</c:v>
                </c:pt>
                <c:pt idx="138">
                  <c:v>39281</c:v>
                </c:pt>
                <c:pt idx="139">
                  <c:v>39282</c:v>
                </c:pt>
                <c:pt idx="140">
                  <c:v>39283</c:v>
                </c:pt>
                <c:pt idx="141">
                  <c:v>39286</c:v>
                </c:pt>
                <c:pt idx="142">
                  <c:v>39287</c:v>
                </c:pt>
                <c:pt idx="143">
                  <c:v>39288</c:v>
                </c:pt>
                <c:pt idx="144">
                  <c:v>39289</c:v>
                </c:pt>
                <c:pt idx="145">
                  <c:v>39290</c:v>
                </c:pt>
                <c:pt idx="146">
                  <c:v>39293</c:v>
                </c:pt>
                <c:pt idx="147">
                  <c:v>39294</c:v>
                </c:pt>
                <c:pt idx="148">
                  <c:v>39295</c:v>
                </c:pt>
                <c:pt idx="149">
                  <c:v>39296</c:v>
                </c:pt>
                <c:pt idx="150">
                  <c:v>39297</c:v>
                </c:pt>
                <c:pt idx="151">
                  <c:v>39300</c:v>
                </c:pt>
                <c:pt idx="152">
                  <c:v>39301</c:v>
                </c:pt>
                <c:pt idx="153">
                  <c:v>39302</c:v>
                </c:pt>
                <c:pt idx="154">
                  <c:v>39303</c:v>
                </c:pt>
                <c:pt idx="155">
                  <c:v>39304</c:v>
                </c:pt>
                <c:pt idx="156">
                  <c:v>39307</c:v>
                </c:pt>
                <c:pt idx="157">
                  <c:v>39308</c:v>
                </c:pt>
                <c:pt idx="158">
                  <c:v>39309</c:v>
                </c:pt>
                <c:pt idx="159">
                  <c:v>39310</c:v>
                </c:pt>
                <c:pt idx="160">
                  <c:v>39311</c:v>
                </c:pt>
                <c:pt idx="161">
                  <c:v>39314</c:v>
                </c:pt>
                <c:pt idx="162">
                  <c:v>39315</c:v>
                </c:pt>
                <c:pt idx="163">
                  <c:v>39316</c:v>
                </c:pt>
                <c:pt idx="164">
                  <c:v>39317</c:v>
                </c:pt>
                <c:pt idx="165">
                  <c:v>39318</c:v>
                </c:pt>
                <c:pt idx="166">
                  <c:v>39321</c:v>
                </c:pt>
                <c:pt idx="167">
                  <c:v>39322</c:v>
                </c:pt>
                <c:pt idx="168">
                  <c:v>39323</c:v>
                </c:pt>
                <c:pt idx="169">
                  <c:v>39324</c:v>
                </c:pt>
                <c:pt idx="170">
                  <c:v>39325</c:v>
                </c:pt>
                <c:pt idx="171">
                  <c:v>39328</c:v>
                </c:pt>
                <c:pt idx="172">
                  <c:v>39329</c:v>
                </c:pt>
                <c:pt idx="173">
                  <c:v>39330</c:v>
                </c:pt>
                <c:pt idx="174">
                  <c:v>39331</c:v>
                </c:pt>
                <c:pt idx="175">
                  <c:v>39332</c:v>
                </c:pt>
                <c:pt idx="176">
                  <c:v>39335</c:v>
                </c:pt>
                <c:pt idx="177">
                  <c:v>39336</c:v>
                </c:pt>
                <c:pt idx="178">
                  <c:v>39337</c:v>
                </c:pt>
                <c:pt idx="179">
                  <c:v>39338</c:v>
                </c:pt>
                <c:pt idx="180">
                  <c:v>39339</c:v>
                </c:pt>
                <c:pt idx="181">
                  <c:v>39342</c:v>
                </c:pt>
                <c:pt idx="182">
                  <c:v>39343</c:v>
                </c:pt>
                <c:pt idx="183">
                  <c:v>39344</c:v>
                </c:pt>
                <c:pt idx="184">
                  <c:v>39345</c:v>
                </c:pt>
                <c:pt idx="185">
                  <c:v>39346</c:v>
                </c:pt>
                <c:pt idx="186">
                  <c:v>39349</c:v>
                </c:pt>
                <c:pt idx="187">
                  <c:v>39350</c:v>
                </c:pt>
                <c:pt idx="188">
                  <c:v>39351</c:v>
                </c:pt>
                <c:pt idx="189">
                  <c:v>39352</c:v>
                </c:pt>
                <c:pt idx="190">
                  <c:v>39353</c:v>
                </c:pt>
                <c:pt idx="191">
                  <c:v>39356</c:v>
                </c:pt>
                <c:pt idx="192">
                  <c:v>39357</c:v>
                </c:pt>
                <c:pt idx="193">
                  <c:v>39358</c:v>
                </c:pt>
                <c:pt idx="194">
                  <c:v>39359</c:v>
                </c:pt>
                <c:pt idx="195">
                  <c:v>39360</c:v>
                </c:pt>
                <c:pt idx="196">
                  <c:v>39363</c:v>
                </c:pt>
                <c:pt idx="197">
                  <c:v>39364</c:v>
                </c:pt>
                <c:pt idx="198">
                  <c:v>39365</c:v>
                </c:pt>
                <c:pt idx="199">
                  <c:v>39366</c:v>
                </c:pt>
                <c:pt idx="200">
                  <c:v>39367</c:v>
                </c:pt>
                <c:pt idx="201">
                  <c:v>39370</c:v>
                </c:pt>
                <c:pt idx="202">
                  <c:v>39371</c:v>
                </c:pt>
                <c:pt idx="203">
                  <c:v>39372</c:v>
                </c:pt>
                <c:pt idx="204">
                  <c:v>39373</c:v>
                </c:pt>
                <c:pt idx="205">
                  <c:v>39374</c:v>
                </c:pt>
                <c:pt idx="206">
                  <c:v>39377</c:v>
                </c:pt>
                <c:pt idx="207">
                  <c:v>39378</c:v>
                </c:pt>
                <c:pt idx="208">
                  <c:v>39379</c:v>
                </c:pt>
                <c:pt idx="209">
                  <c:v>39380</c:v>
                </c:pt>
                <c:pt idx="210">
                  <c:v>39381</c:v>
                </c:pt>
                <c:pt idx="211">
                  <c:v>39384</c:v>
                </c:pt>
                <c:pt idx="212">
                  <c:v>39385</c:v>
                </c:pt>
                <c:pt idx="213">
                  <c:v>39386</c:v>
                </c:pt>
                <c:pt idx="214">
                  <c:v>39387</c:v>
                </c:pt>
                <c:pt idx="215">
                  <c:v>39388</c:v>
                </c:pt>
                <c:pt idx="216">
                  <c:v>39391</c:v>
                </c:pt>
                <c:pt idx="217">
                  <c:v>39392</c:v>
                </c:pt>
                <c:pt idx="218">
                  <c:v>39393</c:v>
                </c:pt>
                <c:pt idx="219">
                  <c:v>39394</c:v>
                </c:pt>
                <c:pt idx="220">
                  <c:v>39395</c:v>
                </c:pt>
                <c:pt idx="221">
                  <c:v>39398</c:v>
                </c:pt>
                <c:pt idx="222">
                  <c:v>39399</c:v>
                </c:pt>
                <c:pt idx="223">
                  <c:v>39400</c:v>
                </c:pt>
                <c:pt idx="224">
                  <c:v>39401</c:v>
                </c:pt>
                <c:pt idx="225">
                  <c:v>39402</c:v>
                </c:pt>
                <c:pt idx="226">
                  <c:v>39405</c:v>
                </c:pt>
                <c:pt idx="227">
                  <c:v>39406</c:v>
                </c:pt>
                <c:pt idx="228">
                  <c:v>39407</c:v>
                </c:pt>
                <c:pt idx="229">
                  <c:v>39408</c:v>
                </c:pt>
                <c:pt idx="230">
                  <c:v>39409</c:v>
                </c:pt>
                <c:pt idx="231">
                  <c:v>39412</c:v>
                </c:pt>
                <c:pt idx="232">
                  <c:v>39413</c:v>
                </c:pt>
                <c:pt idx="233">
                  <c:v>39414</c:v>
                </c:pt>
                <c:pt idx="234">
                  <c:v>39415</c:v>
                </c:pt>
                <c:pt idx="235">
                  <c:v>39416</c:v>
                </c:pt>
                <c:pt idx="236">
                  <c:v>39419</c:v>
                </c:pt>
                <c:pt idx="237">
                  <c:v>39420</c:v>
                </c:pt>
                <c:pt idx="238">
                  <c:v>39421</c:v>
                </c:pt>
                <c:pt idx="239">
                  <c:v>39422</c:v>
                </c:pt>
                <c:pt idx="240">
                  <c:v>39423</c:v>
                </c:pt>
                <c:pt idx="241">
                  <c:v>39426</c:v>
                </c:pt>
                <c:pt idx="242">
                  <c:v>39427</c:v>
                </c:pt>
                <c:pt idx="243">
                  <c:v>39428</c:v>
                </c:pt>
                <c:pt idx="244">
                  <c:v>39429</c:v>
                </c:pt>
                <c:pt idx="245">
                  <c:v>39430</c:v>
                </c:pt>
                <c:pt idx="246">
                  <c:v>39433</c:v>
                </c:pt>
                <c:pt idx="247">
                  <c:v>39434</c:v>
                </c:pt>
                <c:pt idx="248">
                  <c:v>39435</c:v>
                </c:pt>
                <c:pt idx="249">
                  <c:v>39436</c:v>
                </c:pt>
                <c:pt idx="250">
                  <c:v>39437</c:v>
                </c:pt>
                <c:pt idx="251">
                  <c:v>39440</c:v>
                </c:pt>
                <c:pt idx="252">
                  <c:v>39443</c:v>
                </c:pt>
                <c:pt idx="253">
                  <c:v>39444</c:v>
                </c:pt>
                <c:pt idx="254">
                  <c:v>39447</c:v>
                </c:pt>
                <c:pt idx="255">
                  <c:v>39449</c:v>
                </c:pt>
                <c:pt idx="256">
                  <c:v>39450</c:v>
                </c:pt>
                <c:pt idx="257">
                  <c:v>39451</c:v>
                </c:pt>
                <c:pt idx="258">
                  <c:v>39454</c:v>
                </c:pt>
                <c:pt idx="259">
                  <c:v>39455</c:v>
                </c:pt>
                <c:pt idx="260">
                  <c:v>39456</c:v>
                </c:pt>
                <c:pt idx="261">
                  <c:v>39457</c:v>
                </c:pt>
                <c:pt idx="262">
                  <c:v>39458</c:v>
                </c:pt>
                <c:pt idx="263">
                  <c:v>39461</c:v>
                </c:pt>
                <c:pt idx="264">
                  <c:v>39462</c:v>
                </c:pt>
                <c:pt idx="265">
                  <c:v>39463</c:v>
                </c:pt>
                <c:pt idx="266">
                  <c:v>39464</c:v>
                </c:pt>
                <c:pt idx="267">
                  <c:v>39465</c:v>
                </c:pt>
                <c:pt idx="268">
                  <c:v>39468</c:v>
                </c:pt>
                <c:pt idx="269">
                  <c:v>39469</c:v>
                </c:pt>
                <c:pt idx="270">
                  <c:v>39470</c:v>
                </c:pt>
                <c:pt idx="271">
                  <c:v>39471</c:v>
                </c:pt>
                <c:pt idx="272">
                  <c:v>39472</c:v>
                </c:pt>
                <c:pt idx="273">
                  <c:v>39475</c:v>
                </c:pt>
                <c:pt idx="274">
                  <c:v>39476</c:v>
                </c:pt>
                <c:pt idx="275">
                  <c:v>39477</c:v>
                </c:pt>
                <c:pt idx="276">
                  <c:v>39478</c:v>
                </c:pt>
                <c:pt idx="277">
                  <c:v>39479</c:v>
                </c:pt>
                <c:pt idx="278">
                  <c:v>39482</c:v>
                </c:pt>
                <c:pt idx="279">
                  <c:v>39483</c:v>
                </c:pt>
                <c:pt idx="280">
                  <c:v>39484</c:v>
                </c:pt>
                <c:pt idx="281">
                  <c:v>39485</c:v>
                </c:pt>
                <c:pt idx="282">
                  <c:v>39486</c:v>
                </c:pt>
                <c:pt idx="283">
                  <c:v>39489</c:v>
                </c:pt>
                <c:pt idx="284">
                  <c:v>39490</c:v>
                </c:pt>
                <c:pt idx="285">
                  <c:v>39491</c:v>
                </c:pt>
                <c:pt idx="286">
                  <c:v>39492</c:v>
                </c:pt>
                <c:pt idx="287">
                  <c:v>39493</c:v>
                </c:pt>
                <c:pt idx="288">
                  <c:v>39496</c:v>
                </c:pt>
                <c:pt idx="289">
                  <c:v>39497</c:v>
                </c:pt>
                <c:pt idx="290">
                  <c:v>39498</c:v>
                </c:pt>
                <c:pt idx="291">
                  <c:v>39499</c:v>
                </c:pt>
                <c:pt idx="292">
                  <c:v>39500</c:v>
                </c:pt>
                <c:pt idx="293">
                  <c:v>39503</c:v>
                </c:pt>
                <c:pt idx="294">
                  <c:v>39504</c:v>
                </c:pt>
                <c:pt idx="295">
                  <c:v>39505</c:v>
                </c:pt>
                <c:pt idx="296">
                  <c:v>39506</c:v>
                </c:pt>
                <c:pt idx="297">
                  <c:v>39507</c:v>
                </c:pt>
                <c:pt idx="298">
                  <c:v>39510</c:v>
                </c:pt>
                <c:pt idx="299">
                  <c:v>39511</c:v>
                </c:pt>
                <c:pt idx="300">
                  <c:v>39512</c:v>
                </c:pt>
                <c:pt idx="301">
                  <c:v>39513</c:v>
                </c:pt>
                <c:pt idx="302">
                  <c:v>39514</c:v>
                </c:pt>
                <c:pt idx="303">
                  <c:v>39517</c:v>
                </c:pt>
                <c:pt idx="304">
                  <c:v>39518</c:v>
                </c:pt>
                <c:pt idx="305">
                  <c:v>39519</c:v>
                </c:pt>
                <c:pt idx="306">
                  <c:v>39520</c:v>
                </c:pt>
                <c:pt idx="307">
                  <c:v>39521</c:v>
                </c:pt>
                <c:pt idx="308">
                  <c:v>39524</c:v>
                </c:pt>
                <c:pt idx="309">
                  <c:v>39525</c:v>
                </c:pt>
                <c:pt idx="310">
                  <c:v>39526</c:v>
                </c:pt>
                <c:pt idx="311">
                  <c:v>39527</c:v>
                </c:pt>
                <c:pt idx="312">
                  <c:v>39532</c:v>
                </c:pt>
                <c:pt idx="313">
                  <c:v>39533</c:v>
                </c:pt>
                <c:pt idx="314">
                  <c:v>39534</c:v>
                </c:pt>
                <c:pt idx="315">
                  <c:v>39535</c:v>
                </c:pt>
                <c:pt idx="316">
                  <c:v>39538</c:v>
                </c:pt>
                <c:pt idx="317">
                  <c:v>39539</c:v>
                </c:pt>
                <c:pt idx="318">
                  <c:v>39540</c:v>
                </c:pt>
                <c:pt idx="319">
                  <c:v>39541</c:v>
                </c:pt>
                <c:pt idx="320">
                  <c:v>39542</c:v>
                </c:pt>
                <c:pt idx="321">
                  <c:v>39545</c:v>
                </c:pt>
                <c:pt idx="322">
                  <c:v>39546</c:v>
                </c:pt>
                <c:pt idx="323">
                  <c:v>39547</c:v>
                </c:pt>
                <c:pt idx="324">
                  <c:v>39548</c:v>
                </c:pt>
                <c:pt idx="325">
                  <c:v>39549</c:v>
                </c:pt>
                <c:pt idx="326">
                  <c:v>39552</c:v>
                </c:pt>
                <c:pt idx="327">
                  <c:v>39553</c:v>
                </c:pt>
                <c:pt idx="328">
                  <c:v>39554</c:v>
                </c:pt>
                <c:pt idx="329">
                  <c:v>39555</c:v>
                </c:pt>
                <c:pt idx="330">
                  <c:v>39556</c:v>
                </c:pt>
                <c:pt idx="331">
                  <c:v>39559</c:v>
                </c:pt>
                <c:pt idx="332">
                  <c:v>39560</c:v>
                </c:pt>
                <c:pt idx="333">
                  <c:v>39561</c:v>
                </c:pt>
                <c:pt idx="334">
                  <c:v>39562</c:v>
                </c:pt>
                <c:pt idx="335">
                  <c:v>39563</c:v>
                </c:pt>
                <c:pt idx="336">
                  <c:v>39566</c:v>
                </c:pt>
                <c:pt idx="337">
                  <c:v>39567</c:v>
                </c:pt>
                <c:pt idx="338">
                  <c:v>39568</c:v>
                </c:pt>
                <c:pt idx="339">
                  <c:v>39570</c:v>
                </c:pt>
                <c:pt idx="340">
                  <c:v>39573</c:v>
                </c:pt>
                <c:pt idx="341">
                  <c:v>39574</c:v>
                </c:pt>
                <c:pt idx="342">
                  <c:v>39575</c:v>
                </c:pt>
                <c:pt idx="343">
                  <c:v>39576</c:v>
                </c:pt>
                <c:pt idx="344">
                  <c:v>39577</c:v>
                </c:pt>
                <c:pt idx="345">
                  <c:v>39580</c:v>
                </c:pt>
                <c:pt idx="346">
                  <c:v>39581</c:v>
                </c:pt>
                <c:pt idx="347">
                  <c:v>39582</c:v>
                </c:pt>
                <c:pt idx="348">
                  <c:v>39583</c:v>
                </c:pt>
                <c:pt idx="349">
                  <c:v>39584</c:v>
                </c:pt>
                <c:pt idx="350">
                  <c:v>39587</c:v>
                </c:pt>
                <c:pt idx="351">
                  <c:v>39588</c:v>
                </c:pt>
                <c:pt idx="352">
                  <c:v>39589</c:v>
                </c:pt>
                <c:pt idx="353">
                  <c:v>39590</c:v>
                </c:pt>
                <c:pt idx="354">
                  <c:v>39591</c:v>
                </c:pt>
                <c:pt idx="355">
                  <c:v>39594</c:v>
                </c:pt>
                <c:pt idx="356">
                  <c:v>39595</c:v>
                </c:pt>
                <c:pt idx="357">
                  <c:v>39596</c:v>
                </c:pt>
                <c:pt idx="358">
                  <c:v>39597</c:v>
                </c:pt>
                <c:pt idx="359">
                  <c:v>39598</c:v>
                </c:pt>
                <c:pt idx="360">
                  <c:v>39601</c:v>
                </c:pt>
                <c:pt idx="361">
                  <c:v>39602</c:v>
                </c:pt>
                <c:pt idx="362">
                  <c:v>39603</c:v>
                </c:pt>
                <c:pt idx="363">
                  <c:v>39604</c:v>
                </c:pt>
                <c:pt idx="364">
                  <c:v>39605</c:v>
                </c:pt>
                <c:pt idx="365">
                  <c:v>39608</c:v>
                </c:pt>
                <c:pt idx="366">
                  <c:v>39609</c:v>
                </c:pt>
                <c:pt idx="367">
                  <c:v>39610</c:v>
                </c:pt>
                <c:pt idx="368">
                  <c:v>39611</c:v>
                </c:pt>
                <c:pt idx="369">
                  <c:v>39612</c:v>
                </c:pt>
                <c:pt idx="370">
                  <c:v>39615</c:v>
                </c:pt>
                <c:pt idx="371">
                  <c:v>39616</c:v>
                </c:pt>
                <c:pt idx="372">
                  <c:v>39617</c:v>
                </c:pt>
                <c:pt idx="373">
                  <c:v>39618</c:v>
                </c:pt>
                <c:pt idx="374">
                  <c:v>39619</c:v>
                </c:pt>
                <c:pt idx="375">
                  <c:v>39622</c:v>
                </c:pt>
                <c:pt idx="376">
                  <c:v>39623</c:v>
                </c:pt>
                <c:pt idx="377">
                  <c:v>39624</c:v>
                </c:pt>
                <c:pt idx="378">
                  <c:v>39625</c:v>
                </c:pt>
                <c:pt idx="379">
                  <c:v>39626</c:v>
                </c:pt>
                <c:pt idx="380">
                  <c:v>39629</c:v>
                </c:pt>
                <c:pt idx="381">
                  <c:v>39630</c:v>
                </c:pt>
                <c:pt idx="382">
                  <c:v>39631</c:v>
                </c:pt>
                <c:pt idx="383">
                  <c:v>39632</c:v>
                </c:pt>
                <c:pt idx="384">
                  <c:v>39633</c:v>
                </c:pt>
                <c:pt idx="385">
                  <c:v>39636</c:v>
                </c:pt>
                <c:pt idx="386">
                  <c:v>39637</c:v>
                </c:pt>
                <c:pt idx="387">
                  <c:v>39638</c:v>
                </c:pt>
                <c:pt idx="388">
                  <c:v>39639</c:v>
                </c:pt>
                <c:pt idx="389">
                  <c:v>39640</c:v>
                </c:pt>
                <c:pt idx="390">
                  <c:v>39643</c:v>
                </c:pt>
                <c:pt idx="391">
                  <c:v>39644</c:v>
                </c:pt>
                <c:pt idx="392">
                  <c:v>39645</c:v>
                </c:pt>
                <c:pt idx="393">
                  <c:v>39646</c:v>
                </c:pt>
                <c:pt idx="394">
                  <c:v>39647</c:v>
                </c:pt>
                <c:pt idx="395">
                  <c:v>39650</c:v>
                </c:pt>
                <c:pt idx="396">
                  <c:v>39651</c:v>
                </c:pt>
                <c:pt idx="397">
                  <c:v>39652</c:v>
                </c:pt>
                <c:pt idx="398">
                  <c:v>39653</c:v>
                </c:pt>
                <c:pt idx="399">
                  <c:v>39654</c:v>
                </c:pt>
                <c:pt idx="400">
                  <c:v>39657</c:v>
                </c:pt>
                <c:pt idx="401">
                  <c:v>39658</c:v>
                </c:pt>
                <c:pt idx="402">
                  <c:v>39659</c:v>
                </c:pt>
                <c:pt idx="403">
                  <c:v>39660</c:v>
                </c:pt>
                <c:pt idx="404">
                  <c:v>39661</c:v>
                </c:pt>
                <c:pt idx="405">
                  <c:v>39664</c:v>
                </c:pt>
                <c:pt idx="406">
                  <c:v>39665</c:v>
                </c:pt>
                <c:pt idx="407">
                  <c:v>39666</c:v>
                </c:pt>
                <c:pt idx="408">
                  <c:v>39667</c:v>
                </c:pt>
                <c:pt idx="409">
                  <c:v>39668</c:v>
                </c:pt>
                <c:pt idx="410">
                  <c:v>39671</c:v>
                </c:pt>
                <c:pt idx="411">
                  <c:v>39672</c:v>
                </c:pt>
                <c:pt idx="412">
                  <c:v>39673</c:v>
                </c:pt>
                <c:pt idx="413">
                  <c:v>39674</c:v>
                </c:pt>
                <c:pt idx="414">
                  <c:v>39675</c:v>
                </c:pt>
                <c:pt idx="415">
                  <c:v>39678</c:v>
                </c:pt>
                <c:pt idx="416">
                  <c:v>39679</c:v>
                </c:pt>
                <c:pt idx="417">
                  <c:v>39680</c:v>
                </c:pt>
                <c:pt idx="418">
                  <c:v>39681</c:v>
                </c:pt>
                <c:pt idx="419">
                  <c:v>39682</c:v>
                </c:pt>
                <c:pt idx="420">
                  <c:v>39685</c:v>
                </c:pt>
                <c:pt idx="421">
                  <c:v>39686</c:v>
                </c:pt>
                <c:pt idx="422">
                  <c:v>39687</c:v>
                </c:pt>
                <c:pt idx="423">
                  <c:v>39688</c:v>
                </c:pt>
                <c:pt idx="424">
                  <c:v>39689</c:v>
                </c:pt>
                <c:pt idx="425">
                  <c:v>39692</c:v>
                </c:pt>
                <c:pt idx="426">
                  <c:v>39693</c:v>
                </c:pt>
                <c:pt idx="427">
                  <c:v>39694</c:v>
                </c:pt>
                <c:pt idx="428">
                  <c:v>39695</c:v>
                </c:pt>
                <c:pt idx="429">
                  <c:v>39696</c:v>
                </c:pt>
                <c:pt idx="430">
                  <c:v>39699</c:v>
                </c:pt>
                <c:pt idx="431">
                  <c:v>39700</c:v>
                </c:pt>
                <c:pt idx="432">
                  <c:v>39701</c:v>
                </c:pt>
                <c:pt idx="433">
                  <c:v>39702</c:v>
                </c:pt>
                <c:pt idx="434">
                  <c:v>39703</c:v>
                </c:pt>
                <c:pt idx="435">
                  <c:v>39706</c:v>
                </c:pt>
                <c:pt idx="436">
                  <c:v>39707</c:v>
                </c:pt>
                <c:pt idx="437">
                  <c:v>39708</c:v>
                </c:pt>
                <c:pt idx="438">
                  <c:v>39709</c:v>
                </c:pt>
                <c:pt idx="439">
                  <c:v>39710</c:v>
                </c:pt>
                <c:pt idx="440">
                  <c:v>39713</c:v>
                </c:pt>
                <c:pt idx="441">
                  <c:v>39714</c:v>
                </c:pt>
                <c:pt idx="442">
                  <c:v>39715</c:v>
                </c:pt>
                <c:pt idx="443">
                  <c:v>39716</c:v>
                </c:pt>
                <c:pt idx="444">
                  <c:v>39717</c:v>
                </c:pt>
                <c:pt idx="445">
                  <c:v>39720</c:v>
                </c:pt>
                <c:pt idx="446">
                  <c:v>39721</c:v>
                </c:pt>
                <c:pt idx="447">
                  <c:v>39722</c:v>
                </c:pt>
                <c:pt idx="448">
                  <c:v>39723</c:v>
                </c:pt>
                <c:pt idx="449">
                  <c:v>39724</c:v>
                </c:pt>
                <c:pt idx="450">
                  <c:v>39727</c:v>
                </c:pt>
                <c:pt idx="451">
                  <c:v>39728</c:v>
                </c:pt>
                <c:pt idx="452">
                  <c:v>39729</c:v>
                </c:pt>
                <c:pt idx="453">
                  <c:v>39730</c:v>
                </c:pt>
                <c:pt idx="454">
                  <c:v>39731</c:v>
                </c:pt>
                <c:pt idx="455">
                  <c:v>39734</c:v>
                </c:pt>
                <c:pt idx="456">
                  <c:v>39735</c:v>
                </c:pt>
                <c:pt idx="457">
                  <c:v>39736</c:v>
                </c:pt>
                <c:pt idx="458">
                  <c:v>39737</c:v>
                </c:pt>
                <c:pt idx="459">
                  <c:v>39738</c:v>
                </c:pt>
                <c:pt idx="460">
                  <c:v>39741</c:v>
                </c:pt>
                <c:pt idx="461">
                  <c:v>39742</c:v>
                </c:pt>
                <c:pt idx="462">
                  <c:v>39743</c:v>
                </c:pt>
                <c:pt idx="463">
                  <c:v>39744</c:v>
                </c:pt>
                <c:pt idx="464">
                  <c:v>39745</c:v>
                </c:pt>
                <c:pt idx="465">
                  <c:v>39748</c:v>
                </c:pt>
                <c:pt idx="466">
                  <c:v>39749</c:v>
                </c:pt>
                <c:pt idx="467">
                  <c:v>39750</c:v>
                </c:pt>
                <c:pt idx="468">
                  <c:v>39751</c:v>
                </c:pt>
                <c:pt idx="469">
                  <c:v>39752</c:v>
                </c:pt>
                <c:pt idx="470">
                  <c:v>39755</c:v>
                </c:pt>
                <c:pt idx="471">
                  <c:v>39756</c:v>
                </c:pt>
                <c:pt idx="472">
                  <c:v>39757</c:v>
                </c:pt>
                <c:pt idx="473">
                  <c:v>39758</c:v>
                </c:pt>
                <c:pt idx="474">
                  <c:v>39759</c:v>
                </c:pt>
                <c:pt idx="475">
                  <c:v>39762</c:v>
                </c:pt>
                <c:pt idx="476">
                  <c:v>39763</c:v>
                </c:pt>
                <c:pt idx="477">
                  <c:v>39764</c:v>
                </c:pt>
                <c:pt idx="478">
                  <c:v>39765</c:v>
                </c:pt>
                <c:pt idx="479">
                  <c:v>39766</c:v>
                </c:pt>
                <c:pt idx="480">
                  <c:v>39769</c:v>
                </c:pt>
                <c:pt idx="481">
                  <c:v>39770</c:v>
                </c:pt>
                <c:pt idx="482">
                  <c:v>39771</c:v>
                </c:pt>
                <c:pt idx="483">
                  <c:v>39772</c:v>
                </c:pt>
                <c:pt idx="484">
                  <c:v>39773</c:v>
                </c:pt>
                <c:pt idx="485">
                  <c:v>39776</c:v>
                </c:pt>
                <c:pt idx="486">
                  <c:v>39777</c:v>
                </c:pt>
                <c:pt idx="487">
                  <c:v>39778</c:v>
                </c:pt>
                <c:pt idx="488">
                  <c:v>39779</c:v>
                </c:pt>
                <c:pt idx="489">
                  <c:v>39780</c:v>
                </c:pt>
                <c:pt idx="490">
                  <c:v>39783</c:v>
                </c:pt>
                <c:pt idx="491">
                  <c:v>39784</c:v>
                </c:pt>
                <c:pt idx="492">
                  <c:v>39785</c:v>
                </c:pt>
                <c:pt idx="493">
                  <c:v>39786</c:v>
                </c:pt>
                <c:pt idx="494">
                  <c:v>39787</c:v>
                </c:pt>
                <c:pt idx="495">
                  <c:v>39790</c:v>
                </c:pt>
                <c:pt idx="496">
                  <c:v>39791</c:v>
                </c:pt>
                <c:pt idx="497">
                  <c:v>39792</c:v>
                </c:pt>
                <c:pt idx="498">
                  <c:v>39793</c:v>
                </c:pt>
                <c:pt idx="499">
                  <c:v>39794</c:v>
                </c:pt>
                <c:pt idx="500">
                  <c:v>39797</c:v>
                </c:pt>
                <c:pt idx="501">
                  <c:v>39798</c:v>
                </c:pt>
                <c:pt idx="502">
                  <c:v>39799</c:v>
                </c:pt>
                <c:pt idx="503">
                  <c:v>39800</c:v>
                </c:pt>
                <c:pt idx="504">
                  <c:v>39801</c:v>
                </c:pt>
                <c:pt idx="505">
                  <c:v>39804</c:v>
                </c:pt>
                <c:pt idx="506">
                  <c:v>39805</c:v>
                </c:pt>
                <c:pt idx="507">
                  <c:v>39806</c:v>
                </c:pt>
                <c:pt idx="508">
                  <c:v>39811</c:v>
                </c:pt>
                <c:pt idx="509">
                  <c:v>39812</c:v>
                </c:pt>
                <c:pt idx="510">
                  <c:v>39813</c:v>
                </c:pt>
                <c:pt idx="511">
                  <c:v>39815</c:v>
                </c:pt>
                <c:pt idx="512">
                  <c:v>39818</c:v>
                </c:pt>
                <c:pt idx="513">
                  <c:v>39819</c:v>
                </c:pt>
                <c:pt idx="514">
                  <c:v>39820</c:v>
                </c:pt>
                <c:pt idx="515">
                  <c:v>39821</c:v>
                </c:pt>
                <c:pt idx="516">
                  <c:v>39822</c:v>
                </c:pt>
                <c:pt idx="517">
                  <c:v>39825</c:v>
                </c:pt>
                <c:pt idx="518">
                  <c:v>39826</c:v>
                </c:pt>
                <c:pt idx="519">
                  <c:v>39827</c:v>
                </c:pt>
                <c:pt idx="520">
                  <c:v>39828</c:v>
                </c:pt>
                <c:pt idx="521">
                  <c:v>39829</c:v>
                </c:pt>
                <c:pt idx="522">
                  <c:v>39832</c:v>
                </c:pt>
                <c:pt idx="523">
                  <c:v>39833</c:v>
                </c:pt>
                <c:pt idx="524">
                  <c:v>39834</c:v>
                </c:pt>
                <c:pt idx="525">
                  <c:v>39835</c:v>
                </c:pt>
                <c:pt idx="526">
                  <c:v>39836</c:v>
                </c:pt>
                <c:pt idx="527">
                  <c:v>39839</c:v>
                </c:pt>
                <c:pt idx="528">
                  <c:v>39840</c:v>
                </c:pt>
                <c:pt idx="529">
                  <c:v>39841</c:v>
                </c:pt>
                <c:pt idx="530">
                  <c:v>39842</c:v>
                </c:pt>
                <c:pt idx="531">
                  <c:v>39843</c:v>
                </c:pt>
                <c:pt idx="532">
                  <c:v>39846</c:v>
                </c:pt>
                <c:pt idx="533">
                  <c:v>39847</c:v>
                </c:pt>
                <c:pt idx="534">
                  <c:v>39848</c:v>
                </c:pt>
                <c:pt idx="535">
                  <c:v>39849</c:v>
                </c:pt>
                <c:pt idx="536">
                  <c:v>39850</c:v>
                </c:pt>
                <c:pt idx="537">
                  <c:v>39853</c:v>
                </c:pt>
                <c:pt idx="538">
                  <c:v>39854</c:v>
                </c:pt>
                <c:pt idx="539">
                  <c:v>39855</c:v>
                </c:pt>
                <c:pt idx="540">
                  <c:v>39856</c:v>
                </c:pt>
                <c:pt idx="541">
                  <c:v>39857</c:v>
                </c:pt>
                <c:pt idx="542">
                  <c:v>39860</c:v>
                </c:pt>
                <c:pt idx="543">
                  <c:v>39861</c:v>
                </c:pt>
                <c:pt idx="544">
                  <c:v>39862</c:v>
                </c:pt>
                <c:pt idx="545">
                  <c:v>39863</c:v>
                </c:pt>
                <c:pt idx="546">
                  <c:v>39864</c:v>
                </c:pt>
                <c:pt idx="547">
                  <c:v>39867</c:v>
                </c:pt>
                <c:pt idx="548">
                  <c:v>39868</c:v>
                </c:pt>
                <c:pt idx="549">
                  <c:v>39869</c:v>
                </c:pt>
                <c:pt idx="550">
                  <c:v>39870</c:v>
                </c:pt>
                <c:pt idx="551">
                  <c:v>39871</c:v>
                </c:pt>
                <c:pt idx="552">
                  <c:v>39874</c:v>
                </c:pt>
                <c:pt idx="553">
                  <c:v>39875</c:v>
                </c:pt>
                <c:pt idx="554">
                  <c:v>39876</c:v>
                </c:pt>
                <c:pt idx="555">
                  <c:v>39877</c:v>
                </c:pt>
                <c:pt idx="556">
                  <c:v>39878</c:v>
                </c:pt>
                <c:pt idx="557">
                  <c:v>39881</c:v>
                </c:pt>
                <c:pt idx="558">
                  <c:v>39882</c:v>
                </c:pt>
                <c:pt idx="559">
                  <c:v>39883</c:v>
                </c:pt>
                <c:pt idx="560">
                  <c:v>39884</c:v>
                </c:pt>
                <c:pt idx="561">
                  <c:v>39885</c:v>
                </c:pt>
                <c:pt idx="562">
                  <c:v>39888</c:v>
                </c:pt>
                <c:pt idx="563">
                  <c:v>39889</c:v>
                </c:pt>
                <c:pt idx="564">
                  <c:v>39890</c:v>
                </c:pt>
                <c:pt idx="565">
                  <c:v>39891</c:v>
                </c:pt>
                <c:pt idx="566">
                  <c:v>39892</c:v>
                </c:pt>
                <c:pt idx="567">
                  <c:v>39895</c:v>
                </c:pt>
                <c:pt idx="568">
                  <c:v>39896</c:v>
                </c:pt>
                <c:pt idx="569">
                  <c:v>39897</c:v>
                </c:pt>
                <c:pt idx="570">
                  <c:v>39898</c:v>
                </c:pt>
                <c:pt idx="571">
                  <c:v>39899</c:v>
                </c:pt>
                <c:pt idx="572">
                  <c:v>39902</c:v>
                </c:pt>
                <c:pt idx="573">
                  <c:v>39903</c:v>
                </c:pt>
                <c:pt idx="574">
                  <c:v>39904</c:v>
                </c:pt>
                <c:pt idx="575">
                  <c:v>39905</c:v>
                </c:pt>
                <c:pt idx="576">
                  <c:v>39906</c:v>
                </c:pt>
                <c:pt idx="577">
                  <c:v>39909</c:v>
                </c:pt>
                <c:pt idx="578">
                  <c:v>39910</c:v>
                </c:pt>
                <c:pt idx="579">
                  <c:v>39911</c:v>
                </c:pt>
                <c:pt idx="580">
                  <c:v>39912</c:v>
                </c:pt>
                <c:pt idx="581">
                  <c:v>39917</c:v>
                </c:pt>
                <c:pt idx="582">
                  <c:v>39918</c:v>
                </c:pt>
                <c:pt idx="583">
                  <c:v>39919</c:v>
                </c:pt>
                <c:pt idx="584">
                  <c:v>39920</c:v>
                </c:pt>
                <c:pt idx="585">
                  <c:v>39923</c:v>
                </c:pt>
                <c:pt idx="586">
                  <c:v>39924</c:v>
                </c:pt>
                <c:pt idx="587">
                  <c:v>39925</c:v>
                </c:pt>
                <c:pt idx="588">
                  <c:v>39926</c:v>
                </c:pt>
                <c:pt idx="589">
                  <c:v>39927</c:v>
                </c:pt>
                <c:pt idx="590">
                  <c:v>39930</c:v>
                </c:pt>
                <c:pt idx="591">
                  <c:v>39931</c:v>
                </c:pt>
                <c:pt idx="592">
                  <c:v>39932</c:v>
                </c:pt>
                <c:pt idx="593">
                  <c:v>39933</c:v>
                </c:pt>
                <c:pt idx="594">
                  <c:v>39937</c:v>
                </c:pt>
                <c:pt idx="595">
                  <c:v>39938</c:v>
                </c:pt>
                <c:pt idx="596">
                  <c:v>39939</c:v>
                </c:pt>
                <c:pt idx="597">
                  <c:v>39940</c:v>
                </c:pt>
                <c:pt idx="598">
                  <c:v>39941</c:v>
                </c:pt>
                <c:pt idx="599">
                  <c:v>39944</c:v>
                </c:pt>
                <c:pt idx="600">
                  <c:v>39945</c:v>
                </c:pt>
                <c:pt idx="601">
                  <c:v>39946</c:v>
                </c:pt>
                <c:pt idx="602">
                  <c:v>39947</c:v>
                </c:pt>
                <c:pt idx="603">
                  <c:v>39948</c:v>
                </c:pt>
                <c:pt idx="604">
                  <c:v>39951</c:v>
                </c:pt>
                <c:pt idx="605">
                  <c:v>39952</c:v>
                </c:pt>
                <c:pt idx="606">
                  <c:v>39953</c:v>
                </c:pt>
                <c:pt idx="607">
                  <c:v>39954</c:v>
                </c:pt>
                <c:pt idx="608">
                  <c:v>39955</c:v>
                </c:pt>
                <c:pt idx="609">
                  <c:v>39958</c:v>
                </c:pt>
                <c:pt idx="610">
                  <c:v>39959</c:v>
                </c:pt>
                <c:pt idx="611">
                  <c:v>39960</c:v>
                </c:pt>
                <c:pt idx="612">
                  <c:v>39961</c:v>
                </c:pt>
                <c:pt idx="613">
                  <c:v>39962</c:v>
                </c:pt>
                <c:pt idx="614">
                  <c:v>39965</c:v>
                </c:pt>
                <c:pt idx="615">
                  <c:v>39966</c:v>
                </c:pt>
                <c:pt idx="616">
                  <c:v>39967</c:v>
                </c:pt>
                <c:pt idx="617">
                  <c:v>39968</c:v>
                </c:pt>
                <c:pt idx="618">
                  <c:v>39969</c:v>
                </c:pt>
                <c:pt idx="619">
                  <c:v>39972</c:v>
                </c:pt>
                <c:pt idx="620">
                  <c:v>39973</c:v>
                </c:pt>
                <c:pt idx="621">
                  <c:v>39974</c:v>
                </c:pt>
                <c:pt idx="622">
                  <c:v>39975</c:v>
                </c:pt>
                <c:pt idx="623">
                  <c:v>39976</c:v>
                </c:pt>
                <c:pt idx="624">
                  <c:v>39979</c:v>
                </c:pt>
                <c:pt idx="625">
                  <c:v>39980</c:v>
                </c:pt>
                <c:pt idx="626">
                  <c:v>39981</c:v>
                </c:pt>
                <c:pt idx="627">
                  <c:v>39982</c:v>
                </c:pt>
                <c:pt idx="628">
                  <c:v>39983</c:v>
                </c:pt>
                <c:pt idx="629">
                  <c:v>39986</c:v>
                </c:pt>
                <c:pt idx="630">
                  <c:v>39987</c:v>
                </c:pt>
                <c:pt idx="631">
                  <c:v>39988</c:v>
                </c:pt>
                <c:pt idx="632">
                  <c:v>39989</c:v>
                </c:pt>
                <c:pt idx="633">
                  <c:v>39990</c:v>
                </c:pt>
                <c:pt idx="634">
                  <c:v>39993</c:v>
                </c:pt>
                <c:pt idx="635">
                  <c:v>39994</c:v>
                </c:pt>
                <c:pt idx="636">
                  <c:v>39995</c:v>
                </c:pt>
                <c:pt idx="637">
                  <c:v>39996</c:v>
                </c:pt>
                <c:pt idx="638">
                  <c:v>39997</c:v>
                </c:pt>
                <c:pt idx="639">
                  <c:v>40000</c:v>
                </c:pt>
                <c:pt idx="640">
                  <c:v>40001</c:v>
                </c:pt>
                <c:pt idx="641">
                  <c:v>40002</c:v>
                </c:pt>
                <c:pt idx="642">
                  <c:v>40003</c:v>
                </c:pt>
                <c:pt idx="643">
                  <c:v>40004</c:v>
                </c:pt>
                <c:pt idx="644">
                  <c:v>40007</c:v>
                </c:pt>
                <c:pt idx="645">
                  <c:v>40008</c:v>
                </c:pt>
                <c:pt idx="646">
                  <c:v>40009</c:v>
                </c:pt>
                <c:pt idx="647">
                  <c:v>40010</c:v>
                </c:pt>
                <c:pt idx="648">
                  <c:v>40011</c:v>
                </c:pt>
                <c:pt idx="649">
                  <c:v>40014</c:v>
                </c:pt>
                <c:pt idx="650">
                  <c:v>40015</c:v>
                </c:pt>
                <c:pt idx="651">
                  <c:v>40016</c:v>
                </c:pt>
                <c:pt idx="652">
                  <c:v>40017</c:v>
                </c:pt>
                <c:pt idx="653">
                  <c:v>40018</c:v>
                </c:pt>
                <c:pt idx="654">
                  <c:v>40021</c:v>
                </c:pt>
                <c:pt idx="655">
                  <c:v>40022</c:v>
                </c:pt>
                <c:pt idx="656">
                  <c:v>40023</c:v>
                </c:pt>
                <c:pt idx="657">
                  <c:v>40024</c:v>
                </c:pt>
                <c:pt idx="658">
                  <c:v>40025</c:v>
                </c:pt>
                <c:pt idx="659">
                  <c:v>40028</c:v>
                </c:pt>
                <c:pt idx="660">
                  <c:v>40029</c:v>
                </c:pt>
                <c:pt idx="661">
                  <c:v>40030</c:v>
                </c:pt>
                <c:pt idx="662">
                  <c:v>40031</c:v>
                </c:pt>
                <c:pt idx="663">
                  <c:v>40032</c:v>
                </c:pt>
                <c:pt idx="664">
                  <c:v>40035</c:v>
                </c:pt>
                <c:pt idx="665">
                  <c:v>40036</c:v>
                </c:pt>
                <c:pt idx="666">
                  <c:v>40037</c:v>
                </c:pt>
                <c:pt idx="667">
                  <c:v>40038</c:v>
                </c:pt>
                <c:pt idx="668">
                  <c:v>40039</c:v>
                </c:pt>
                <c:pt idx="669">
                  <c:v>40042</c:v>
                </c:pt>
                <c:pt idx="670">
                  <c:v>40043</c:v>
                </c:pt>
                <c:pt idx="671">
                  <c:v>40044</c:v>
                </c:pt>
                <c:pt idx="672">
                  <c:v>40045</c:v>
                </c:pt>
                <c:pt idx="673">
                  <c:v>40046</c:v>
                </c:pt>
                <c:pt idx="674">
                  <c:v>40049</c:v>
                </c:pt>
                <c:pt idx="675">
                  <c:v>40050</c:v>
                </c:pt>
                <c:pt idx="676">
                  <c:v>40051</c:v>
                </c:pt>
                <c:pt idx="677">
                  <c:v>40052</c:v>
                </c:pt>
                <c:pt idx="678">
                  <c:v>40053</c:v>
                </c:pt>
                <c:pt idx="679">
                  <c:v>40056</c:v>
                </c:pt>
                <c:pt idx="680">
                  <c:v>40057</c:v>
                </c:pt>
                <c:pt idx="681">
                  <c:v>40058</c:v>
                </c:pt>
                <c:pt idx="682">
                  <c:v>40059</c:v>
                </c:pt>
                <c:pt idx="683">
                  <c:v>40060</c:v>
                </c:pt>
                <c:pt idx="684">
                  <c:v>40063</c:v>
                </c:pt>
                <c:pt idx="685">
                  <c:v>40064</c:v>
                </c:pt>
                <c:pt idx="686">
                  <c:v>40065</c:v>
                </c:pt>
                <c:pt idx="687">
                  <c:v>40066</c:v>
                </c:pt>
                <c:pt idx="688">
                  <c:v>40067</c:v>
                </c:pt>
                <c:pt idx="689">
                  <c:v>40070</c:v>
                </c:pt>
                <c:pt idx="690">
                  <c:v>40071</c:v>
                </c:pt>
                <c:pt idx="691">
                  <c:v>40072</c:v>
                </c:pt>
                <c:pt idx="692">
                  <c:v>40073</c:v>
                </c:pt>
                <c:pt idx="693">
                  <c:v>40074</c:v>
                </c:pt>
                <c:pt idx="694">
                  <c:v>40077</c:v>
                </c:pt>
                <c:pt idx="695">
                  <c:v>40078</c:v>
                </c:pt>
                <c:pt idx="696">
                  <c:v>40079</c:v>
                </c:pt>
                <c:pt idx="697">
                  <c:v>40080</c:v>
                </c:pt>
                <c:pt idx="698">
                  <c:v>40081</c:v>
                </c:pt>
                <c:pt idx="699">
                  <c:v>40084</c:v>
                </c:pt>
                <c:pt idx="700">
                  <c:v>40085</c:v>
                </c:pt>
                <c:pt idx="701">
                  <c:v>40086</c:v>
                </c:pt>
                <c:pt idx="702">
                  <c:v>40087</c:v>
                </c:pt>
                <c:pt idx="703">
                  <c:v>40088</c:v>
                </c:pt>
                <c:pt idx="704">
                  <c:v>40091</c:v>
                </c:pt>
                <c:pt idx="705">
                  <c:v>40092</c:v>
                </c:pt>
                <c:pt idx="706">
                  <c:v>40093</c:v>
                </c:pt>
                <c:pt idx="707">
                  <c:v>40094</c:v>
                </c:pt>
                <c:pt idx="708">
                  <c:v>40095</c:v>
                </c:pt>
                <c:pt idx="709">
                  <c:v>40098</c:v>
                </c:pt>
                <c:pt idx="710">
                  <c:v>40099</c:v>
                </c:pt>
                <c:pt idx="711">
                  <c:v>40100</c:v>
                </c:pt>
                <c:pt idx="712">
                  <c:v>40101</c:v>
                </c:pt>
                <c:pt idx="713">
                  <c:v>40102</c:v>
                </c:pt>
                <c:pt idx="714">
                  <c:v>40105</c:v>
                </c:pt>
                <c:pt idx="715">
                  <c:v>40106</c:v>
                </c:pt>
                <c:pt idx="716">
                  <c:v>40107</c:v>
                </c:pt>
                <c:pt idx="717">
                  <c:v>40108</c:v>
                </c:pt>
                <c:pt idx="718">
                  <c:v>40109</c:v>
                </c:pt>
                <c:pt idx="719">
                  <c:v>40112</c:v>
                </c:pt>
                <c:pt idx="720">
                  <c:v>40113</c:v>
                </c:pt>
                <c:pt idx="721">
                  <c:v>40114</c:v>
                </c:pt>
                <c:pt idx="722">
                  <c:v>40115</c:v>
                </c:pt>
                <c:pt idx="723">
                  <c:v>40116</c:v>
                </c:pt>
                <c:pt idx="724">
                  <c:v>40119</c:v>
                </c:pt>
                <c:pt idx="725">
                  <c:v>40120</c:v>
                </c:pt>
                <c:pt idx="726">
                  <c:v>40121</c:v>
                </c:pt>
                <c:pt idx="727">
                  <c:v>40122</c:v>
                </c:pt>
                <c:pt idx="728">
                  <c:v>40123</c:v>
                </c:pt>
                <c:pt idx="729">
                  <c:v>40126</c:v>
                </c:pt>
                <c:pt idx="730">
                  <c:v>40127</c:v>
                </c:pt>
                <c:pt idx="731">
                  <c:v>40128</c:v>
                </c:pt>
                <c:pt idx="732">
                  <c:v>40129</c:v>
                </c:pt>
                <c:pt idx="733">
                  <c:v>40130</c:v>
                </c:pt>
                <c:pt idx="734">
                  <c:v>40133</c:v>
                </c:pt>
                <c:pt idx="735">
                  <c:v>40134</c:v>
                </c:pt>
                <c:pt idx="736">
                  <c:v>40135</c:v>
                </c:pt>
                <c:pt idx="737">
                  <c:v>40136</c:v>
                </c:pt>
                <c:pt idx="738">
                  <c:v>40137</c:v>
                </c:pt>
                <c:pt idx="739">
                  <c:v>40140</c:v>
                </c:pt>
                <c:pt idx="740">
                  <c:v>40141</c:v>
                </c:pt>
                <c:pt idx="741">
                  <c:v>40142</c:v>
                </c:pt>
                <c:pt idx="742">
                  <c:v>40143</c:v>
                </c:pt>
                <c:pt idx="743">
                  <c:v>40144</c:v>
                </c:pt>
                <c:pt idx="744">
                  <c:v>40147</c:v>
                </c:pt>
                <c:pt idx="745">
                  <c:v>40148</c:v>
                </c:pt>
                <c:pt idx="746">
                  <c:v>40149</c:v>
                </c:pt>
                <c:pt idx="747">
                  <c:v>40150</c:v>
                </c:pt>
                <c:pt idx="748">
                  <c:v>40151</c:v>
                </c:pt>
                <c:pt idx="749">
                  <c:v>40154</c:v>
                </c:pt>
                <c:pt idx="750">
                  <c:v>40155</c:v>
                </c:pt>
                <c:pt idx="751">
                  <c:v>40156</c:v>
                </c:pt>
                <c:pt idx="752">
                  <c:v>40157</c:v>
                </c:pt>
                <c:pt idx="753">
                  <c:v>40158</c:v>
                </c:pt>
                <c:pt idx="754">
                  <c:v>40161</c:v>
                </c:pt>
                <c:pt idx="755">
                  <c:v>40162</c:v>
                </c:pt>
                <c:pt idx="756">
                  <c:v>40163</c:v>
                </c:pt>
                <c:pt idx="757">
                  <c:v>40164</c:v>
                </c:pt>
                <c:pt idx="758">
                  <c:v>40165</c:v>
                </c:pt>
                <c:pt idx="759">
                  <c:v>40168</c:v>
                </c:pt>
                <c:pt idx="760">
                  <c:v>40169</c:v>
                </c:pt>
                <c:pt idx="761">
                  <c:v>40170</c:v>
                </c:pt>
                <c:pt idx="762">
                  <c:v>40171</c:v>
                </c:pt>
                <c:pt idx="763">
                  <c:v>40175</c:v>
                </c:pt>
                <c:pt idx="764">
                  <c:v>40176</c:v>
                </c:pt>
                <c:pt idx="765">
                  <c:v>40177</c:v>
                </c:pt>
                <c:pt idx="766">
                  <c:v>40178</c:v>
                </c:pt>
                <c:pt idx="767">
                  <c:v>40182</c:v>
                </c:pt>
                <c:pt idx="768">
                  <c:v>40183</c:v>
                </c:pt>
                <c:pt idx="769">
                  <c:v>40184</c:v>
                </c:pt>
                <c:pt idx="770">
                  <c:v>40185</c:v>
                </c:pt>
                <c:pt idx="771">
                  <c:v>40186</c:v>
                </c:pt>
                <c:pt idx="772">
                  <c:v>40189</c:v>
                </c:pt>
                <c:pt idx="773">
                  <c:v>40190</c:v>
                </c:pt>
                <c:pt idx="774">
                  <c:v>40191</c:v>
                </c:pt>
                <c:pt idx="775">
                  <c:v>40192</c:v>
                </c:pt>
                <c:pt idx="776">
                  <c:v>40193</c:v>
                </c:pt>
                <c:pt idx="777">
                  <c:v>40196</c:v>
                </c:pt>
                <c:pt idx="778">
                  <c:v>40197</c:v>
                </c:pt>
                <c:pt idx="779">
                  <c:v>40198</c:v>
                </c:pt>
                <c:pt idx="780">
                  <c:v>40199</c:v>
                </c:pt>
                <c:pt idx="781">
                  <c:v>40200</c:v>
                </c:pt>
                <c:pt idx="782">
                  <c:v>40203</c:v>
                </c:pt>
                <c:pt idx="783">
                  <c:v>40204</c:v>
                </c:pt>
                <c:pt idx="784">
                  <c:v>40205</c:v>
                </c:pt>
                <c:pt idx="785">
                  <c:v>40206</c:v>
                </c:pt>
                <c:pt idx="786">
                  <c:v>40207</c:v>
                </c:pt>
                <c:pt idx="787">
                  <c:v>40210</c:v>
                </c:pt>
                <c:pt idx="788">
                  <c:v>40211</c:v>
                </c:pt>
                <c:pt idx="789">
                  <c:v>40212</c:v>
                </c:pt>
                <c:pt idx="790">
                  <c:v>40213</c:v>
                </c:pt>
                <c:pt idx="791">
                  <c:v>40214</c:v>
                </c:pt>
                <c:pt idx="792">
                  <c:v>40217</c:v>
                </c:pt>
                <c:pt idx="793">
                  <c:v>40218</c:v>
                </c:pt>
                <c:pt idx="794">
                  <c:v>40219</c:v>
                </c:pt>
                <c:pt idx="795">
                  <c:v>40220</c:v>
                </c:pt>
                <c:pt idx="796">
                  <c:v>40221</c:v>
                </c:pt>
                <c:pt idx="797">
                  <c:v>40224</c:v>
                </c:pt>
                <c:pt idx="798">
                  <c:v>40225</c:v>
                </c:pt>
                <c:pt idx="799">
                  <c:v>40226</c:v>
                </c:pt>
                <c:pt idx="800">
                  <c:v>40227</c:v>
                </c:pt>
                <c:pt idx="801">
                  <c:v>40228</c:v>
                </c:pt>
                <c:pt idx="802">
                  <c:v>40231</c:v>
                </c:pt>
                <c:pt idx="803">
                  <c:v>40232</c:v>
                </c:pt>
                <c:pt idx="804">
                  <c:v>40233</c:v>
                </c:pt>
                <c:pt idx="805">
                  <c:v>40234</c:v>
                </c:pt>
                <c:pt idx="806">
                  <c:v>40235</c:v>
                </c:pt>
                <c:pt idx="807">
                  <c:v>40238</c:v>
                </c:pt>
                <c:pt idx="808">
                  <c:v>40239</c:v>
                </c:pt>
                <c:pt idx="809">
                  <c:v>40240</c:v>
                </c:pt>
                <c:pt idx="810">
                  <c:v>40241</c:v>
                </c:pt>
                <c:pt idx="811">
                  <c:v>40242</c:v>
                </c:pt>
                <c:pt idx="812">
                  <c:v>40245</c:v>
                </c:pt>
                <c:pt idx="813">
                  <c:v>40246</c:v>
                </c:pt>
                <c:pt idx="814">
                  <c:v>40247</c:v>
                </c:pt>
                <c:pt idx="815">
                  <c:v>40248</c:v>
                </c:pt>
                <c:pt idx="816">
                  <c:v>40249</c:v>
                </c:pt>
                <c:pt idx="817">
                  <c:v>40252</c:v>
                </c:pt>
                <c:pt idx="818">
                  <c:v>40253</c:v>
                </c:pt>
                <c:pt idx="819">
                  <c:v>40254</c:v>
                </c:pt>
                <c:pt idx="820">
                  <c:v>40255</c:v>
                </c:pt>
                <c:pt idx="821">
                  <c:v>40256</c:v>
                </c:pt>
                <c:pt idx="822">
                  <c:v>40259</c:v>
                </c:pt>
                <c:pt idx="823">
                  <c:v>40260</c:v>
                </c:pt>
                <c:pt idx="824">
                  <c:v>40261</c:v>
                </c:pt>
                <c:pt idx="825">
                  <c:v>40262</c:v>
                </c:pt>
                <c:pt idx="826">
                  <c:v>40263</c:v>
                </c:pt>
                <c:pt idx="827">
                  <c:v>40266</c:v>
                </c:pt>
                <c:pt idx="828">
                  <c:v>40267</c:v>
                </c:pt>
                <c:pt idx="829">
                  <c:v>40268</c:v>
                </c:pt>
                <c:pt idx="830">
                  <c:v>40269</c:v>
                </c:pt>
                <c:pt idx="831">
                  <c:v>40274</c:v>
                </c:pt>
                <c:pt idx="832">
                  <c:v>40275</c:v>
                </c:pt>
                <c:pt idx="833">
                  <c:v>40276</c:v>
                </c:pt>
                <c:pt idx="834">
                  <c:v>40277</c:v>
                </c:pt>
                <c:pt idx="835">
                  <c:v>40280</c:v>
                </c:pt>
                <c:pt idx="836">
                  <c:v>40281</c:v>
                </c:pt>
                <c:pt idx="837">
                  <c:v>40282</c:v>
                </c:pt>
                <c:pt idx="838">
                  <c:v>40283</c:v>
                </c:pt>
                <c:pt idx="839">
                  <c:v>40284</c:v>
                </c:pt>
                <c:pt idx="840">
                  <c:v>40287</c:v>
                </c:pt>
                <c:pt idx="841">
                  <c:v>40288</c:v>
                </c:pt>
                <c:pt idx="842">
                  <c:v>40289</c:v>
                </c:pt>
                <c:pt idx="843">
                  <c:v>40290</c:v>
                </c:pt>
                <c:pt idx="844">
                  <c:v>40291</c:v>
                </c:pt>
                <c:pt idx="845">
                  <c:v>40294</c:v>
                </c:pt>
                <c:pt idx="846">
                  <c:v>40295</c:v>
                </c:pt>
                <c:pt idx="847">
                  <c:v>40296</c:v>
                </c:pt>
                <c:pt idx="848">
                  <c:v>40297</c:v>
                </c:pt>
                <c:pt idx="849">
                  <c:v>40298</c:v>
                </c:pt>
                <c:pt idx="850">
                  <c:v>40301</c:v>
                </c:pt>
                <c:pt idx="851">
                  <c:v>40302</c:v>
                </c:pt>
                <c:pt idx="852">
                  <c:v>40303</c:v>
                </c:pt>
                <c:pt idx="853">
                  <c:v>40304</c:v>
                </c:pt>
                <c:pt idx="854">
                  <c:v>40305</c:v>
                </c:pt>
                <c:pt idx="855">
                  <c:v>40308</c:v>
                </c:pt>
                <c:pt idx="856">
                  <c:v>40309</c:v>
                </c:pt>
                <c:pt idx="857">
                  <c:v>40310</c:v>
                </c:pt>
                <c:pt idx="858">
                  <c:v>40311</c:v>
                </c:pt>
                <c:pt idx="859">
                  <c:v>40312</c:v>
                </c:pt>
                <c:pt idx="860">
                  <c:v>40315</c:v>
                </c:pt>
                <c:pt idx="861">
                  <c:v>40316</c:v>
                </c:pt>
                <c:pt idx="862">
                  <c:v>40317</c:v>
                </c:pt>
                <c:pt idx="863">
                  <c:v>40318</c:v>
                </c:pt>
                <c:pt idx="864">
                  <c:v>40319</c:v>
                </c:pt>
                <c:pt idx="865">
                  <c:v>40322</c:v>
                </c:pt>
                <c:pt idx="866">
                  <c:v>40323</c:v>
                </c:pt>
                <c:pt idx="867">
                  <c:v>40324</c:v>
                </c:pt>
                <c:pt idx="868">
                  <c:v>40325</c:v>
                </c:pt>
                <c:pt idx="869">
                  <c:v>40326</c:v>
                </c:pt>
                <c:pt idx="870">
                  <c:v>40329</c:v>
                </c:pt>
                <c:pt idx="871">
                  <c:v>40330</c:v>
                </c:pt>
                <c:pt idx="872">
                  <c:v>40331</c:v>
                </c:pt>
                <c:pt idx="873">
                  <c:v>40332</c:v>
                </c:pt>
                <c:pt idx="874">
                  <c:v>40333</c:v>
                </c:pt>
                <c:pt idx="875">
                  <c:v>40336</c:v>
                </c:pt>
                <c:pt idx="876">
                  <c:v>40337</c:v>
                </c:pt>
                <c:pt idx="877">
                  <c:v>40338</c:v>
                </c:pt>
                <c:pt idx="878">
                  <c:v>40339</c:v>
                </c:pt>
                <c:pt idx="879">
                  <c:v>40340</c:v>
                </c:pt>
                <c:pt idx="880">
                  <c:v>40343</c:v>
                </c:pt>
                <c:pt idx="881">
                  <c:v>40344</c:v>
                </c:pt>
                <c:pt idx="882">
                  <c:v>40345</c:v>
                </c:pt>
                <c:pt idx="883">
                  <c:v>40346</c:v>
                </c:pt>
                <c:pt idx="884">
                  <c:v>40347</c:v>
                </c:pt>
                <c:pt idx="885">
                  <c:v>40350</c:v>
                </c:pt>
                <c:pt idx="886">
                  <c:v>40351</c:v>
                </c:pt>
                <c:pt idx="887">
                  <c:v>40352</c:v>
                </c:pt>
                <c:pt idx="888">
                  <c:v>40353</c:v>
                </c:pt>
                <c:pt idx="889">
                  <c:v>40354</c:v>
                </c:pt>
                <c:pt idx="890">
                  <c:v>40357</c:v>
                </c:pt>
                <c:pt idx="891">
                  <c:v>40358</c:v>
                </c:pt>
                <c:pt idx="892">
                  <c:v>40359</c:v>
                </c:pt>
                <c:pt idx="893">
                  <c:v>40360</c:v>
                </c:pt>
                <c:pt idx="894">
                  <c:v>40361</c:v>
                </c:pt>
                <c:pt idx="895">
                  <c:v>40364</c:v>
                </c:pt>
                <c:pt idx="896">
                  <c:v>40365</c:v>
                </c:pt>
                <c:pt idx="897">
                  <c:v>40366</c:v>
                </c:pt>
                <c:pt idx="898">
                  <c:v>40367</c:v>
                </c:pt>
                <c:pt idx="899">
                  <c:v>40368</c:v>
                </c:pt>
                <c:pt idx="900">
                  <c:v>40371</c:v>
                </c:pt>
                <c:pt idx="901">
                  <c:v>40372</c:v>
                </c:pt>
                <c:pt idx="902">
                  <c:v>40373</c:v>
                </c:pt>
                <c:pt idx="903">
                  <c:v>40374</c:v>
                </c:pt>
                <c:pt idx="904">
                  <c:v>40375</c:v>
                </c:pt>
                <c:pt idx="905">
                  <c:v>40378</c:v>
                </c:pt>
                <c:pt idx="906">
                  <c:v>40379</c:v>
                </c:pt>
                <c:pt idx="907">
                  <c:v>40380</c:v>
                </c:pt>
                <c:pt idx="908">
                  <c:v>40381</c:v>
                </c:pt>
                <c:pt idx="909">
                  <c:v>40382</c:v>
                </c:pt>
                <c:pt idx="910">
                  <c:v>40385</c:v>
                </c:pt>
                <c:pt idx="911">
                  <c:v>40386</c:v>
                </c:pt>
                <c:pt idx="912">
                  <c:v>40387</c:v>
                </c:pt>
                <c:pt idx="913">
                  <c:v>40388</c:v>
                </c:pt>
                <c:pt idx="914">
                  <c:v>40389</c:v>
                </c:pt>
                <c:pt idx="915">
                  <c:v>40392</c:v>
                </c:pt>
                <c:pt idx="916">
                  <c:v>40393</c:v>
                </c:pt>
                <c:pt idx="917">
                  <c:v>40394</c:v>
                </c:pt>
                <c:pt idx="918">
                  <c:v>40395</c:v>
                </c:pt>
                <c:pt idx="919">
                  <c:v>40396</c:v>
                </c:pt>
                <c:pt idx="920">
                  <c:v>40399</c:v>
                </c:pt>
                <c:pt idx="921">
                  <c:v>40400</c:v>
                </c:pt>
                <c:pt idx="922">
                  <c:v>40401</c:v>
                </c:pt>
                <c:pt idx="923">
                  <c:v>40402</c:v>
                </c:pt>
                <c:pt idx="924">
                  <c:v>40403</c:v>
                </c:pt>
                <c:pt idx="925">
                  <c:v>40406</c:v>
                </c:pt>
                <c:pt idx="926">
                  <c:v>40407</c:v>
                </c:pt>
                <c:pt idx="927">
                  <c:v>40408</c:v>
                </c:pt>
                <c:pt idx="928">
                  <c:v>40409</c:v>
                </c:pt>
                <c:pt idx="929">
                  <c:v>40410</c:v>
                </c:pt>
                <c:pt idx="930">
                  <c:v>40413</c:v>
                </c:pt>
                <c:pt idx="931">
                  <c:v>40414</c:v>
                </c:pt>
                <c:pt idx="932">
                  <c:v>40415</c:v>
                </c:pt>
                <c:pt idx="933">
                  <c:v>40416</c:v>
                </c:pt>
                <c:pt idx="934">
                  <c:v>40417</c:v>
                </c:pt>
                <c:pt idx="935">
                  <c:v>40420</c:v>
                </c:pt>
                <c:pt idx="936">
                  <c:v>40421</c:v>
                </c:pt>
                <c:pt idx="937">
                  <c:v>40422</c:v>
                </c:pt>
                <c:pt idx="938">
                  <c:v>40423</c:v>
                </c:pt>
                <c:pt idx="939">
                  <c:v>40424</c:v>
                </c:pt>
                <c:pt idx="940">
                  <c:v>40427</c:v>
                </c:pt>
                <c:pt idx="941">
                  <c:v>40428</c:v>
                </c:pt>
                <c:pt idx="942">
                  <c:v>40429</c:v>
                </c:pt>
                <c:pt idx="943">
                  <c:v>40430</c:v>
                </c:pt>
                <c:pt idx="944">
                  <c:v>40431</c:v>
                </c:pt>
                <c:pt idx="945">
                  <c:v>40434</c:v>
                </c:pt>
                <c:pt idx="946">
                  <c:v>40435</c:v>
                </c:pt>
                <c:pt idx="947">
                  <c:v>40436</c:v>
                </c:pt>
                <c:pt idx="948">
                  <c:v>40437</c:v>
                </c:pt>
                <c:pt idx="949">
                  <c:v>40438</c:v>
                </c:pt>
                <c:pt idx="950">
                  <c:v>40441</c:v>
                </c:pt>
                <c:pt idx="951">
                  <c:v>40442</c:v>
                </c:pt>
                <c:pt idx="952">
                  <c:v>40443</c:v>
                </c:pt>
                <c:pt idx="953">
                  <c:v>40444</c:v>
                </c:pt>
                <c:pt idx="954">
                  <c:v>40445</c:v>
                </c:pt>
                <c:pt idx="955">
                  <c:v>40448</c:v>
                </c:pt>
                <c:pt idx="956">
                  <c:v>40449</c:v>
                </c:pt>
                <c:pt idx="957">
                  <c:v>40450</c:v>
                </c:pt>
                <c:pt idx="958">
                  <c:v>40451</c:v>
                </c:pt>
                <c:pt idx="959">
                  <c:v>40452</c:v>
                </c:pt>
                <c:pt idx="960">
                  <c:v>40455</c:v>
                </c:pt>
                <c:pt idx="961">
                  <c:v>40456</c:v>
                </c:pt>
                <c:pt idx="962">
                  <c:v>40457</c:v>
                </c:pt>
                <c:pt idx="963">
                  <c:v>40458</c:v>
                </c:pt>
                <c:pt idx="964">
                  <c:v>40459</c:v>
                </c:pt>
                <c:pt idx="965">
                  <c:v>40462</c:v>
                </c:pt>
                <c:pt idx="966">
                  <c:v>40463</c:v>
                </c:pt>
                <c:pt idx="967">
                  <c:v>40464</c:v>
                </c:pt>
                <c:pt idx="968">
                  <c:v>40465</c:v>
                </c:pt>
                <c:pt idx="969">
                  <c:v>40466</c:v>
                </c:pt>
                <c:pt idx="970">
                  <c:v>40469</c:v>
                </c:pt>
                <c:pt idx="971">
                  <c:v>40470</c:v>
                </c:pt>
                <c:pt idx="972">
                  <c:v>40471</c:v>
                </c:pt>
                <c:pt idx="973">
                  <c:v>40472</c:v>
                </c:pt>
                <c:pt idx="974">
                  <c:v>40473</c:v>
                </c:pt>
                <c:pt idx="975">
                  <c:v>40476</c:v>
                </c:pt>
                <c:pt idx="976">
                  <c:v>40477</c:v>
                </c:pt>
                <c:pt idx="977">
                  <c:v>40478</c:v>
                </c:pt>
                <c:pt idx="978">
                  <c:v>40479</c:v>
                </c:pt>
                <c:pt idx="979">
                  <c:v>40480</c:v>
                </c:pt>
                <c:pt idx="980">
                  <c:v>40483</c:v>
                </c:pt>
                <c:pt idx="981">
                  <c:v>40484</c:v>
                </c:pt>
                <c:pt idx="982">
                  <c:v>40485</c:v>
                </c:pt>
                <c:pt idx="983">
                  <c:v>40486</c:v>
                </c:pt>
                <c:pt idx="984">
                  <c:v>40487</c:v>
                </c:pt>
                <c:pt idx="985">
                  <c:v>40490</c:v>
                </c:pt>
                <c:pt idx="986">
                  <c:v>40491</c:v>
                </c:pt>
                <c:pt idx="987">
                  <c:v>40492</c:v>
                </c:pt>
                <c:pt idx="988">
                  <c:v>40493</c:v>
                </c:pt>
                <c:pt idx="989">
                  <c:v>40494</c:v>
                </c:pt>
                <c:pt idx="990">
                  <c:v>40497</c:v>
                </c:pt>
                <c:pt idx="991">
                  <c:v>40498</c:v>
                </c:pt>
                <c:pt idx="992">
                  <c:v>40499</c:v>
                </c:pt>
                <c:pt idx="993">
                  <c:v>40500</c:v>
                </c:pt>
                <c:pt idx="994">
                  <c:v>40501</c:v>
                </c:pt>
                <c:pt idx="995">
                  <c:v>40504</c:v>
                </c:pt>
                <c:pt idx="996">
                  <c:v>40505</c:v>
                </c:pt>
                <c:pt idx="997">
                  <c:v>40506</c:v>
                </c:pt>
                <c:pt idx="998">
                  <c:v>40507</c:v>
                </c:pt>
                <c:pt idx="999">
                  <c:v>40508</c:v>
                </c:pt>
                <c:pt idx="1000">
                  <c:v>40511</c:v>
                </c:pt>
                <c:pt idx="1001">
                  <c:v>40512</c:v>
                </c:pt>
                <c:pt idx="1002">
                  <c:v>40513</c:v>
                </c:pt>
                <c:pt idx="1003">
                  <c:v>40514</c:v>
                </c:pt>
                <c:pt idx="1004">
                  <c:v>40515</c:v>
                </c:pt>
                <c:pt idx="1005">
                  <c:v>40518</c:v>
                </c:pt>
                <c:pt idx="1006">
                  <c:v>40519</c:v>
                </c:pt>
                <c:pt idx="1007">
                  <c:v>40520</c:v>
                </c:pt>
                <c:pt idx="1008">
                  <c:v>40521</c:v>
                </c:pt>
                <c:pt idx="1009">
                  <c:v>40522</c:v>
                </c:pt>
                <c:pt idx="1010">
                  <c:v>40525</c:v>
                </c:pt>
                <c:pt idx="1011">
                  <c:v>40526</c:v>
                </c:pt>
                <c:pt idx="1012">
                  <c:v>40527</c:v>
                </c:pt>
                <c:pt idx="1013">
                  <c:v>40528</c:v>
                </c:pt>
                <c:pt idx="1014">
                  <c:v>40529</c:v>
                </c:pt>
                <c:pt idx="1015">
                  <c:v>40532</c:v>
                </c:pt>
                <c:pt idx="1016">
                  <c:v>40533</c:v>
                </c:pt>
                <c:pt idx="1017">
                  <c:v>40534</c:v>
                </c:pt>
                <c:pt idx="1018">
                  <c:v>40535</c:v>
                </c:pt>
                <c:pt idx="1019">
                  <c:v>40536</c:v>
                </c:pt>
                <c:pt idx="1020">
                  <c:v>40539</c:v>
                </c:pt>
                <c:pt idx="1021">
                  <c:v>40540</c:v>
                </c:pt>
                <c:pt idx="1022">
                  <c:v>40541</c:v>
                </c:pt>
                <c:pt idx="1023">
                  <c:v>40542</c:v>
                </c:pt>
                <c:pt idx="1024">
                  <c:v>40543</c:v>
                </c:pt>
                <c:pt idx="1025">
                  <c:v>40546</c:v>
                </c:pt>
                <c:pt idx="1026">
                  <c:v>40547</c:v>
                </c:pt>
                <c:pt idx="1027">
                  <c:v>40548</c:v>
                </c:pt>
                <c:pt idx="1028">
                  <c:v>40549</c:v>
                </c:pt>
                <c:pt idx="1029">
                  <c:v>40550</c:v>
                </c:pt>
                <c:pt idx="1030">
                  <c:v>40553</c:v>
                </c:pt>
                <c:pt idx="1031">
                  <c:v>40554</c:v>
                </c:pt>
                <c:pt idx="1032">
                  <c:v>40555</c:v>
                </c:pt>
                <c:pt idx="1033">
                  <c:v>40556</c:v>
                </c:pt>
                <c:pt idx="1034">
                  <c:v>40557</c:v>
                </c:pt>
                <c:pt idx="1035">
                  <c:v>40560</c:v>
                </c:pt>
                <c:pt idx="1036">
                  <c:v>40561</c:v>
                </c:pt>
                <c:pt idx="1037">
                  <c:v>40562</c:v>
                </c:pt>
                <c:pt idx="1038">
                  <c:v>40563</c:v>
                </c:pt>
                <c:pt idx="1039">
                  <c:v>40564</c:v>
                </c:pt>
                <c:pt idx="1040">
                  <c:v>40567</c:v>
                </c:pt>
                <c:pt idx="1041">
                  <c:v>40568</c:v>
                </c:pt>
                <c:pt idx="1042">
                  <c:v>40569</c:v>
                </c:pt>
                <c:pt idx="1043">
                  <c:v>40570</c:v>
                </c:pt>
                <c:pt idx="1044">
                  <c:v>40571</c:v>
                </c:pt>
                <c:pt idx="1045">
                  <c:v>40574</c:v>
                </c:pt>
                <c:pt idx="1046">
                  <c:v>40575</c:v>
                </c:pt>
                <c:pt idx="1047">
                  <c:v>40576</c:v>
                </c:pt>
                <c:pt idx="1048">
                  <c:v>40577</c:v>
                </c:pt>
                <c:pt idx="1049">
                  <c:v>40578</c:v>
                </c:pt>
                <c:pt idx="1050">
                  <c:v>40581</c:v>
                </c:pt>
                <c:pt idx="1051">
                  <c:v>40582</c:v>
                </c:pt>
                <c:pt idx="1052">
                  <c:v>40583</c:v>
                </c:pt>
                <c:pt idx="1053">
                  <c:v>40584</c:v>
                </c:pt>
                <c:pt idx="1054">
                  <c:v>40585</c:v>
                </c:pt>
                <c:pt idx="1055">
                  <c:v>40588</c:v>
                </c:pt>
                <c:pt idx="1056">
                  <c:v>40589</c:v>
                </c:pt>
                <c:pt idx="1057">
                  <c:v>40590</c:v>
                </c:pt>
                <c:pt idx="1058">
                  <c:v>40591</c:v>
                </c:pt>
                <c:pt idx="1059">
                  <c:v>40592</c:v>
                </c:pt>
                <c:pt idx="1060">
                  <c:v>40595</c:v>
                </c:pt>
                <c:pt idx="1061">
                  <c:v>40596</c:v>
                </c:pt>
                <c:pt idx="1062">
                  <c:v>40597</c:v>
                </c:pt>
                <c:pt idx="1063">
                  <c:v>40598</c:v>
                </c:pt>
                <c:pt idx="1064">
                  <c:v>40599</c:v>
                </c:pt>
                <c:pt idx="1065">
                  <c:v>40602</c:v>
                </c:pt>
                <c:pt idx="1066">
                  <c:v>40603</c:v>
                </c:pt>
                <c:pt idx="1067">
                  <c:v>40604</c:v>
                </c:pt>
                <c:pt idx="1068">
                  <c:v>40605</c:v>
                </c:pt>
                <c:pt idx="1069">
                  <c:v>40606</c:v>
                </c:pt>
                <c:pt idx="1070">
                  <c:v>40609</c:v>
                </c:pt>
                <c:pt idx="1071">
                  <c:v>40610</c:v>
                </c:pt>
                <c:pt idx="1072">
                  <c:v>40611</c:v>
                </c:pt>
                <c:pt idx="1073">
                  <c:v>40612</c:v>
                </c:pt>
                <c:pt idx="1074">
                  <c:v>40613</c:v>
                </c:pt>
                <c:pt idx="1075">
                  <c:v>40616</c:v>
                </c:pt>
                <c:pt idx="1076">
                  <c:v>40617</c:v>
                </c:pt>
                <c:pt idx="1077">
                  <c:v>40618</c:v>
                </c:pt>
                <c:pt idx="1078">
                  <c:v>40619</c:v>
                </c:pt>
                <c:pt idx="1079">
                  <c:v>40620</c:v>
                </c:pt>
                <c:pt idx="1080">
                  <c:v>40623</c:v>
                </c:pt>
                <c:pt idx="1081">
                  <c:v>40624</c:v>
                </c:pt>
                <c:pt idx="1082">
                  <c:v>40625</c:v>
                </c:pt>
                <c:pt idx="1083">
                  <c:v>40626</c:v>
                </c:pt>
                <c:pt idx="1084">
                  <c:v>40627</c:v>
                </c:pt>
                <c:pt idx="1085">
                  <c:v>40630</c:v>
                </c:pt>
                <c:pt idx="1086">
                  <c:v>40631</c:v>
                </c:pt>
                <c:pt idx="1087">
                  <c:v>40632</c:v>
                </c:pt>
                <c:pt idx="1088">
                  <c:v>40633</c:v>
                </c:pt>
                <c:pt idx="1089">
                  <c:v>40634</c:v>
                </c:pt>
                <c:pt idx="1090">
                  <c:v>40637</c:v>
                </c:pt>
                <c:pt idx="1091">
                  <c:v>40638</c:v>
                </c:pt>
                <c:pt idx="1092">
                  <c:v>40639</c:v>
                </c:pt>
                <c:pt idx="1093">
                  <c:v>40640</c:v>
                </c:pt>
                <c:pt idx="1094">
                  <c:v>40641</c:v>
                </c:pt>
                <c:pt idx="1095">
                  <c:v>40644</c:v>
                </c:pt>
                <c:pt idx="1096">
                  <c:v>40645</c:v>
                </c:pt>
                <c:pt idx="1097">
                  <c:v>40646</c:v>
                </c:pt>
                <c:pt idx="1098">
                  <c:v>40647</c:v>
                </c:pt>
                <c:pt idx="1099">
                  <c:v>40648</c:v>
                </c:pt>
                <c:pt idx="1100">
                  <c:v>40651</c:v>
                </c:pt>
                <c:pt idx="1101">
                  <c:v>40652</c:v>
                </c:pt>
                <c:pt idx="1102">
                  <c:v>40653</c:v>
                </c:pt>
                <c:pt idx="1103">
                  <c:v>40654</c:v>
                </c:pt>
                <c:pt idx="1104">
                  <c:v>40659</c:v>
                </c:pt>
                <c:pt idx="1105">
                  <c:v>40660</c:v>
                </c:pt>
                <c:pt idx="1106">
                  <c:v>40661</c:v>
                </c:pt>
                <c:pt idx="1107">
                  <c:v>40662</c:v>
                </c:pt>
                <c:pt idx="1108">
                  <c:v>40665</c:v>
                </c:pt>
                <c:pt idx="1109">
                  <c:v>40666</c:v>
                </c:pt>
                <c:pt idx="1110">
                  <c:v>40667</c:v>
                </c:pt>
                <c:pt idx="1111">
                  <c:v>40668</c:v>
                </c:pt>
                <c:pt idx="1112">
                  <c:v>40669</c:v>
                </c:pt>
                <c:pt idx="1113">
                  <c:v>40672</c:v>
                </c:pt>
                <c:pt idx="1114">
                  <c:v>40673</c:v>
                </c:pt>
                <c:pt idx="1115">
                  <c:v>40674</c:v>
                </c:pt>
                <c:pt idx="1116">
                  <c:v>40675</c:v>
                </c:pt>
                <c:pt idx="1117">
                  <c:v>40676</c:v>
                </c:pt>
                <c:pt idx="1118">
                  <c:v>40679</c:v>
                </c:pt>
                <c:pt idx="1119">
                  <c:v>40680</c:v>
                </c:pt>
                <c:pt idx="1120">
                  <c:v>40681</c:v>
                </c:pt>
                <c:pt idx="1121">
                  <c:v>40682</c:v>
                </c:pt>
                <c:pt idx="1122">
                  <c:v>40683</c:v>
                </c:pt>
                <c:pt idx="1123">
                  <c:v>40686</c:v>
                </c:pt>
                <c:pt idx="1124">
                  <c:v>40687</c:v>
                </c:pt>
                <c:pt idx="1125">
                  <c:v>40688</c:v>
                </c:pt>
                <c:pt idx="1126">
                  <c:v>40689</c:v>
                </c:pt>
                <c:pt idx="1127">
                  <c:v>40690</c:v>
                </c:pt>
                <c:pt idx="1128">
                  <c:v>40693</c:v>
                </c:pt>
                <c:pt idx="1129">
                  <c:v>40694</c:v>
                </c:pt>
                <c:pt idx="1130">
                  <c:v>40695</c:v>
                </c:pt>
                <c:pt idx="1131">
                  <c:v>40696</c:v>
                </c:pt>
                <c:pt idx="1132">
                  <c:v>40697</c:v>
                </c:pt>
                <c:pt idx="1133">
                  <c:v>40700</c:v>
                </c:pt>
                <c:pt idx="1134">
                  <c:v>40701</c:v>
                </c:pt>
                <c:pt idx="1135">
                  <c:v>40702</c:v>
                </c:pt>
                <c:pt idx="1136">
                  <c:v>40703</c:v>
                </c:pt>
                <c:pt idx="1137">
                  <c:v>40704</c:v>
                </c:pt>
                <c:pt idx="1138">
                  <c:v>40707</c:v>
                </c:pt>
                <c:pt idx="1139">
                  <c:v>40708</c:v>
                </c:pt>
                <c:pt idx="1140">
                  <c:v>40709</c:v>
                </c:pt>
                <c:pt idx="1141">
                  <c:v>40710</c:v>
                </c:pt>
                <c:pt idx="1142">
                  <c:v>40711</c:v>
                </c:pt>
                <c:pt idx="1143">
                  <c:v>40714</c:v>
                </c:pt>
                <c:pt idx="1144">
                  <c:v>40715</c:v>
                </c:pt>
                <c:pt idx="1145">
                  <c:v>40716</c:v>
                </c:pt>
                <c:pt idx="1146">
                  <c:v>40717</c:v>
                </c:pt>
                <c:pt idx="1147">
                  <c:v>40718</c:v>
                </c:pt>
                <c:pt idx="1148">
                  <c:v>40721</c:v>
                </c:pt>
                <c:pt idx="1149">
                  <c:v>40722</c:v>
                </c:pt>
                <c:pt idx="1150">
                  <c:v>40723</c:v>
                </c:pt>
                <c:pt idx="1151">
                  <c:v>40724</c:v>
                </c:pt>
                <c:pt idx="1152">
                  <c:v>40725</c:v>
                </c:pt>
                <c:pt idx="1153">
                  <c:v>40728</c:v>
                </c:pt>
                <c:pt idx="1154">
                  <c:v>40729</c:v>
                </c:pt>
                <c:pt idx="1155">
                  <c:v>40730</c:v>
                </c:pt>
                <c:pt idx="1156">
                  <c:v>40731</c:v>
                </c:pt>
                <c:pt idx="1157">
                  <c:v>40732</c:v>
                </c:pt>
                <c:pt idx="1158">
                  <c:v>40735</c:v>
                </c:pt>
                <c:pt idx="1159">
                  <c:v>40736</c:v>
                </c:pt>
                <c:pt idx="1160">
                  <c:v>40737</c:v>
                </c:pt>
                <c:pt idx="1161">
                  <c:v>40738</c:v>
                </c:pt>
                <c:pt idx="1162">
                  <c:v>40739</c:v>
                </c:pt>
                <c:pt idx="1163">
                  <c:v>40742</c:v>
                </c:pt>
                <c:pt idx="1164">
                  <c:v>40743</c:v>
                </c:pt>
                <c:pt idx="1165">
                  <c:v>40744</c:v>
                </c:pt>
                <c:pt idx="1166">
                  <c:v>40745</c:v>
                </c:pt>
                <c:pt idx="1167">
                  <c:v>40746</c:v>
                </c:pt>
                <c:pt idx="1168">
                  <c:v>40749</c:v>
                </c:pt>
                <c:pt idx="1169">
                  <c:v>40750</c:v>
                </c:pt>
                <c:pt idx="1170">
                  <c:v>40751</c:v>
                </c:pt>
                <c:pt idx="1171">
                  <c:v>40752</c:v>
                </c:pt>
                <c:pt idx="1172">
                  <c:v>40753</c:v>
                </c:pt>
                <c:pt idx="1173">
                  <c:v>40756</c:v>
                </c:pt>
                <c:pt idx="1174">
                  <c:v>40757</c:v>
                </c:pt>
                <c:pt idx="1175">
                  <c:v>40758</c:v>
                </c:pt>
                <c:pt idx="1176">
                  <c:v>40759</c:v>
                </c:pt>
                <c:pt idx="1177">
                  <c:v>40760</c:v>
                </c:pt>
                <c:pt idx="1178">
                  <c:v>40763</c:v>
                </c:pt>
                <c:pt idx="1179">
                  <c:v>40764</c:v>
                </c:pt>
                <c:pt idx="1180">
                  <c:v>40765</c:v>
                </c:pt>
                <c:pt idx="1181">
                  <c:v>40766</c:v>
                </c:pt>
                <c:pt idx="1182">
                  <c:v>40767</c:v>
                </c:pt>
                <c:pt idx="1183">
                  <c:v>40770</c:v>
                </c:pt>
                <c:pt idx="1184">
                  <c:v>40771</c:v>
                </c:pt>
                <c:pt idx="1185">
                  <c:v>40772</c:v>
                </c:pt>
                <c:pt idx="1186">
                  <c:v>40773</c:v>
                </c:pt>
                <c:pt idx="1187">
                  <c:v>40774</c:v>
                </c:pt>
                <c:pt idx="1188">
                  <c:v>40777</c:v>
                </c:pt>
                <c:pt idx="1189">
                  <c:v>40778</c:v>
                </c:pt>
                <c:pt idx="1190">
                  <c:v>40779</c:v>
                </c:pt>
                <c:pt idx="1191">
                  <c:v>40780</c:v>
                </c:pt>
                <c:pt idx="1192">
                  <c:v>40781</c:v>
                </c:pt>
                <c:pt idx="1193">
                  <c:v>40784</c:v>
                </c:pt>
                <c:pt idx="1194">
                  <c:v>40785</c:v>
                </c:pt>
                <c:pt idx="1195">
                  <c:v>40786</c:v>
                </c:pt>
                <c:pt idx="1196">
                  <c:v>40787</c:v>
                </c:pt>
                <c:pt idx="1197">
                  <c:v>40788</c:v>
                </c:pt>
                <c:pt idx="1198">
                  <c:v>40791</c:v>
                </c:pt>
                <c:pt idx="1199">
                  <c:v>40792</c:v>
                </c:pt>
                <c:pt idx="1200">
                  <c:v>40793</c:v>
                </c:pt>
                <c:pt idx="1201">
                  <c:v>40794</c:v>
                </c:pt>
                <c:pt idx="1202">
                  <c:v>40795</c:v>
                </c:pt>
                <c:pt idx="1203">
                  <c:v>40798</c:v>
                </c:pt>
                <c:pt idx="1204">
                  <c:v>40799</c:v>
                </c:pt>
                <c:pt idx="1205">
                  <c:v>40800</c:v>
                </c:pt>
                <c:pt idx="1206">
                  <c:v>40801</c:v>
                </c:pt>
                <c:pt idx="1207">
                  <c:v>40802</c:v>
                </c:pt>
                <c:pt idx="1208">
                  <c:v>40805</c:v>
                </c:pt>
                <c:pt idx="1209">
                  <c:v>40806</c:v>
                </c:pt>
                <c:pt idx="1210">
                  <c:v>40807</c:v>
                </c:pt>
                <c:pt idx="1211">
                  <c:v>40808</c:v>
                </c:pt>
                <c:pt idx="1212">
                  <c:v>40809</c:v>
                </c:pt>
                <c:pt idx="1213">
                  <c:v>40812</c:v>
                </c:pt>
                <c:pt idx="1214">
                  <c:v>40813</c:v>
                </c:pt>
                <c:pt idx="1215">
                  <c:v>40814</c:v>
                </c:pt>
                <c:pt idx="1216">
                  <c:v>40815</c:v>
                </c:pt>
                <c:pt idx="1217">
                  <c:v>40816</c:v>
                </c:pt>
                <c:pt idx="1218">
                  <c:v>40819</c:v>
                </c:pt>
                <c:pt idx="1219">
                  <c:v>40820</c:v>
                </c:pt>
                <c:pt idx="1220">
                  <c:v>40821</c:v>
                </c:pt>
                <c:pt idx="1221">
                  <c:v>40822</c:v>
                </c:pt>
                <c:pt idx="1222">
                  <c:v>40823</c:v>
                </c:pt>
                <c:pt idx="1223">
                  <c:v>40826</c:v>
                </c:pt>
                <c:pt idx="1224">
                  <c:v>40827</c:v>
                </c:pt>
                <c:pt idx="1225">
                  <c:v>40828</c:v>
                </c:pt>
                <c:pt idx="1226">
                  <c:v>40829</c:v>
                </c:pt>
                <c:pt idx="1227">
                  <c:v>40830</c:v>
                </c:pt>
                <c:pt idx="1228">
                  <c:v>40833</c:v>
                </c:pt>
                <c:pt idx="1229">
                  <c:v>40834</c:v>
                </c:pt>
                <c:pt idx="1230">
                  <c:v>40835</c:v>
                </c:pt>
                <c:pt idx="1231">
                  <c:v>40836</c:v>
                </c:pt>
                <c:pt idx="1232">
                  <c:v>40837</c:v>
                </c:pt>
                <c:pt idx="1233">
                  <c:v>40840</c:v>
                </c:pt>
                <c:pt idx="1234">
                  <c:v>40841</c:v>
                </c:pt>
                <c:pt idx="1235">
                  <c:v>40842</c:v>
                </c:pt>
                <c:pt idx="1236">
                  <c:v>40843</c:v>
                </c:pt>
                <c:pt idx="1237">
                  <c:v>40844</c:v>
                </c:pt>
                <c:pt idx="1238">
                  <c:v>40847</c:v>
                </c:pt>
                <c:pt idx="1239">
                  <c:v>40848</c:v>
                </c:pt>
                <c:pt idx="1240">
                  <c:v>40849</c:v>
                </c:pt>
                <c:pt idx="1241">
                  <c:v>40850</c:v>
                </c:pt>
                <c:pt idx="1242">
                  <c:v>40851</c:v>
                </c:pt>
                <c:pt idx="1243">
                  <c:v>40854</c:v>
                </c:pt>
                <c:pt idx="1244">
                  <c:v>40855</c:v>
                </c:pt>
                <c:pt idx="1245">
                  <c:v>40856</c:v>
                </c:pt>
                <c:pt idx="1246">
                  <c:v>40857</c:v>
                </c:pt>
                <c:pt idx="1247">
                  <c:v>40858</c:v>
                </c:pt>
                <c:pt idx="1248">
                  <c:v>40861</c:v>
                </c:pt>
                <c:pt idx="1249">
                  <c:v>40862</c:v>
                </c:pt>
                <c:pt idx="1250">
                  <c:v>40863</c:v>
                </c:pt>
                <c:pt idx="1251">
                  <c:v>40864</c:v>
                </c:pt>
                <c:pt idx="1252">
                  <c:v>40865</c:v>
                </c:pt>
                <c:pt idx="1253">
                  <c:v>40868</c:v>
                </c:pt>
                <c:pt idx="1254">
                  <c:v>40869</c:v>
                </c:pt>
                <c:pt idx="1255">
                  <c:v>40870</c:v>
                </c:pt>
                <c:pt idx="1256">
                  <c:v>40871</c:v>
                </c:pt>
                <c:pt idx="1257">
                  <c:v>40872</c:v>
                </c:pt>
                <c:pt idx="1258">
                  <c:v>40875</c:v>
                </c:pt>
                <c:pt idx="1259">
                  <c:v>40876</c:v>
                </c:pt>
                <c:pt idx="1260">
                  <c:v>40877</c:v>
                </c:pt>
                <c:pt idx="1261">
                  <c:v>40878</c:v>
                </c:pt>
                <c:pt idx="1262">
                  <c:v>40879</c:v>
                </c:pt>
                <c:pt idx="1263">
                  <c:v>40882</c:v>
                </c:pt>
                <c:pt idx="1264">
                  <c:v>40883</c:v>
                </c:pt>
                <c:pt idx="1265">
                  <c:v>40884</c:v>
                </c:pt>
                <c:pt idx="1266">
                  <c:v>40885</c:v>
                </c:pt>
                <c:pt idx="1267">
                  <c:v>40886</c:v>
                </c:pt>
                <c:pt idx="1268">
                  <c:v>40889</c:v>
                </c:pt>
                <c:pt idx="1269">
                  <c:v>40890</c:v>
                </c:pt>
                <c:pt idx="1270">
                  <c:v>40891</c:v>
                </c:pt>
                <c:pt idx="1271">
                  <c:v>40892</c:v>
                </c:pt>
                <c:pt idx="1272">
                  <c:v>40893</c:v>
                </c:pt>
                <c:pt idx="1273">
                  <c:v>40896</c:v>
                </c:pt>
                <c:pt idx="1274">
                  <c:v>40897</c:v>
                </c:pt>
                <c:pt idx="1275">
                  <c:v>40898</c:v>
                </c:pt>
                <c:pt idx="1276">
                  <c:v>40899</c:v>
                </c:pt>
                <c:pt idx="1277">
                  <c:v>40900</c:v>
                </c:pt>
                <c:pt idx="1278">
                  <c:v>40904</c:v>
                </c:pt>
                <c:pt idx="1279">
                  <c:v>40905</c:v>
                </c:pt>
                <c:pt idx="1280">
                  <c:v>40906</c:v>
                </c:pt>
                <c:pt idx="1281">
                  <c:v>40907</c:v>
                </c:pt>
                <c:pt idx="1282">
                  <c:v>40910</c:v>
                </c:pt>
                <c:pt idx="1283">
                  <c:v>40911</c:v>
                </c:pt>
                <c:pt idx="1284">
                  <c:v>40912</c:v>
                </c:pt>
                <c:pt idx="1285">
                  <c:v>40913</c:v>
                </c:pt>
                <c:pt idx="1286">
                  <c:v>40914</c:v>
                </c:pt>
                <c:pt idx="1287">
                  <c:v>40917</c:v>
                </c:pt>
                <c:pt idx="1288">
                  <c:v>40918</c:v>
                </c:pt>
                <c:pt idx="1289">
                  <c:v>40919</c:v>
                </c:pt>
                <c:pt idx="1290">
                  <c:v>40920</c:v>
                </c:pt>
                <c:pt idx="1291">
                  <c:v>40921</c:v>
                </c:pt>
                <c:pt idx="1292">
                  <c:v>40924</c:v>
                </c:pt>
                <c:pt idx="1293">
                  <c:v>40925</c:v>
                </c:pt>
                <c:pt idx="1294">
                  <c:v>40926</c:v>
                </c:pt>
                <c:pt idx="1295">
                  <c:v>40927</c:v>
                </c:pt>
                <c:pt idx="1296">
                  <c:v>40928</c:v>
                </c:pt>
                <c:pt idx="1297">
                  <c:v>40931</c:v>
                </c:pt>
                <c:pt idx="1298">
                  <c:v>40932</c:v>
                </c:pt>
                <c:pt idx="1299">
                  <c:v>40933</c:v>
                </c:pt>
                <c:pt idx="1300">
                  <c:v>40934</c:v>
                </c:pt>
                <c:pt idx="1301">
                  <c:v>40935</c:v>
                </c:pt>
                <c:pt idx="1302">
                  <c:v>40938</c:v>
                </c:pt>
                <c:pt idx="1303">
                  <c:v>40939</c:v>
                </c:pt>
                <c:pt idx="1304">
                  <c:v>40940</c:v>
                </c:pt>
                <c:pt idx="1305">
                  <c:v>40941</c:v>
                </c:pt>
                <c:pt idx="1306">
                  <c:v>40942</c:v>
                </c:pt>
                <c:pt idx="1307">
                  <c:v>40945</c:v>
                </c:pt>
                <c:pt idx="1308">
                  <c:v>40946</c:v>
                </c:pt>
                <c:pt idx="1309">
                  <c:v>40947</c:v>
                </c:pt>
                <c:pt idx="1310">
                  <c:v>40948</c:v>
                </c:pt>
                <c:pt idx="1311">
                  <c:v>40949</c:v>
                </c:pt>
                <c:pt idx="1312">
                  <c:v>40952</c:v>
                </c:pt>
                <c:pt idx="1313">
                  <c:v>40953</c:v>
                </c:pt>
                <c:pt idx="1314">
                  <c:v>40954</c:v>
                </c:pt>
                <c:pt idx="1315">
                  <c:v>40955</c:v>
                </c:pt>
                <c:pt idx="1316">
                  <c:v>40956</c:v>
                </c:pt>
                <c:pt idx="1317">
                  <c:v>40959</c:v>
                </c:pt>
                <c:pt idx="1318">
                  <c:v>40960</c:v>
                </c:pt>
                <c:pt idx="1319">
                  <c:v>40961</c:v>
                </c:pt>
                <c:pt idx="1320">
                  <c:v>40962</c:v>
                </c:pt>
                <c:pt idx="1321">
                  <c:v>40963</c:v>
                </c:pt>
                <c:pt idx="1322">
                  <c:v>40966</c:v>
                </c:pt>
                <c:pt idx="1323">
                  <c:v>40967</c:v>
                </c:pt>
                <c:pt idx="1324">
                  <c:v>40968</c:v>
                </c:pt>
                <c:pt idx="1325">
                  <c:v>40969</c:v>
                </c:pt>
                <c:pt idx="1326">
                  <c:v>40970</c:v>
                </c:pt>
                <c:pt idx="1327">
                  <c:v>40973</c:v>
                </c:pt>
                <c:pt idx="1328">
                  <c:v>40974</c:v>
                </c:pt>
                <c:pt idx="1329">
                  <c:v>40975</c:v>
                </c:pt>
                <c:pt idx="1330">
                  <c:v>40976</c:v>
                </c:pt>
                <c:pt idx="1331">
                  <c:v>40977</c:v>
                </c:pt>
                <c:pt idx="1332">
                  <c:v>40980</c:v>
                </c:pt>
                <c:pt idx="1333">
                  <c:v>40981</c:v>
                </c:pt>
                <c:pt idx="1334">
                  <c:v>40982</c:v>
                </c:pt>
                <c:pt idx="1335">
                  <c:v>40983</c:v>
                </c:pt>
                <c:pt idx="1336">
                  <c:v>40984</c:v>
                </c:pt>
                <c:pt idx="1337">
                  <c:v>40987</c:v>
                </c:pt>
                <c:pt idx="1338">
                  <c:v>40988</c:v>
                </c:pt>
                <c:pt idx="1339">
                  <c:v>40989</c:v>
                </c:pt>
                <c:pt idx="1340">
                  <c:v>40990</c:v>
                </c:pt>
                <c:pt idx="1341">
                  <c:v>40991</c:v>
                </c:pt>
                <c:pt idx="1342">
                  <c:v>40994</c:v>
                </c:pt>
                <c:pt idx="1343">
                  <c:v>40995</c:v>
                </c:pt>
                <c:pt idx="1344">
                  <c:v>40996</c:v>
                </c:pt>
                <c:pt idx="1345">
                  <c:v>40997</c:v>
                </c:pt>
                <c:pt idx="1346">
                  <c:v>40998</c:v>
                </c:pt>
                <c:pt idx="1347">
                  <c:v>41001</c:v>
                </c:pt>
                <c:pt idx="1348">
                  <c:v>41002</c:v>
                </c:pt>
                <c:pt idx="1349">
                  <c:v>41003</c:v>
                </c:pt>
                <c:pt idx="1350">
                  <c:v>41004</c:v>
                </c:pt>
                <c:pt idx="1351">
                  <c:v>41009</c:v>
                </c:pt>
                <c:pt idx="1352">
                  <c:v>41010</c:v>
                </c:pt>
                <c:pt idx="1353">
                  <c:v>41011</c:v>
                </c:pt>
                <c:pt idx="1354">
                  <c:v>41012</c:v>
                </c:pt>
                <c:pt idx="1355">
                  <c:v>41015</c:v>
                </c:pt>
                <c:pt idx="1356">
                  <c:v>41016</c:v>
                </c:pt>
                <c:pt idx="1357">
                  <c:v>41017</c:v>
                </c:pt>
                <c:pt idx="1358">
                  <c:v>41018</c:v>
                </c:pt>
                <c:pt idx="1359">
                  <c:v>41019</c:v>
                </c:pt>
                <c:pt idx="1360">
                  <c:v>41022</c:v>
                </c:pt>
                <c:pt idx="1361">
                  <c:v>41023</c:v>
                </c:pt>
                <c:pt idx="1362">
                  <c:v>41024</c:v>
                </c:pt>
                <c:pt idx="1363">
                  <c:v>41025</c:v>
                </c:pt>
                <c:pt idx="1364">
                  <c:v>41026</c:v>
                </c:pt>
                <c:pt idx="1365">
                  <c:v>41029</c:v>
                </c:pt>
                <c:pt idx="1366">
                  <c:v>41031</c:v>
                </c:pt>
                <c:pt idx="1367">
                  <c:v>41032</c:v>
                </c:pt>
                <c:pt idx="1368">
                  <c:v>41033</c:v>
                </c:pt>
                <c:pt idx="1369">
                  <c:v>41036</c:v>
                </c:pt>
                <c:pt idx="1370">
                  <c:v>41037</c:v>
                </c:pt>
                <c:pt idx="1371">
                  <c:v>41038</c:v>
                </c:pt>
                <c:pt idx="1372">
                  <c:v>41039</c:v>
                </c:pt>
                <c:pt idx="1373">
                  <c:v>41040</c:v>
                </c:pt>
                <c:pt idx="1374">
                  <c:v>41043</c:v>
                </c:pt>
                <c:pt idx="1375">
                  <c:v>41044</c:v>
                </c:pt>
                <c:pt idx="1376">
                  <c:v>41045</c:v>
                </c:pt>
                <c:pt idx="1377">
                  <c:v>41046</c:v>
                </c:pt>
                <c:pt idx="1378">
                  <c:v>41047</c:v>
                </c:pt>
                <c:pt idx="1379">
                  <c:v>41050</c:v>
                </c:pt>
                <c:pt idx="1380">
                  <c:v>41051</c:v>
                </c:pt>
                <c:pt idx="1381">
                  <c:v>41052</c:v>
                </c:pt>
                <c:pt idx="1382">
                  <c:v>41053</c:v>
                </c:pt>
                <c:pt idx="1383">
                  <c:v>41054</c:v>
                </c:pt>
                <c:pt idx="1384">
                  <c:v>41057</c:v>
                </c:pt>
                <c:pt idx="1385">
                  <c:v>41058</c:v>
                </c:pt>
                <c:pt idx="1386">
                  <c:v>41059</c:v>
                </c:pt>
                <c:pt idx="1387">
                  <c:v>41060</c:v>
                </c:pt>
                <c:pt idx="1388">
                  <c:v>41061</c:v>
                </c:pt>
                <c:pt idx="1389">
                  <c:v>41064</c:v>
                </c:pt>
                <c:pt idx="1390">
                  <c:v>41065</c:v>
                </c:pt>
                <c:pt idx="1391">
                  <c:v>41066</c:v>
                </c:pt>
                <c:pt idx="1392">
                  <c:v>41067</c:v>
                </c:pt>
                <c:pt idx="1393">
                  <c:v>41068</c:v>
                </c:pt>
                <c:pt idx="1394">
                  <c:v>41071</c:v>
                </c:pt>
                <c:pt idx="1395">
                  <c:v>41072</c:v>
                </c:pt>
                <c:pt idx="1396">
                  <c:v>41073</c:v>
                </c:pt>
                <c:pt idx="1397">
                  <c:v>41074</c:v>
                </c:pt>
                <c:pt idx="1398">
                  <c:v>41075</c:v>
                </c:pt>
                <c:pt idx="1399">
                  <c:v>41078</c:v>
                </c:pt>
                <c:pt idx="1400">
                  <c:v>41079</c:v>
                </c:pt>
                <c:pt idx="1401">
                  <c:v>41080</c:v>
                </c:pt>
                <c:pt idx="1402">
                  <c:v>41081</c:v>
                </c:pt>
                <c:pt idx="1403">
                  <c:v>41082</c:v>
                </c:pt>
                <c:pt idx="1404">
                  <c:v>41085</c:v>
                </c:pt>
                <c:pt idx="1405">
                  <c:v>41086</c:v>
                </c:pt>
                <c:pt idx="1406">
                  <c:v>41087</c:v>
                </c:pt>
                <c:pt idx="1407">
                  <c:v>41088</c:v>
                </c:pt>
                <c:pt idx="1408">
                  <c:v>41089</c:v>
                </c:pt>
                <c:pt idx="1409">
                  <c:v>41092</c:v>
                </c:pt>
                <c:pt idx="1410">
                  <c:v>41093</c:v>
                </c:pt>
                <c:pt idx="1411">
                  <c:v>41094</c:v>
                </c:pt>
                <c:pt idx="1412">
                  <c:v>41095</c:v>
                </c:pt>
                <c:pt idx="1413">
                  <c:v>41096</c:v>
                </c:pt>
                <c:pt idx="1414">
                  <c:v>41099</c:v>
                </c:pt>
                <c:pt idx="1415">
                  <c:v>41100</c:v>
                </c:pt>
                <c:pt idx="1416">
                  <c:v>41101</c:v>
                </c:pt>
                <c:pt idx="1417">
                  <c:v>41102</c:v>
                </c:pt>
                <c:pt idx="1418">
                  <c:v>41103</c:v>
                </c:pt>
                <c:pt idx="1419">
                  <c:v>41106</c:v>
                </c:pt>
                <c:pt idx="1420">
                  <c:v>41107</c:v>
                </c:pt>
                <c:pt idx="1421">
                  <c:v>41108</c:v>
                </c:pt>
                <c:pt idx="1422">
                  <c:v>41109</c:v>
                </c:pt>
                <c:pt idx="1423">
                  <c:v>41110</c:v>
                </c:pt>
                <c:pt idx="1424">
                  <c:v>41113</c:v>
                </c:pt>
                <c:pt idx="1425">
                  <c:v>41114</c:v>
                </c:pt>
                <c:pt idx="1426">
                  <c:v>41115</c:v>
                </c:pt>
                <c:pt idx="1427">
                  <c:v>41116</c:v>
                </c:pt>
                <c:pt idx="1428">
                  <c:v>41117</c:v>
                </c:pt>
                <c:pt idx="1429">
                  <c:v>41120</c:v>
                </c:pt>
                <c:pt idx="1430">
                  <c:v>41121</c:v>
                </c:pt>
                <c:pt idx="1431">
                  <c:v>41122</c:v>
                </c:pt>
                <c:pt idx="1432">
                  <c:v>41123</c:v>
                </c:pt>
                <c:pt idx="1433">
                  <c:v>41124</c:v>
                </c:pt>
                <c:pt idx="1434">
                  <c:v>41127</c:v>
                </c:pt>
                <c:pt idx="1435">
                  <c:v>41128</c:v>
                </c:pt>
                <c:pt idx="1436">
                  <c:v>41129</c:v>
                </c:pt>
                <c:pt idx="1437">
                  <c:v>41130</c:v>
                </c:pt>
                <c:pt idx="1438">
                  <c:v>41131</c:v>
                </c:pt>
                <c:pt idx="1439">
                  <c:v>41134</c:v>
                </c:pt>
                <c:pt idx="1440">
                  <c:v>41135</c:v>
                </c:pt>
                <c:pt idx="1441">
                  <c:v>41136</c:v>
                </c:pt>
                <c:pt idx="1442">
                  <c:v>41137</c:v>
                </c:pt>
                <c:pt idx="1443">
                  <c:v>41138</c:v>
                </c:pt>
                <c:pt idx="1444">
                  <c:v>41141</c:v>
                </c:pt>
                <c:pt idx="1445">
                  <c:v>41142</c:v>
                </c:pt>
                <c:pt idx="1446">
                  <c:v>41143</c:v>
                </c:pt>
                <c:pt idx="1447">
                  <c:v>41144</c:v>
                </c:pt>
                <c:pt idx="1448">
                  <c:v>41145</c:v>
                </c:pt>
                <c:pt idx="1449">
                  <c:v>41148</c:v>
                </c:pt>
                <c:pt idx="1450">
                  <c:v>41149</c:v>
                </c:pt>
                <c:pt idx="1451">
                  <c:v>41150</c:v>
                </c:pt>
                <c:pt idx="1452">
                  <c:v>41151</c:v>
                </c:pt>
                <c:pt idx="1453">
                  <c:v>41152</c:v>
                </c:pt>
                <c:pt idx="1454">
                  <c:v>41155</c:v>
                </c:pt>
                <c:pt idx="1455">
                  <c:v>41156</c:v>
                </c:pt>
                <c:pt idx="1456">
                  <c:v>41157</c:v>
                </c:pt>
                <c:pt idx="1457">
                  <c:v>41158</c:v>
                </c:pt>
                <c:pt idx="1458">
                  <c:v>41159</c:v>
                </c:pt>
                <c:pt idx="1459">
                  <c:v>41162</c:v>
                </c:pt>
                <c:pt idx="1460">
                  <c:v>41163</c:v>
                </c:pt>
                <c:pt idx="1461">
                  <c:v>41164</c:v>
                </c:pt>
                <c:pt idx="1462">
                  <c:v>41165</c:v>
                </c:pt>
                <c:pt idx="1463">
                  <c:v>41166</c:v>
                </c:pt>
                <c:pt idx="1464">
                  <c:v>41169</c:v>
                </c:pt>
                <c:pt idx="1465">
                  <c:v>41170</c:v>
                </c:pt>
                <c:pt idx="1466">
                  <c:v>41171</c:v>
                </c:pt>
                <c:pt idx="1467">
                  <c:v>41172</c:v>
                </c:pt>
                <c:pt idx="1468">
                  <c:v>41173</c:v>
                </c:pt>
                <c:pt idx="1469">
                  <c:v>41176</c:v>
                </c:pt>
                <c:pt idx="1470">
                  <c:v>41177</c:v>
                </c:pt>
                <c:pt idx="1471">
                  <c:v>41178</c:v>
                </c:pt>
                <c:pt idx="1472">
                  <c:v>41179</c:v>
                </c:pt>
                <c:pt idx="1473">
                  <c:v>41180</c:v>
                </c:pt>
                <c:pt idx="1474">
                  <c:v>41183</c:v>
                </c:pt>
                <c:pt idx="1475">
                  <c:v>41184</c:v>
                </c:pt>
                <c:pt idx="1476">
                  <c:v>41185</c:v>
                </c:pt>
                <c:pt idx="1477">
                  <c:v>41186</c:v>
                </c:pt>
                <c:pt idx="1478">
                  <c:v>41187</c:v>
                </c:pt>
                <c:pt idx="1479">
                  <c:v>41190</c:v>
                </c:pt>
                <c:pt idx="1480">
                  <c:v>41191</c:v>
                </c:pt>
                <c:pt idx="1481">
                  <c:v>41192</c:v>
                </c:pt>
                <c:pt idx="1482">
                  <c:v>41193</c:v>
                </c:pt>
                <c:pt idx="1483">
                  <c:v>41194</c:v>
                </c:pt>
                <c:pt idx="1484">
                  <c:v>41197</c:v>
                </c:pt>
                <c:pt idx="1485">
                  <c:v>41198</c:v>
                </c:pt>
                <c:pt idx="1486">
                  <c:v>41199</c:v>
                </c:pt>
                <c:pt idx="1487">
                  <c:v>41200</c:v>
                </c:pt>
                <c:pt idx="1488">
                  <c:v>41201</c:v>
                </c:pt>
                <c:pt idx="1489">
                  <c:v>41204</c:v>
                </c:pt>
                <c:pt idx="1490">
                  <c:v>41205</c:v>
                </c:pt>
                <c:pt idx="1491">
                  <c:v>41206</c:v>
                </c:pt>
                <c:pt idx="1492">
                  <c:v>41207</c:v>
                </c:pt>
                <c:pt idx="1493">
                  <c:v>41208</c:v>
                </c:pt>
                <c:pt idx="1494">
                  <c:v>41211</c:v>
                </c:pt>
                <c:pt idx="1495">
                  <c:v>41212</c:v>
                </c:pt>
                <c:pt idx="1496">
                  <c:v>41213</c:v>
                </c:pt>
                <c:pt idx="1497">
                  <c:v>41214</c:v>
                </c:pt>
                <c:pt idx="1498">
                  <c:v>41215</c:v>
                </c:pt>
                <c:pt idx="1499">
                  <c:v>41218</c:v>
                </c:pt>
                <c:pt idx="1500">
                  <c:v>41219</c:v>
                </c:pt>
                <c:pt idx="1501">
                  <c:v>41220</c:v>
                </c:pt>
                <c:pt idx="1502">
                  <c:v>41221</c:v>
                </c:pt>
                <c:pt idx="1503">
                  <c:v>41222</c:v>
                </c:pt>
                <c:pt idx="1504">
                  <c:v>41225</c:v>
                </c:pt>
                <c:pt idx="1505">
                  <c:v>41226</c:v>
                </c:pt>
                <c:pt idx="1506">
                  <c:v>41227</c:v>
                </c:pt>
                <c:pt idx="1507">
                  <c:v>41228</c:v>
                </c:pt>
                <c:pt idx="1508">
                  <c:v>41229</c:v>
                </c:pt>
                <c:pt idx="1509">
                  <c:v>41232</c:v>
                </c:pt>
                <c:pt idx="1510">
                  <c:v>41233</c:v>
                </c:pt>
                <c:pt idx="1511">
                  <c:v>41234</c:v>
                </c:pt>
                <c:pt idx="1512">
                  <c:v>41235</c:v>
                </c:pt>
                <c:pt idx="1513">
                  <c:v>41236</c:v>
                </c:pt>
                <c:pt idx="1514">
                  <c:v>41239</c:v>
                </c:pt>
                <c:pt idx="1515">
                  <c:v>41240</c:v>
                </c:pt>
                <c:pt idx="1516">
                  <c:v>41241</c:v>
                </c:pt>
                <c:pt idx="1517">
                  <c:v>41242</c:v>
                </c:pt>
                <c:pt idx="1518">
                  <c:v>41243</c:v>
                </c:pt>
                <c:pt idx="1519">
                  <c:v>41246</c:v>
                </c:pt>
                <c:pt idx="1520">
                  <c:v>41247</c:v>
                </c:pt>
                <c:pt idx="1521">
                  <c:v>41248</c:v>
                </c:pt>
                <c:pt idx="1522">
                  <c:v>41249</c:v>
                </c:pt>
                <c:pt idx="1523">
                  <c:v>41250</c:v>
                </c:pt>
                <c:pt idx="1524">
                  <c:v>41253</c:v>
                </c:pt>
                <c:pt idx="1525">
                  <c:v>41254</c:v>
                </c:pt>
                <c:pt idx="1526">
                  <c:v>41255</c:v>
                </c:pt>
                <c:pt idx="1527">
                  <c:v>41256</c:v>
                </c:pt>
                <c:pt idx="1528">
                  <c:v>41257</c:v>
                </c:pt>
                <c:pt idx="1529">
                  <c:v>41260</c:v>
                </c:pt>
                <c:pt idx="1530">
                  <c:v>41261</c:v>
                </c:pt>
                <c:pt idx="1531">
                  <c:v>41262</c:v>
                </c:pt>
                <c:pt idx="1532">
                  <c:v>41263</c:v>
                </c:pt>
                <c:pt idx="1533">
                  <c:v>41264</c:v>
                </c:pt>
                <c:pt idx="1534">
                  <c:v>41267</c:v>
                </c:pt>
                <c:pt idx="1535">
                  <c:v>41270</c:v>
                </c:pt>
                <c:pt idx="1536">
                  <c:v>41271</c:v>
                </c:pt>
                <c:pt idx="1537">
                  <c:v>41274</c:v>
                </c:pt>
                <c:pt idx="1538">
                  <c:v>41276</c:v>
                </c:pt>
                <c:pt idx="1539">
                  <c:v>41277</c:v>
                </c:pt>
                <c:pt idx="1540">
                  <c:v>41278</c:v>
                </c:pt>
                <c:pt idx="1541">
                  <c:v>41281</c:v>
                </c:pt>
                <c:pt idx="1542">
                  <c:v>41282</c:v>
                </c:pt>
                <c:pt idx="1543">
                  <c:v>41283</c:v>
                </c:pt>
                <c:pt idx="1544">
                  <c:v>41284</c:v>
                </c:pt>
                <c:pt idx="1545">
                  <c:v>41285</c:v>
                </c:pt>
                <c:pt idx="1546">
                  <c:v>41288</c:v>
                </c:pt>
                <c:pt idx="1547">
                  <c:v>41289</c:v>
                </c:pt>
                <c:pt idx="1548">
                  <c:v>41290</c:v>
                </c:pt>
                <c:pt idx="1549">
                  <c:v>41291</c:v>
                </c:pt>
                <c:pt idx="1550">
                  <c:v>41292</c:v>
                </c:pt>
                <c:pt idx="1551">
                  <c:v>41295</c:v>
                </c:pt>
                <c:pt idx="1552">
                  <c:v>41296</c:v>
                </c:pt>
                <c:pt idx="1553">
                  <c:v>41297</c:v>
                </c:pt>
                <c:pt idx="1554">
                  <c:v>41298</c:v>
                </c:pt>
                <c:pt idx="1555">
                  <c:v>41299</c:v>
                </c:pt>
                <c:pt idx="1556">
                  <c:v>41302</c:v>
                </c:pt>
                <c:pt idx="1557">
                  <c:v>41303</c:v>
                </c:pt>
                <c:pt idx="1558">
                  <c:v>41304</c:v>
                </c:pt>
                <c:pt idx="1559">
                  <c:v>41305</c:v>
                </c:pt>
                <c:pt idx="1560">
                  <c:v>41306</c:v>
                </c:pt>
                <c:pt idx="1561">
                  <c:v>41309</c:v>
                </c:pt>
                <c:pt idx="1562">
                  <c:v>41310</c:v>
                </c:pt>
                <c:pt idx="1563">
                  <c:v>41311</c:v>
                </c:pt>
                <c:pt idx="1564">
                  <c:v>41312</c:v>
                </c:pt>
                <c:pt idx="1565">
                  <c:v>41313</c:v>
                </c:pt>
                <c:pt idx="1566">
                  <c:v>41316</c:v>
                </c:pt>
                <c:pt idx="1567">
                  <c:v>41317</c:v>
                </c:pt>
                <c:pt idx="1568">
                  <c:v>41318</c:v>
                </c:pt>
                <c:pt idx="1569">
                  <c:v>41319</c:v>
                </c:pt>
                <c:pt idx="1570">
                  <c:v>41320</c:v>
                </c:pt>
                <c:pt idx="1571">
                  <c:v>41323</c:v>
                </c:pt>
                <c:pt idx="1572">
                  <c:v>41324</c:v>
                </c:pt>
                <c:pt idx="1573">
                  <c:v>41325</c:v>
                </c:pt>
                <c:pt idx="1574">
                  <c:v>41326</c:v>
                </c:pt>
                <c:pt idx="1575">
                  <c:v>41327</c:v>
                </c:pt>
                <c:pt idx="1576">
                  <c:v>41330</c:v>
                </c:pt>
                <c:pt idx="1577">
                  <c:v>41331</c:v>
                </c:pt>
                <c:pt idx="1578">
                  <c:v>41332</c:v>
                </c:pt>
                <c:pt idx="1579">
                  <c:v>41333</c:v>
                </c:pt>
                <c:pt idx="1580">
                  <c:v>41334</c:v>
                </c:pt>
                <c:pt idx="1581">
                  <c:v>41337</c:v>
                </c:pt>
                <c:pt idx="1582">
                  <c:v>41338</c:v>
                </c:pt>
                <c:pt idx="1583">
                  <c:v>41339</c:v>
                </c:pt>
                <c:pt idx="1584">
                  <c:v>41340</c:v>
                </c:pt>
                <c:pt idx="1585">
                  <c:v>41341</c:v>
                </c:pt>
                <c:pt idx="1586">
                  <c:v>41344</c:v>
                </c:pt>
                <c:pt idx="1587">
                  <c:v>41345</c:v>
                </c:pt>
                <c:pt idx="1588">
                  <c:v>41346</c:v>
                </c:pt>
                <c:pt idx="1589">
                  <c:v>41347</c:v>
                </c:pt>
                <c:pt idx="1590">
                  <c:v>41348</c:v>
                </c:pt>
                <c:pt idx="1591">
                  <c:v>41351</c:v>
                </c:pt>
                <c:pt idx="1592">
                  <c:v>41352</c:v>
                </c:pt>
                <c:pt idx="1593">
                  <c:v>41353</c:v>
                </c:pt>
                <c:pt idx="1594">
                  <c:v>41354</c:v>
                </c:pt>
                <c:pt idx="1595">
                  <c:v>41355</c:v>
                </c:pt>
                <c:pt idx="1596">
                  <c:v>41358</c:v>
                </c:pt>
                <c:pt idx="1597">
                  <c:v>41359</c:v>
                </c:pt>
                <c:pt idx="1598">
                  <c:v>41360</c:v>
                </c:pt>
                <c:pt idx="1599">
                  <c:v>41361</c:v>
                </c:pt>
                <c:pt idx="1600">
                  <c:v>41366</c:v>
                </c:pt>
                <c:pt idx="1601">
                  <c:v>41367</c:v>
                </c:pt>
                <c:pt idx="1602">
                  <c:v>41368</c:v>
                </c:pt>
                <c:pt idx="1603">
                  <c:v>41369</c:v>
                </c:pt>
                <c:pt idx="1604">
                  <c:v>41372</c:v>
                </c:pt>
                <c:pt idx="1605">
                  <c:v>41373</c:v>
                </c:pt>
                <c:pt idx="1606">
                  <c:v>41374</c:v>
                </c:pt>
                <c:pt idx="1607">
                  <c:v>41375</c:v>
                </c:pt>
                <c:pt idx="1608">
                  <c:v>41376</c:v>
                </c:pt>
                <c:pt idx="1609">
                  <c:v>41379</c:v>
                </c:pt>
                <c:pt idx="1610">
                  <c:v>41380</c:v>
                </c:pt>
                <c:pt idx="1611">
                  <c:v>41381</c:v>
                </c:pt>
                <c:pt idx="1612">
                  <c:v>41382</c:v>
                </c:pt>
                <c:pt idx="1613">
                  <c:v>41383</c:v>
                </c:pt>
                <c:pt idx="1614">
                  <c:v>41386</c:v>
                </c:pt>
                <c:pt idx="1615">
                  <c:v>41387</c:v>
                </c:pt>
                <c:pt idx="1616">
                  <c:v>41388</c:v>
                </c:pt>
                <c:pt idx="1617">
                  <c:v>41389</c:v>
                </c:pt>
                <c:pt idx="1618">
                  <c:v>41390</c:v>
                </c:pt>
                <c:pt idx="1619">
                  <c:v>41393</c:v>
                </c:pt>
                <c:pt idx="1620">
                  <c:v>41394</c:v>
                </c:pt>
                <c:pt idx="1621">
                  <c:v>41396</c:v>
                </c:pt>
                <c:pt idx="1622">
                  <c:v>41397</c:v>
                </c:pt>
                <c:pt idx="1623">
                  <c:v>41400</c:v>
                </c:pt>
                <c:pt idx="1624">
                  <c:v>41401</c:v>
                </c:pt>
                <c:pt idx="1625">
                  <c:v>41402</c:v>
                </c:pt>
                <c:pt idx="1626">
                  <c:v>41403</c:v>
                </c:pt>
                <c:pt idx="1627">
                  <c:v>41404</c:v>
                </c:pt>
                <c:pt idx="1628">
                  <c:v>41407</c:v>
                </c:pt>
                <c:pt idx="1629">
                  <c:v>41408</c:v>
                </c:pt>
                <c:pt idx="1630">
                  <c:v>41409</c:v>
                </c:pt>
                <c:pt idx="1631">
                  <c:v>41410</c:v>
                </c:pt>
                <c:pt idx="1632">
                  <c:v>41411</c:v>
                </c:pt>
                <c:pt idx="1633">
                  <c:v>41414</c:v>
                </c:pt>
                <c:pt idx="1634">
                  <c:v>41415</c:v>
                </c:pt>
                <c:pt idx="1635">
                  <c:v>41416</c:v>
                </c:pt>
                <c:pt idx="1636">
                  <c:v>41417</c:v>
                </c:pt>
                <c:pt idx="1637">
                  <c:v>41418</c:v>
                </c:pt>
                <c:pt idx="1638">
                  <c:v>41421</c:v>
                </c:pt>
                <c:pt idx="1639">
                  <c:v>41422</c:v>
                </c:pt>
                <c:pt idx="1640">
                  <c:v>41423</c:v>
                </c:pt>
                <c:pt idx="1641">
                  <c:v>41424</c:v>
                </c:pt>
                <c:pt idx="1642">
                  <c:v>41425</c:v>
                </c:pt>
                <c:pt idx="1643">
                  <c:v>41428</c:v>
                </c:pt>
                <c:pt idx="1644">
                  <c:v>41429</c:v>
                </c:pt>
                <c:pt idx="1645">
                  <c:v>41430</c:v>
                </c:pt>
                <c:pt idx="1646">
                  <c:v>41431</c:v>
                </c:pt>
                <c:pt idx="1647">
                  <c:v>41432</c:v>
                </c:pt>
                <c:pt idx="1648">
                  <c:v>41435</c:v>
                </c:pt>
                <c:pt idx="1649">
                  <c:v>41436</c:v>
                </c:pt>
                <c:pt idx="1650">
                  <c:v>41437</c:v>
                </c:pt>
                <c:pt idx="1651">
                  <c:v>41438</c:v>
                </c:pt>
                <c:pt idx="1652">
                  <c:v>41439</c:v>
                </c:pt>
                <c:pt idx="1653">
                  <c:v>41442</c:v>
                </c:pt>
                <c:pt idx="1654">
                  <c:v>41443</c:v>
                </c:pt>
                <c:pt idx="1655">
                  <c:v>41444</c:v>
                </c:pt>
                <c:pt idx="1656">
                  <c:v>41445</c:v>
                </c:pt>
                <c:pt idx="1657">
                  <c:v>41446</c:v>
                </c:pt>
                <c:pt idx="1658">
                  <c:v>41449</c:v>
                </c:pt>
                <c:pt idx="1659">
                  <c:v>41450</c:v>
                </c:pt>
                <c:pt idx="1660">
                  <c:v>41451</c:v>
                </c:pt>
                <c:pt idx="1661">
                  <c:v>41452</c:v>
                </c:pt>
                <c:pt idx="1662">
                  <c:v>41453</c:v>
                </c:pt>
                <c:pt idx="1663">
                  <c:v>41456</c:v>
                </c:pt>
                <c:pt idx="1664">
                  <c:v>41457</c:v>
                </c:pt>
                <c:pt idx="1665">
                  <c:v>41458</c:v>
                </c:pt>
                <c:pt idx="1666">
                  <c:v>41459</c:v>
                </c:pt>
                <c:pt idx="1667">
                  <c:v>41460</c:v>
                </c:pt>
                <c:pt idx="1668">
                  <c:v>41463</c:v>
                </c:pt>
                <c:pt idx="1669">
                  <c:v>41464</c:v>
                </c:pt>
                <c:pt idx="1670">
                  <c:v>41465</c:v>
                </c:pt>
                <c:pt idx="1671">
                  <c:v>41466</c:v>
                </c:pt>
                <c:pt idx="1672">
                  <c:v>41467</c:v>
                </c:pt>
                <c:pt idx="1673">
                  <c:v>41470</c:v>
                </c:pt>
                <c:pt idx="1674">
                  <c:v>41471</c:v>
                </c:pt>
                <c:pt idx="1675">
                  <c:v>41472</c:v>
                </c:pt>
                <c:pt idx="1676">
                  <c:v>41473</c:v>
                </c:pt>
                <c:pt idx="1677">
                  <c:v>41474</c:v>
                </c:pt>
                <c:pt idx="1678">
                  <c:v>41477</c:v>
                </c:pt>
                <c:pt idx="1679">
                  <c:v>41478</c:v>
                </c:pt>
                <c:pt idx="1680">
                  <c:v>41479</c:v>
                </c:pt>
                <c:pt idx="1681">
                  <c:v>41480</c:v>
                </c:pt>
                <c:pt idx="1682">
                  <c:v>41481</c:v>
                </c:pt>
                <c:pt idx="1683">
                  <c:v>41484</c:v>
                </c:pt>
                <c:pt idx="1684">
                  <c:v>41485</c:v>
                </c:pt>
                <c:pt idx="1685">
                  <c:v>41486</c:v>
                </c:pt>
                <c:pt idx="1686">
                  <c:v>41487</c:v>
                </c:pt>
                <c:pt idx="1687">
                  <c:v>41488</c:v>
                </c:pt>
                <c:pt idx="1688">
                  <c:v>41491</c:v>
                </c:pt>
                <c:pt idx="1689">
                  <c:v>41492</c:v>
                </c:pt>
                <c:pt idx="1690">
                  <c:v>41493</c:v>
                </c:pt>
                <c:pt idx="1691">
                  <c:v>41494</c:v>
                </c:pt>
                <c:pt idx="1692">
                  <c:v>41495</c:v>
                </c:pt>
                <c:pt idx="1693">
                  <c:v>41498</c:v>
                </c:pt>
                <c:pt idx="1694">
                  <c:v>41499</c:v>
                </c:pt>
                <c:pt idx="1695">
                  <c:v>41500</c:v>
                </c:pt>
                <c:pt idx="1696">
                  <c:v>41501</c:v>
                </c:pt>
                <c:pt idx="1697">
                  <c:v>41502</c:v>
                </c:pt>
                <c:pt idx="1698">
                  <c:v>41505</c:v>
                </c:pt>
                <c:pt idx="1699">
                  <c:v>41506</c:v>
                </c:pt>
                <c:pt idx="1700">
                  <c:v>41507</c:v>
                </c:pt>
                <c:pt idx="1701">
                  <c:v>41508</c:v>
                </c:pt>
                <c:pt idx="1702">
                  <c:v>41509</c:v>
                </c:pt>
                <c:pt idx="1703">
                  <c:v>41512</c:v>
                </c:pt>
                <c:pt idx="1704">
                  <c:v>41513</c:v>
                </c:pt>
                <c:pt idx="1705">
                  <c:v>41514</c:v>
                </c:pt>
                <c:pt idx="1706">
                  <c:v>41515</c:v>
                </c:pt>
                <c:pt idx="1707">
                  <c:v>41516</c:v>
                </c:pt>
                <c:pt idx="1708">
                  <c:v>41519</c:v>
                </c:pt>
                <c:pt idx="1709">
                  <c:v>41520</c:v>
                </c:pt>
                <c:pt idx="1710">
                  <c:v>41521</c:v>
                </c:pt>
                <c:pt idx="1711">
                  <c:v>41522</c:v>
                </c:pt>
                <c:pt idx="1712">
                  <c:v>41523</c:v>
                </c:pt>
                <c:pt idx="1713">
                  <c:v>41526</c:v>
                </c:pt>
                <c:pt idx="1714">
                  <c:v>41527</c:v>
                </c:pt>
                <c:pt idx="1715">
                  <c:v>41528</c:v>
                </c:pt>
                <c:pt idx="1716">
                  <c:v>41529</c:v>
                </c:pt>
                <c:pt idx="1717">
                  <c:v>41530</c:v>
                </c:pt>
                <c:pt idx="1718">
                  <c:v>41533</c:v>
                </c:pt>
                <c:pt idx="1719">
                  <c:v>41534</c:v>
                </c:pt>
                <c:pt idx="1720">
                  <c:v>41535</c:v>
                </c:pt>
                <c:pt idx="1721">
                  <c:v>41536</c:v>
                </c:pt>
                <c:pt idx="1722">
                  <c:v>41537</c:v>
                </c:pt>
                <c:pt idx="1723">
                  <c:v>41540</c:v>
                </c:pt>
                <c:pt idx="1724">
                  <c:v>41541</c:v>
                </c:pt>
                <c:pt idx="1725">
                  <c:v>41542</c:v>
                </c:pt>
                <c:pt idx="1726">
                  <c:v>41543</c:v>
                </c:pt>
                <c:pt idx="1727">
                  <c:v>41544</c:v>
                </c:pt>
                <c:pt idx="1728">
                  <c:v>41547</c:v>
                </c:pt>
                <c:pt idx="1729">
                  <c:v>41548</c:v>
                </c:pt>
                <c:pt idx="1730">
                  <c:v>41549</c:v>
                </c:pt>
                <c:pt idx="1731">
                  <c:v>41550</c:v>
                </c:pt>
                <c:pt idx="1732">
                  <c:v>41551</c:v>
                </c:pt>
                <c:pt idx="1733">
                  <c:v>41554</c:v>
                </c:pt>
                <c:pt idx="1734">
                  <c:v>41555</c:v>
                </c:pt>
                <c:pt idx="1735">
                  <c:v>41556</c:v>
                </c:pt>
                <c:pt idx="1736">
                  <c:v>41557</c:v>
                </c:pt>
                <c:pt idx="1737">
                  <c:v>41558</c:v>
                </c:pt>
                <c:pt idx="1738">
                  <c:v>41561</c:v>
                </c:pt>
                <c:pt idx="1739">
                  <c:v>41562</c:v>
                </c:pt>
                <c:pt idx="1740">
                  <c:v>41563</c:v>
                </c:pt>
                <c:pt idx="1741">
                  <c:v>41564</c:v>
                </c:pt>
                <c:pt idx="1742">
                  <c:v>41565</c:v>
                </c:pt>
                <c:pt idx="1743">
                  <c:v>41568</c:v>
                </c:pt>
                <c:pt idx="1744">
                  <c:v>41569</c:v>
                </c:pt>
                <c:pt idx="1745">
                  <c:v>41570</c:v>
                </c:pt>
                <c:pt idx="1746">
                  <c:v>41571</c:v>
                </c:pt>
                <c:pt idx="1747">
                  <c:v>41572</c:v>
                </c:pt>
                <c:pt idx="1748">
                  <c:v>41575</c:v>
                </c:pt>
                <c:pt idx="1749">
                  <c:v>41576</c:v>
                </c:pt>
                <c:pt idx="1750">
                  <c:v>41577</c:v>
                </c:pt>
                <c:pt idx="1751">
                  <c:v>41578</c:v>
                </c:pt>
                <c:pt idx="1752">
                  <c:v>41579</c:v>
                </c:pt>
                <c:pt idx="1753">
                  <c:v>41582</c:v>
                </c:pt>
                <c:pt idx="1754">
                  <c:v>41583</c:v>
                </c:pt>
                <c:pt idx="1755">
                  <c:v>41584</c:v>
                </c:pt>
                <c:pt idx="1756">
                  <c:v>41585</c:v>
                </c:pt>
                <c:pt idx="1757">
                  <c:v>41586</c:v>
                </c:pt>
                <c:pt idx="1758">
                  <c:v>41589</c:v>
                </c:pt>
                <c:pt idx="1759">
                  <c:v>41590</c:v>
                </c:pt>
                <c:pt idx="1760">
                  <c:v>41591</c:v>
                </c:pt>
                <c:pt idx="1761">
                  <c:v>41592</c:v>
                </c:pt>
                <c:pt idx="1762">
                  <c:v>41593</c:v>
                </c:pt>
                <c:pt idx="1763">
                  <c:v>41596</c:v>
                </c:pt>
                <c:pt idx="1764">
                  <c:v>41597</c:v>
                </c:pt>
                <c:pt idx="1765">
                  <c:v>41598</c:v>
                </c:pt>
                <c:pt idx="1766">
                  <c:v>41599</c:v>
                </c:pt>
                <c:pt idx="1767">
                  <c:v>41600</c:v>
                </c:pt>
                <c:pt idx="1768">
                  <c:v>41603</c:v>
                </c:pt>
                <c:pt idx="1769">
                  <c:v>41604</c:v>
                </c:pt>
                <c:pt idx="1770">
                  <c:v>41605</c:v>
                </c:pt>
                <c:pt idx="1771">
                  <c:v>41606</c:v>
                </c:pt>
                <c:pt idx="1772">
                  <c:v>41607</c:v>
                </c:pt>
                <c:pt idx="1773">
                  <c:v>41610</c:v>
                </c:pt>
                <c:pt idx="1774">
                  <c:v>41611</c:v>
                </c:pt>
                <c:pt idx="1775">
                  <c:v>41612</c:v>
                </c:pt>
                <c:pt idx="1776">
                  <c:v>41613</c:v>
                </c:pt>
                <c:pt idx="1777">
                  <c:v>41614</c:v>
                </c:pt>
                <c:pt idx="1778">
                  <c:v>41617</c:v>
                </c:pt>
                <c:pt idx="1779">
                  <c:v>41618</c:v>
                </c:pt>
                <c:pt idx="1780">
                  <c:v>41619</c:v>
                </c:pt>
                <c:pt idx="1781">
                  <c:v>41620</c:v>
                </c:pt>
                <c:pt idx="1782">
                  <c:v>41621</c:v>
                </c:pt>
                <c:pt idx="1783">
                  <c:v>41624</c:v>
                </c:pt>
                <c:pt idx="1784">
                  <c:v>41625</c:v>
                </c:pt>
                <c:pt idx="1785">
                  <c:v>41626</c:v>
                </c:pt>
                <c:pt idx="1786">
                  <c:v>41627</c:v>
                </c:pt>
                <c:pt idx="1787">
                  <c:v>41628</c:v>
                </c:pt>
                <c:pt idx="1788">
                  <c:v>41631</c:v>
                </c:pt>
                <c:pt idx="1789">
                  <c:v>41632</c:v>
                </c:pt>
                <c:pt idx="1790">
                  <c:v>41635</c:v>
                </c:pt>
                <c:pt idx="1791">
                  <c:v>41638</c:v>
                </c:pt>
                <c:pt idx="1792">
                  <c:v>41639</c:v>
                </c:pt>
                <c:pt idx="1793">
                  <c:v>41641</c:v>
                </c:pt>
                <c:pt idx="1794">
                  <c:v>41642</c:v>
                </c:pt>
                <c:pt idx="1795">
                  <c:v>41645</c:v>
                </c:pt>
                <c:pt idx="1796">
                  <c:v>41646</c:v>
                </c:pt>
                <c:pt idx="1797">
                  <c:v>41647</c:v>
                </c:pt>
                <c:pt idx="1798">
                  <c:v>41648</c:v>
                </c:pt>
                <c:pt idx="1799">
                  <c:v>41649</c:v>
                </c:pt>
                <c:pt idx="1800">
                  <c:v>41652</c:v>
                </c:pt>
                <c:pt idx="1801">
                  <c:v>41653</c:v>
                </c:pt>
                <c:pt idx="1802">
                  <c:v>41654</c:v>
                </c:pt>
                <c:pt idx="1803">
                  <c:v>41655</c:v>
                </c:pt>
                <c:pt idx="1804">
                  <c:v>41656</c:v>
                </c:pt>
                <c:pt idx="1805">
                  <c:v>41659</c:v>
                </c:pt>
                <c:pt idx="1806">
                  <c:v>41660</c:v>
                </c:pt>
                <c:pt idx="1807">
                  <c:v>41661</c:v>
                </c:pt>
                <c:pt idx="1808">
                  <c:v>41662</c:v>
                </c:pt>
                <c:pt idx="1809">
                  <c:v>41663</c:v>
                </c:pt>
                <c:pt idx="1810">
                  <c:v>41666</c:v>
                </c:pt>
                <c:pt idx="1811">
                  <c:v>41667</c:v>
                </c:pt>
                <c:pt idx="1812">
                  <c:v>41668</c:v>
                </c:pt>
                <c:pt idx="1813">
                  <c:v>41669</c:v>
                </c:pt>
                <c:pt idx="1814">
                  <c:v>41670</c:v>
                </c:pt>
                <c:pt idx="1815">
                  <c:v>41673</c:v>
                </c:pt>
                <c:pt idx="1816">
                  <c:v>41674</c:v>
                </c:pt>
                <c:pt idx="1817">
                  <c:v>41675</c:v>
                </c:pt>
                <c:pt idx="1818">
                  <c:v>41676</c:v>
                </c:pt>
                <c:pt idx="1819">
                  <c:v>41677</c:v>
                </c:pt>
                <c:pt idx="1820">
                  <c:v>41680</c:v>
                </c:pt>
                <c:pt idx="1821">
                  <c:v>41681</c:v>
                </c:pt>
                <c:pt idx="1822">
                  <c:v>41682</c:v>
                </c:pt>
                <c:pt idx="1823">
                  <c:v>41683</c:v>
                </c:pt>
                <c:pt idx="1824">
                  <c:v>41684</c:v>
                </c:pt>
                <c:pt idx="1825">
                  <c:v>41687</c:v>
                </c:pt>
                <c:pt idx="1826">
                  <c:v>41688</c:v>
                </c:pt>
                <c:pt idx="1827">
                  <c:v>41689</c:v>
                </c:pt>
                <c:pt idx="1828">
                  <c:v>41690</c:v>
                </c:pt>
                <c:pt idx="1829">
                  <c:v>41691</c:v>
                </c:pt>
                <c:pt idx="1830">
                  <c:v>41694</c:v>
                </c:pt>
                <c:pt idx="1831">
                  <c:v>41695</c:v>
                </c:pt>
                <c:pt idx="1832">
                  <c:v>41696</c:v>
                </c:pt>
                <c:pt idx="1833">
                  <c:v>41697</c:v>
                </c:pt>
                <c:pt idx="1834">
                  <c:v>41698</c:v>
                </c:pt>
                <c:pt idx="1835">
                  <c:v>41701</c:v>
                </c:pt>
                <c:pt idx="1836">
                  <c:v>41702</c:v>
                </c:pt>
                <c:pt idx="1837">
                  <c:v>41703</c:v>
                </c:pt>
                <c:pt idx="1838">
                  <c:v>41704</c:v>
                </c:pt>
                <c:pt idx="1839">
                  <c:v>41705</c:v>
                </c:pt>
                <c:pt idx="1840">
                  <c:v>41708</c:v>
                </c:pt>
                <c:pt idx="1841">
                  <c:v>41709</c:v>
                </c:pt>
                <c:pt idx="1842">
                  <c:v>41710</c:v>
                </c:pt>
                <c:pt idx="1843">
                  <c:v>41711</c:v>
                </c:pt>
                <c:pt idx="1844">
                  <c:v>41712</c:v>
                </c:pt>
                <c:pt idx="1845">
                  <c:v>41715</c:v>
                </c:pt>
                <c:pt idx="1846">
                  <c:v>41716</c:v>
                </c:pt>
                <c:pt idx="1847">
                  <c:v>41717</c:v>
                </c:pt>
                <c:pt idx="1848">
                  <c:v>41718</c:v>
                </c:pt>
                <c:pt idx="1849">
                  <c:v>41719</c:v>
                </c:pt>
                <c:pt idx="1850">
                  <c:v>41722</c:v>
                </c:pt>
                <c:pt idx="1851">
                  <c:v>41723</c:v>
                </c:pt>
                <c:pt idx="1852">
                  <c:v>41724</c:v>
                </c:pt>
                <c:pt idx="1853">
                  <c:v>41725</c:v>
                </c:pt>
                <c:pt idx="1854">
                  <c:v>41726</c:v>
                </c:pt>
                <c:pt idx="1855">
                  <c:v>41729</c:v>
                </c:pt>
                <c:pt idx="1856">
                  <c:v>41730</c:v>
                </c:pt>
                <c:pt idx="1857">
                  <c:v>41731</c:v>
                </c:pt>
                <c:pt idx="1858">
                  <c:v>41732</c:v>
                </c:pt>
                <c:pt idx="1859">
                  <c:v>41733</c:v>
                </c:pt>
                <c:pt idx="1860">
                  <c:v>41736</c:v>
                </c:pt>
                <c:pt idx="1861">
                  <c:v>41737</c:v>
                </c:pt>
                <c:pt idx="1862">
                  <c:v>41738</c:v>
                </c:pt>
                <c:pt idx="1863">
                  <c:v>41739</c:v>
                </c:pt>
                <c:pt idx="1864">
                  <c:v>41740</c:v>
                </c:pt>
                <c:pt idx="1865">
                  <c:v>41743</c:v>
                </c:pt>
                <c:pt idx="1866">
                  <c:v>41744</c:v>
                </c:pt>
                <c:pt idx="1867">
                  <c:v>41745</c:v>
                </c:pt>
                <c:pt idx="1868">
                  <c:v>41746</c:v>
                </c:pt>
                <c:pt idx="1869">
                  <c:v>41751</c:v>
                </c:pt>
                <c:pt idx="1870">
                  <c:v>41752</c:v>
                </c:pt>
                <c:pt idx="1871">
                  <c:v>41753</c:v>
                </c:pt>
                <c:pt idx="1872">
                  <c:v>41754</c:v>
                </c:pt>
                <c:pt idx="1873">
                  <c:v>41757</c:v>
                </c:pt>
                <c:pt idx="1874">
                  <c:v>41758</c:v>
                </c:pt>
                <c:pt idx="1875">
                  <c:v>41759</c:v>
                </c:pt>
                <c:pt idx="1876">
                  <c:v>41761</c:v>
                </c:pt>
                <c:pt idx="1877">
                  <c:v>41764</c:v>
                </c:pt>
                <c:pt idx="1878">
                  <c:v>41765</c:v>
                </c:pt>
                <c:pt idx="1879">
                  <c:v>41766</c:v>
                </c:pt>
                <c:pt idx="1880">
                  <c:v>41767</c:v>
                </c:pt>
                <c:pt idx="1881">
                  <c:v>41768</c:v>
                </c:pt>
                <c:pt idx="1882">
                  <c:v>41771</c:v>
                </c:pt>
                <c:pt idx="1883">
                  <c:v>41772</c:v>
                </c:pt>
                <c:pt idx="1884">
                  <c:v>41773</c:v>
                </c:pt>
                <c:pt idx="1885">
                  <c:v>41774</c:v>
                </c:pt>
                <c:pt idx="1886">
                  <c:v>41775</c:v>
                </c:pt>
                <c:pt idx="1887">
                  <c:v>41778</c:v>
                </c:pt>
                <c:pt idx="1888">
                  <c:v>41779</c:v>
                </c:pt>
                <c:pt idx="1889">
                  <c:v>41780</c:v>
                </c:pt>
                <c:pt idx="1890">
                  <c:v>41781</c:v>
                </c:pt>
                <c:pt idx="1891">
                  <c:v>41782</c:v>
                </c:pt>
                <c:pt idx="1892">
                  <c:v>41785</c:v>
                </c:pt>
                <c:pt idx="1893">
                  <c:v>41786</c:v>
                </c:pt>
                <c:pt idx="1894">
                  <c:v>41787</c:v>
                </c:pt>
                <c:pt idx="1895">
                  <c:v>41788</c:v>
                </c:pt>
                <c:pt idx="1896">
                  <c:v>41789</c:v>
                </c:pt>
                <c:pt idx="1897">
                  <c:v>41792</c:v>
                </c:pt>
                <c:pt idx="1898">
                  <c:v>41793</c:v>
                </c:pt>
                <c:pt idx="1899">
                  <c:v>41794</c:v>
                </c:pt>
                <c:pt idx="1900">
                  <c:v>41795</c:v>
                </c:pt>
                <c:pt idx="1901">
                  <c:v>41796</c:v>
                </c:pt>
                <c:pt idx="1902">
                  <c:v>41799</c:v>
                </c:pt>
                <c:pt idx="1903">
                  <c:v>41800</c:v>
                </c:pt>
                <c:pt idx="1904">
                  <c:v>41801</c:v>
                </c:pt>
                <c:pt idx="1905">
                  <c:v>41802</c:v>
                </c:pt>
                <c:pt idx="1906">
                  <c:v>41803</c:v>
                </c:pt>
                <c:pt idx="1907">
                  <c:v>41806</c:v>
                </c:pt>
                <c:pt idx="1908">
                  <c:v>41807</c:v>
                </c:pt>
                <c:pt idx="1909">
                  <c:v>41808</c:v>
                </c:pt>
                <c:pt idx="1910">
                  <c:v>41809</c:v>
                </c:pt>
                <c:pt idx="1911">
                  <c:v>41810</c:v>
                </c:pt>
                <c:pt idx="1912">
                  <c:v>41813</c:v>
                </c:pt>
                <c:pt idx="1913">
                  <c:v>41814</c:v>
                </c:pt>
                <c:pt idx="1914">
                  <c:v>41815</c:v>
                </c:pt>
                <c:pt idx="1915">
                  <c:v>41816</c:v>
                </c:pt>
                <c:pt idx="1916">
                  <c:v>41817</c:v>
                </c:pt>
                <c:pt idx="1917">
                  <c:v>41820</c:v>
                </c:pt>
                <c:pt idx="1918">
                  <c:v>41821</c:v>
                </c:pt>
                <c:pt idx="1919">
                  <c:v>41822</c:v>
                </c:pt>
                <c:pt idx="1920">
                  <c:v>41823</c:v>
                </c:pt>
                <c:pt idx="1921">
                  <c:v>41824</c:v>
                </c:pt>
                <c:pt idx="1922">
                  <c:v>41827</c:v>
                </c:pt>
                <c:pt idx="1923">
                  <c:v>41828</c:v>
                </c:pt>
                <c:pt idx="1924">
                  <c:v>41829</c:v>
                </c:pt>
                <c:pt idx="1925">
                  <c:v>41830</c:v>
                </c:pt>
                <c:pt idx="1926">
                  <c:v>41831</c:v>
                </c:pt>
                <c:pt idx="1927">
                  <c:v>41834</c:v>
                </c:pt>
                <c:pt idx="1928">
                  <c:v>41835</c:v>
                </c:pt>
                <c:pt idx="1929">
                  <c:v>41836</c:v>
                </c:pt>
                <c:pt idx="1930">
                  <c:v>41837</c:v>
                </c:pt>
                <c:pt idx="1931">
                  <c:v>41838</c:v>
                </c:pt>
                <c:pt idx="1932">
                  <c:v>41841</c:v>
                </c:pt>
                <c:pt idx="1933">
                  <c:v>41842</c:v>
                </c:pt>
                <c:pt idx="1934">
                  <c:v>41843</c:v>
                </c:pt>
                <c:pt idx="1935">
                  <c:v>41844</c:v>
                </c:pt>
                <c:pt idx="1936">
                  <c:v>41845</c:v>
                </c:pt>
                <c:pt idx="1937">
                  <c:v>41848</c:v>
                </c:pt>
                <c:pt idx="1938">
                  <c:v>41849</c:v>
                </c:pt>
                <c:pt idx="1939">
                  <c:v>41850</c:v>
                </c:pt>
                <c:pt idx="1940">
                  <c:v>41851</c:v>
                </c:pt>
                <c:pt idx="1941">
                  <c:v>41852</c:v>
                </c:pt>
                <c:pt idx="1942">
                  <c:v>41855</c:v>
                </c:pt>
                <c:pt idx="1943">
                  <c:v>41856</c:v>
                </c:pt>
                <c:pt idx="1944">
                  <c:v>41857</c:v>
                </c:pt>
                <c:pt idx="1945">
                  <c:v>41858</c:v>
                </c:pt>
                <c:pt idx="1946">
                  <c:v>41859</c:v>
                </c:pt>
                <c:pt idx="1947">
                  <c:v>41862</c:v>
                </c:pt>
                <c:pt idx="1948">
                  <c:v>41863</c:v>
                </c:pt>
                <c:pt idx="1949">
                  <c:v>41864</c:v>
                </c:pt>
                <c:pt idx="1950">
                  <c:v>41865</c:v>
                </c:pt>
                <c:pt idx="1951">
                  <c:v>41866</c:v>
                </c:pt>
                <c:pt idx="1952">
                  <c:v>41869</c:v>
                </c:pt>
                <c:pt idx="1953">
                  <c:v>41870</c:v>
                </c:pt>
                <c:pt idx="1954">
                  <c:v>41871</c:v>
                </c:pt>
                <c:pt idx="1955">
                  <c:v>41872</c:v>
                </c:pt>
                <c:pt idx="1956">
                  <c:v>41873</c:v>
                </c:pt>
                <c:pt idx="1957">
                  <c:v>41876</c:v>
                </c:pt>
                <c:pt idx="1958">
                  <c:v>41877</c:v>
                </c:pt>
                <c:pt idx="1959">
                  <c:v>41878</c:v>
                </c:pt>
                <c:pt idx="1960">
                  <c:v>41879</c:v>
                </c:pt>
                <c:pt idx="1961">
                  <c:v>41880</c:v>
                </c:pt>
                <c:pt idx="1962">
                  <c:v>41883</c:v>
                </c:pt>
                <c:pt idx="1963">
                  <c:v>41884</c:v>
                </c:pt>
                <c:pt idx="1964">
                  <c:v>41885</c:v>
                </c:pt>
                <c:pt idx="1965">
                  <c:v>41886</c:v>
                </c:pt>
                <c:pt idx="1966">
                  <c:v>41887</c:v>
                </c:pt>
                <c:pt idx="1967">
                  <c:v>41890</c:v>
                </c:pt>
                <c:pt idx="1968">
                  <c:v>41891</c:v>
                </c:pt>
                <c:pt idx="1969">
                  <c:v>41892</c:v>
                </c:pt>
                <c:pt idx="1970">
                  <c:v>41893</c:v>
                </c:pt>
                <c:pt idx="1971">
                  <c:v>41894</c:v>
                </c:pt>
                <c:pt idx="1972">
                  <c:v>41897</c:v>
                </c:pt>
                <c:pt idx="1973">
                  <c:v>41898</c:v>
                </c:pt>
                <c:pt idx="1974">
                  <c:v>41899</c:v>
                </c:pt>
                <c:pt idx="1975">
                  <c:v>41900</c:v>
                </c:pt>
                <c:pt idx="1976">
                  <c:v>41901</c:v>
                </c:pt>
                <c:pt idx="1977">
                  <c:v>41904</c:v>
                </c:pt>
                <c:pt idx="1978">
                  <c:v>41905</c:v>
                </c:pt>
                <c:pt idx="1979">
                  <c:v>41906</c:v>
                </c:pt>
                <c:pt idx="1980">
                  <c:v>41907</c:v>
                </c:pt>
                <c:pt idx="1981">
                  <c:v>41908</c:v>
                </c:pt>
                <c:pt idx="1982">
                  <c:v>41911</c:v>
                </c:pt>
                <c:pt idx="1983">
                  <c:v>41912</c:v>
                </c:pt>
                <c:pt idx="1984">
                  <c:v>41913</c:v>
                </c:pt>
                <c:pt idx="1985">
                  <c:v>41914</c:v>
                </c:pt>
                <c:pt idx="1986">
                  <c:v>41915</c:v>
                </c:pt>
                <c:pt idx="1987">
                  <c:v>41918</c:v>
                </c:pt>
                <c:pt idx="1988">
                  <c:v>41919</c:v>
                </c:pt>
                <c:pt idx="1989">
                  <c:v>41920</c:v>
                </c:pt>
                <c:pt idx="1990">
                  <c:v>41921</c:v>
                </c:pt>
                <c:pt idx="1991">
                  <c:v>41922</c:v>
                </c:pt>
                <c:pt idx="1992">
                  <c:v>41925</c:v>
                </c:pt>
                <c:pt idx="1993">
                  <c:v>41926</c:v>
                </c:pt>
                <c:pt idx="1994">
                  <c:v>41927</c:v>
                </c:pt>
                <c:pt idx="1995">
                  <c:v>41928</c:v>
                </c:pt>
                <c:pt idx="1996">
                  <c:v>41929</c:v>
                </c:pt>
                <c:pt idx="1997">
                  <c:v>41932</c:v>
                </c:pt>
                <c:pt idx="1998">
                  <c:v>41933</c:v>
                </c:pt>
                <c:pt idx="1999">
                  <c:v>41934</c:v>
                </c:pt>
                <c:pt idx="2000">
                  <c:v>41935</c:v>
                </c:pt>
                <c:pt idx="2001">
                  <c:v>41936</c:v>
                </c:pt>
                <c:pt idx="2002">
                  <c:v>41939</c:v>
                </c:pt>
                <c:pt idx="2003">
                  <c:v>41940</c:v>
                </c:pt>
                <c:pt idx="2004">
                  <c:v>41941</c:v>
                </c:pt>
                <c:pt idx="2005">
                  <c:v>41942</c:v>
                </c:pt>
                <c:pt idx="2006">
                  <c:v>41943</c:v>
                </c:pt>
                <c:pt idx="2007">
                  <c:v>41946</c:v>
                </c:pt>
                <c:pt idx="2008">
                  <c:v>41947</c:v>
                </c:pt>
                <c:pt idx="2009">
                  <c:v>41948</c:v>
                </c:pt>
                <c:pt idx="2010">
                  <c:v>41949</c:v>
                </c:pt>
                <c:pt idx="2011">
                  <c:v>41950</c:v>
                </c:pt>
                <c:pt idx="2012">
                  <c:v>41953</c:v>
                </c:pt>
                <c:pt idx="2013">
                  <c:v>41954</c:v>
                </c:pt>
                <c:pt idx="2014">
                  <c:v>41955</c:v>
                </c:pt>
                <c:pt idx="2015">
                  <c:v>41956</c:v>
                </c:pt>
                <c:pt idx="2016">
                  <c:v>41957</c:v>
                </c:pt>
                <c:pt idx="2017">
                  <c:v>41960</c:v>
                </c:pt>
                <c:pt idx="2018">
                  <c:v>41961</c:v>
                </c:pt>
                <c:pt idx="2019">
                  <c:v>41962</c:v>
                </c:pt>
                <c:pt idx="2020">
                  <c:v>41963</c:v>
                </c:pt>
                <c:pt idx="2021">
                  <c:v>41964</c:v>
                </c:pt>
                <c:pt idx="2022">
                  <c:v>41967</c:v>
                </c:pt>
                <c:pt idx="2023">
                  <c:v>41968</c:v>
                </c:pt>
                <c:pt idx="2024">
                  <c:v>41969</c:v>
                </c:pt>
                <c:pt idx="2025">
                  <c:v>41970</c:v>
                </c:pt>
                <c:pt idx="2026">
                  <c:v>41971</c:v>
                </c:pt>
                <c:pt idx="2027">
                  <c:v>41974</c:v>
                </c:pt>
                <c:pt idx="2028">
                  <c:v>41975</c:v>
                </c:pt>
                <c:pt idx="2029">
                  <c:v>41976</c:v>
                </c:pt>
                <c:pt idx="2030">
                  <c:v>41977</c:v>
                </c:pt>
                <c:pt idx="2031">
                  <c:v>41978</c:v>
                </c:pt>
                <c:pt idx="2032">
                  <c:v>41981</c:v>
                </c:pt>
                <c:pt idx="2033">
                  <c:v>41982</c:v>
                </c:pt>
                <c:pt idx="2034">
                  <c:v>41983</c:v>
                </c:pt>
                <c:pt idx="2035">
                  <c:v>41984</c:v>
                </c:pt>
                <c:pt idx="2036">
                  <c:v>41985</c:v>
                </c:pt>
                <c:pt idx="2037">
                  <c:v>41988</c:v>
                </c:pt>
                <c:pt idx="2038">
                  <c:v>41989</c:v>
                </c:pt>
                <c:pt idx="2039">
                  <c:v>41990</c:v>
                </c:pt>
                <c:pt idx="2040">
                  <c:v>41991</c:v>
                </c:pt>
                <c:pt idx="2041">
                  <c:v>41992</c:v>
                </c:pt>
                <c:pt idx="2042">
                  <c:v>41995</c:v>
                </c:pt>
                <c:pt idx="2043">
                  <c:v>41996</c:v>
                </c:pt>
                <c:pt idx="2044">
                  <c:v>41997</c:v>
                </c:pt>
                <c:pt idx="2045">
                  <c:v>42002</c:v>
                </c:pt>
                <c:pt idx="2046">
                  <c:v>42003</c:v>
                </c:pt>
                <c:pt idx="2047">
                  <c:v>42004</c:v>
                </c:pt>
                <c:pt idx="2048">
                  <c:v>42006</c:v>
                </c:pt>
                <c:pt idx="2049">
                  <c:v>42009</c:v>
                </c:pt>
                <c:pt idx="2050">
                  <c:v>42010</c:v>
                </c:pt>
                <c:pt idx="2051">
                  <c:v>42011</c:v>
                </c:pt>
                <c:pt idx="2052">
                  <c:v>42012</c:v>
                </c:pt>
                <c:pt idx="2053">
                  <c:v>42013</c:v>
                </c:pt>
                <c:pt idx="2054">
                  <c:v>42016</c:v>
                </c:pt>
                <c:pt idx="2055">
                  <c:v>42017</c:v>
                </c:pt>
                <c:pt idx="2056">
                  <c:v>42018</c:v>
                </c:pt>
                <c:pt idx="2057">
                  <c:v>42019</c:v>
                </c:pt>
                <c:pt idx="2058">
                  <c:v>42020</c:v>
                </c:pt>
                <c:pt idx="2059">
                  <c:v>42023</c:v>
                </c:pt>
                <c:pt idx="2060">
                  <c:v>42024</c:v>
                </c:pt>
                <c:pt idx="2061">
                  <c:v>42025</c:v>
                </c:pt>
                <c:pt idx="2062">
                  <c:v>42026</c:v>
                </c:pt>
                <c:pt idx="2063">
                  <c:v>42027</c:v>
                </c:pt>
                <c:pt idx="2064">
                  <c:v>42030</c:v>
                </c:pt>
                <c:pt idx="2065">
                  <c:v>42031</c:v>
                </c:pt>
                <c:pt idx="2066">
                  <c:v>42032</c:v>
                </c:pt>
                <c:pt idx="2067">
                  <c:v>42033</c:v>
                </c:pt>
                <c:pt idx="2068">
                  <c:v>42034</c:v>
                </c:pt>
                <c:pt idx="2069">
                  <c:v>42037</c:v>
                </c:pt>
                <c:pt idx="2070">
                  <c:v>42038</c:v>
                </c:pt>
                <c:pt idx="2071">
                  <c:v>42039</c:v>
                </c:pt>
                <c:pt idx="2072">
                  <c:v>42040</c:v>
                </c:pt>
                <c:pt idx="2073">
                  <c:v>42041</c:v>
                </c:pt>
                <c:pt idx="2074">
                  <c:v>42044</c:v>
                </c:pt>
                <c:pt idx="2075">
                  <c:v>42045</c:v>
                </c:pt>
                <c:pt idx="2076">
                  <c:v>42046</c:v>
                </c:pt>
                <c:pt idx="2077">
                  <c:v>42047</c:v>
                </c:pt>
                <c:pt idx="2078">
                  <c:v>42048</c:v>
                </c:pt>
                <c:pt idx="2079">
                  <c:v>42051</c:v>
                </c:pt>
                <c:pt idx="2080">
                  <c:v>42052</c:v>
                </c:pt>
                <c:pt idx="2081">
                  <c:v>42053</c:v>
                </c:pt>
                <c:pt idx="2082">
                  <c:v>42054</c:v>
                </c:pt>
                <c:pt idx="2083">
                  <c:v>42055</c:v>
                </c:pt>
                <c:pt idx="2084">
                  <c:v>42058</c:v>
                </c:pt>
                <c:pt idx="2085">
                  <c:v>42059</c:v>
                </c:pt>
                <c:pt idx="2086">
                  <c:v>42060</c:v>
                </c:pt>
                <c:pt idx="2087">
                  <c:v>42061</c:v>
                </c:pt>
                <c:pt idx="2088">
                  <c:v>42062</c:v>
                </c:pt>
                <c:pt idx="2089">
                  <c:v>42065</c:v>
                </c:pt>
                <c:pt idx="2090">
                  <c:v>42066</c:v>
                </c:pt>
                <c:pt idx="2091">
                  <c:v>42067</c:v>
                </c:pt>
                <c:pt idx="2092">
                  <c:v>42068</c:v>
                </c:pt>
                <c:pt idx="2093">
                  <c:v>42069</c:v>
                </c:pt>
                <c:pt idx="2094">
                  <c:v>42072</c:v>
                </c:pt>
                <c:pt idx="2095">
                  <c:v>42073</c:v>
                </c:pt>
                <c:pt idx="2096">
                  <c:v>42074</c:v>
                </c:pt>
                <c:pt idx="2097">
                  <c:v>42075</c:v>
                </c:pt>
                <c:pt idx="2098">
                  <c:v>42076</c:v>
                </c:pt>
                <c:pt idx="2099">
                  <c:v>42079</c:v>
                </c:pt>
                <c:pt idx="2100">
                  <c:v>42080</c:v>
                </c:pt>
                <c:pt idx="2101">
                  <c:v>42081</c:v>
                </c:pt>
                <c:pt idx="2102">
                  <c:v>42082</c:v>
                </c:pt>
                <c:pt idx="2103">
                  <c:v>42083</c:v>
                </c:pt>
                <c:pt idx="2104">
                  <c:v>42086</c:v>
                </c:pt>
                <c:pt idx="2105">
                  <c:v>42087</c:v>
                </c:pt>
                <c:pt idx="2106">
                  <c:v>42088</c:v>
                </c:pt>
                <c:pt idx="2107">
                  <c:v>42089</c:v>
                </c:pt>
                <c:pt idx="2108">
                  <c:v>42090</c:v>
                </c:pt>
                <c:pt idx="2109">
                  <c:v>42093</c:v>
                </c:pt>
                <c:pt idx="2110">
                  <c:v>42094</c:v>
                </c:pt>
                <c:pt idx="2111">
                  <c:v>42095</c:v>
                </c:pt>
                <c:pt idx="2112">
                  <c:v>42096</c:v>
                </c:pt>
                <c:pt idx="2113">
                  <c:v>42101</c:v>
                </c:pt>
                <c:pt idx="2114">
                  <c:v>42102</c:v>
                </c:pt>
                <c:pt idx="2115">
                  <c:v>42103</c:v>
                </c:pt>
                <c:pt idx="2116">
                  <c:v>42104</c:v>
                </c:pt>
                <c:pt idx="2117">
                  <c:v>42107</c:v>
                </c:pt>
                <c:pt idx="2118">
                  <c:v>42108</c:v>
                </c:pt>
                <c:pt idx="2119">
                  <c:v>42109</c:v>
                </c:pt>
                <c:pt idx="2120">
                  <c:v>42110</c:v>
                </c:pt>
                <c:pt idx="2121">
                  <c:v>42111</c:v>
                </c:pt>
                <c:pt idx="2122">
                  <c:v>42114</c:v>
                </c:pt>
                <c:pt idx="2123">
                  <c:v>42115</c:v>
                </c:pt>
                <c:pt idx="2124">
                  <c:v>42116</c:v>
                </c:pt>
                <c:pt idx="2125">
                  <c:v>42117</c:v>
                </c:pt>
                <c:pt idx="2126">
                  <c:v>42118</c:v>
                </c:pt>
                <c:pt idx="2127">
                  <c:v>42121</c:v>
                </c:pt>
                <c:pt idx="2128">
                  <c:v>42122</c:v>
                </c:pt>
                <c:pt idx="2129">
                  <c:v>42123</c:v>
                </c:pt>
                <c:pt idx="2130">
                  <c:v>42124</c:v>
                </c:pt>
                <c:pt idx="2131">
                  <c:v>42128</c:v>
                </c:pt>
                <c:pt idx="2132">
                  <c:v>42129</c:v>
                </c:pt>
                <c:pt idx="2133">
                  <c:v>42130</c:v>
                </c:pt>
                <c:pt idx="2134">
                  <c:v>42131</c:v>
                </c:pt>
                <c:pt idx="2135">
                  <c:v>42132</c:v>
                </c:pt>
                <c:pt idx="2136">
                  <c:v>42135</c:v>
                </c:pt>
                <c:pt idx="2137">
                  <c:v>42136</c:v>
                </c:pt>
                <c:pt idx="2138">
                  <c:v>42137</c:v>
                </c:pt>
                <c:pt idx="2139">
                  <c:v>42138</c:v>
                </c:pt>
                <c:pt idx="2140">
                  <c:v>42139</c:v>
                </c:pt>
                <c:pt idx="2141">
                  <c:v>42142</c:v>
                </c:pt>
                <c:pt idx="2142">
                  <c:v>42143</c:v>
                </c:pt>
                <c:pt idx="2143">
                  <c:v>42144</c:v>
                </c:pt>
                <c:pt idx="2144">
                  <c:v>42145</c:v>
                </c:pt>
                <c:pt idx="2145">
                  <c:v>42146</c:v>
                </c:pt>
                <c:pt idx="2146">
                  <c:v>42149</c:v>
                </c:pt>
                <c:pt idx="2147">
                  <c:v>42150</c:v>
                </c:pt>
                <c:pt idx="2148">
                  <c:v>42151</c:v>
                </c:pt>
                <c:pt idx="2149">
                  <c:v>42152</c:v>
                </c:pt>
                <c:pt idx="2150">
                  <c:v>42153</c:v>
                </c:pt>
                <c:pt idx="2151">
                  <c:v>42156</c:v>
                </c:pt>
                <c:pt idx="2152">
                  <c:v>42157</c:v>
                </c:pt>
                <c:pt idx="2153">
                  <c:v>42158</c:v>
                </c:pt>
                <c:pt idx="2154">
                  <c:v>42159</c:v>
                </c:pt>
                <c:pt idx="2155">
                  <c:v>42160</c:v>
                </c:pt>
                <c:pt idx="2156">
                  <c:v>42163</c:v>
                </c:pt>
                <c:pt idx="2157">
                  <c:v>42164</c:v>
                </c:pt>
                <c:pt idx="2158">
                  <c:v>42165</c:v>
                </c:pt>
                <c:pt idx="2159">
                  <c:v>42166</c:v>
                </c:pt>
                <c:pt idx="2160">
                  <c:v>42167</c:v>
                </c:pt>
                <c:pt idx="2161">
                  <c:v>42170</c:v>
                </c:pt>
                <c:pt idx="2162">
                  <c:v>42171</c:v>
                </c:pt>
                <c:pt idx="2163">
                  <c:v>42172</c:v>
                </c:pt>
                <c:pt idx="2164">
                  <c:v>42173</c:v>
                </c:pt>
                <c:pt idx="2165">
                  <c:v>42174</c:v>
                </c:pt>
                <c:pt idx="2166">
                  <c:v>42177</c:v>
                </c:pt>
                <c:pt idx="2167">
                  <c:v>42178</c:v>
                </c:pt>
                <c:pt idx="2168">
                  <c:v>42179</c:v>
                </c:pt>
                <c:pt idx="2169">
                  <c:v>42180</c:v>
                </c:pt>
                <c:pt idx="2170">
                  <c:v>42181</c:v>
                </c:pt>
                <c:pt idx="2171">
                  <c:v>42184</c:v>
                </c:pt>
                <c:pt idx="2172">
                  <c:v>42185</c:v>
                </c:pt>
                <c:pt idx="2173">
                  <c:v>42186</c:v>
                </c:pt>
                <c:pt idx="2174">
                  <c:v>42187</c:v>
                </c:pt>
                <c:pt idx="2175">
                  <c:v>42188</c:v>
                </c:pt>
                <c:pt idx="2176">
                  <c:v>42191</c:v>
                </c:pt>
                <c:pt idx="2177">
                  <c:v>42192</c:v>
                </c:pt>
                <c:pt idx="2178">
                  <c:v>42193</c:v>
                </c:pt>
                <c:pt idx="2179">
                  <c:v>42194</c:v>
                </c:pt>
                <c:pt idx="2180">
                  <c:v>42195</c:v>
                </c:pt>
                <c:pt idx="2181">
                  <c:v>42198</c:v>
                </c:pt>
                <c:pt idx="2182">
                  <c:v>42199</c:v>
                </c:pt>
                <c:pt idx="2183">
                  <c:v>42200</c:v>
                </c:pt>
                <c:pt idx="2184">
                  <c:v>42201</c:v>
                </c:pt>
                <c:pt idx="2185">
                  <c:v>42202</c:v>
                </c:pt>
                <c:pt idx="2186">
                  <c:v>42205</c:v>
                </c:pt>
                <c:pt idx="2187">
                  <c:v>42206</c:v>
                </c:pt>
                <c:pt idx="2188">
                  <c:v>42207</c:v>
                </c:pt>
                <c:pt idx="2189">
                  <c:v>42208</c:v>
                </c:pt>
                <c:pt idx="2190">
                  <c:v>42209</c:v>
                </c:pt>
                <c:pt idx="2191">
                  <c:v>42212</c:v>
                </c:pt>
                <c:pt idx="2192">
                  <c:v>42213</c:v>
                </c:pt>
                <c:pt idx="2193">
                  <c:v>42214</c:v>
                </c:pt>
                <c:pt idx="2194">
                  <c:v>42215</c:v>
                </c:pt>
                <c:pt idx="2195">
                  <c:v>42216</c:v>
                </c:pt>
                <c:pt idx="2196">
                  <c:v>42219</c:v>
                </c:pt>
                <c:pt idx="2197">
                  <c:v>42220</c:v>
                </c:pt>
                <c:pt idx="2198">
                  <c:v>42221</c:v>
                </c:pt>
                <c:pt idx="2199">
                  <c:v>42222</c:v>
                </c:pt>
                <c:pt idx="2200">
                  <c:v>42223</c:v>
                </c:pt>
                <c:pt idx="2201">
                  <c:v>42226</c:v>
                </c:pt>
                <c:pt idx="2202">
                  <c:v>42227</c:v>
                </c:pt>
                <c:pt idx="2203">
                  <c:v>42228</c:v>
                </c:pt>
                <c:pt idx="2204">
                  <c:v>42229</c:v>
                </c:pt>
                <c:pt idx="2205">
                  <c:v>42230</c:v>
                </c:pt>
                <c:pt idx="2206">
                  <c:v>42233</c:v>
                </c:pt>
                <c:pt idx="2207">
                  <c:v>42234</c:v>
                </c:pt>
                <c:pt idx="2208">
                  <c:v>42235</c:v>
                </c:pt>
                <c:pt idx="2209">
                  <c:v>42236</c:v>
                </c:pt>
                <c:pt idx="2210">
                  <c:v>42237</c:v>
                </c:pt>
                <c:pt idx="2211">
                  <c:v>42240</c:v>
                </c:pt>
                <c:pt idx="2212">
                  <c:v>42241</c:v>
                </c:pt>
                <c:pt idx="2213">
                  <c:v>42242</c:v>
                </c:pt>
                <c:pt idx="2214">
                  <c:v>42243</c:v>
                </c:pt>
                <c:pt idx="2215">
                  <c:v>42244</c:v>
                </c:pt>
                <c:pt idx="2216">
                  <c:v>42247</c:v>
                </c:pt>
                <c:pt idx="2217">
                  <c:v>42248</c:v>
                </c:pt>
                <c:pt idx="2218">
                  <c:v>42249</c:v>
                </c:pt>
                <c:pt idx="2219">
                  <c:v>42250</c:v>
                </c:pt>
                <c:pt idx="2220">
                  <c:v>42251</c:v>
                </c:pt>
                <c:pt idx="2221">
                  <c:v>42254</c:v>
                </c:pt>
                <c:pt idx="2222">
                  <c:v>42255</c:v>
                </c:pt>
                <c:pt idx="2223">
                  <c:v>42256</c:v>
                </c:pt>
                <c:pt idx="2224">
                  <c:v>42257</c:v>
                </c:pt>
                <c:pt idx="2225">
                  <c:v>42258</c:v>
                </c:pt>
                <c:pt idx="2226">
                  <c:v>42261</c:v>
                </c:pt>
                <c:pt idx="2227">
                  <c:v>42262</c:v>
                </c:pt>
                <c:pt idx="2228">
                  <c:v>42263</c:v>
                </c:pt>
                <c:pt idx="2229">
                  <c:v>42264</c:v>
                </c:pt>
                <c:pt idx="2230">
                  <c:v>42265</c:v>
                </c:pt>
                <c:pt idx="2231">
                  <c:v>42268</c:v>
                </c:pt>
                <c:pt idx="2232">
                  <c:v>42269</c:v>
                </c:pt>
                <c:pt idx="2233">
                  <c:v>42270</c:v>
                </c:pt>
                <c:pt idx="2234">
                  <c:v>42271</c:v>
                </c:pt>
                <c:pt idx="2235">
                  <c:v>42272</c:v>
                </c:pt>
                <c:pt idx="2236">
                  <c:v>42275</c:v>
                </c:pt>
                <c:pt idx="2237">
                  <c:v>42276</c:v>
                </c:pt>
                <c:pt idx="2238">
                  <c:v>42277</c:v>
                </c:pt>
                <c:pt idx="2239">
                  <c:v>42278</c:v>
                </c:pt>
                <c:pt idx="2240">
                  <c:v>42279</c:v>
                </c:pt>
                <c:pt idx="2241">
                  <c:v>42282</c:v>
                </c:pt>
                <c:pt idx="2242">
                  <c:v>42283</c:v>
                </c:pt>
                <c:pt idx="2243">
                  <c:v>42284</c:v>
                </c:pt>
                <c:pt idx="2244">
                  <c:v>42285</c:v>
                </c:pt>
                <c:pt idx="2245">
                  <c:v>42286</c:v>
                </c:pt>
                <c:pt idx="2246">
                  <c:v>42289</c:v>
                </c:pt>
                <c:pt idx="2247">
                  <c:v>42290</c:v>
                </c:pt>
                <c:pt idx="2248">
                  <c:v>42291</c:v>
                </c:pt>
                <c:pt idx="2249">
                  <c:v>42292</c:v>
                </c:pt>
                <c:pt idx="2250">
                  <c:v>42293</c:v>
                </c:pt>
                <c:pt idx="2251">
                  <c:v>42296</c:v>
                </c:pt>
                <c:pt idx="2252">
                  <c:v>42297</c:v>
                </c:pt>
                <c:pt idx="2253">
                  <c:v>42298</c:v>
                </c:pt>
                <c:pt idx="2254">
                  <c:v>42299</c:v>
                </c:pt>
                <c:pt idx="2255">
                  <c:v>42300</c:v>
                </c:pt>
                <c:pt idx="2256">
                  <c:v>42303</c:v>
                </c:pt>
                <c:pt idx="2257">
                  <c:v>42304</c:v>
                </c:pt>
                <c:pt idx="2258">
                  <c:v>42305</c:v>
                </c:pt>
                <c:pt idx="2259">
                  <c:v>42306</c:v>
                </c:pt>
                <c:pt idx="2260">
                  <c:v>42307</c:v>
                </c:pt>
                <c:pt idx="2261">
                  <c:v>42310</c:v>
                </c:pt>
                <c:pt idx="2262">
                  <c:v>42311</c:v>
                </c:pt>
                <c:pt idx="2263">
                  <c:v>42312</c:v>
                </c:pt>
                <c:pt idx="2264">
                  <c:v>42313</c:v>
                </c:pt>
                <c:pt idx="2265">
                  <c:v>42314</c:v>
                </c:pt>
                <c:pt idx="2266">
                  <c:v>42317</c:v>
                </c:pt>
                <c:pt idx="2267">
                  <c:v>42318</c:v>
                </c:pt>
                <c:pt idx="2268">
                  <c:v>42319</c:v>
                </c:pt>
                <c:pt idx="2269">
                  <c:v>42320</c:v>
                </c:pt>
                <c:pt idx="2270">
                  <c:v>42321</c:v>
                </c:pt>
                <c:pt idx="2271">
                  <c:v>42324</c:v>
                </c:pt>
                <c:pt idx="2272">
                  <c:v>42325</c:v>
                </c:pt>
                <c:pt idx="2273">
                  <c:v>42326</c:v>
                </c:pt>
                <c:pt idx="2274">
                  <c:v>42327</c:v>
                </c:pt>
                <c:pt idx="2275">
                  <c:v>42328</c:v>
                </c:pt>
                <c:pt idx="2276">
                  <c:v>42331</c:v>
                </c:pt>
                <c:pt idx="2277">
                  <c:v>42332</c:v>
                </c:pt>
                <c:pt idx="2278">
                  <c:v>42333</c:v>
                </c:pt>
                <c:pt idx="2279">
                  <c:v>42334</c:v>
                </c:pt>
                <c:pt idx="2280">
                  <c:v>42335</c:v>
                </c:pt>
                <c:pt idx="2281">
                  <c:v>42338</c:v>
                </c:pt>
                <c:pt idx="2282">
                  <c:v>42339</c:v>
                </c:pt>
                <c:pt idx="2283">
                  <c:v>42340</c:v>
                </c:pt>
                <c:pt idx="2284">
                  <c:v>42341</c:v>
                </c:pt>
                <c:pt idx="2285">
                  <c:v>42342</c:v>
                </c:pt>
                <c:pt idx="2286">
                  <c:v>42345</c:v>
                </c:pt>
                <c:pt idx="2287">
                  <c:v>42346</c:v>
                </c:pt>
                <c:pt idx="2288">
                  <c:v>42347</c:v>
                </c:pt>
                <c:pt idx="2289">
                  <c:v>42348</c:v>
                </c:pt>
                <c:pt idx="2290">
                  <c:v>42349</c:v>
                </c:pt>
                <c:pt idx="2291">
                  <c:v>42352</c:v>
                </c:pt>
                <c:pt idx="2292">
                  <c:v>42353</c:v>
                </c:pt>
                <c:pt idx="2293">
                  <c:v>42354</c:v>
                </c:pt>
                <c:pt idx="2294">
                  <c:v>42355</c:v>
                </c:pt>
                <c:pt idx="2295">
                  <c:v>42356</c:v>
                </c:pt>
                <c:pt idx="2296">
                  <c:v>42359</c:v>
                </c:pt>
                <c:pt idx="2297">
                  <c:v>42360</c:v>
                </c:pt>
                <c:pt idx="2298">
                  <c:v>42361</c:v>
                </c:pt>
                <c:pt idx="2299">
                  <c:v>42362</c:v>
                </c:pt>
                <c:pt idx="2300">
                  <c:v>42366</c:v>
                </c:pt>
                <c:pt idx="2301">
                  <c:v>42367</c:v>
                </c:pt>
                <c:pt idx="2302">
                  <c:v>42368</c:v>
                </c:pt>
                <c:pt idx="2303">
                  <c:v>42369</c:v>
                </c:pt>
                <c:pt idx="2304">
                  <c:v>42373</c:v>
                </c:pt>
                <c:pt idx="2305">
                  <c:v>42374</c:v>
                </c:pt>
                <c:pt idx="2306">
                  <c:v>42375</c:v>
                </c:pt>
                <c:pt idx="2307">
                  <c:v>42376</c:v>
                </c:pt>
                <c:pt idx="2308">
                  <c:v>42377</c:v>
                </c:pt>
                <c:pt idx="2309">
                  <c:v>42380</c:v>
                </c:pt>
                <c:pt idx="2310">
                  <c:v>42381</c:v>
                </c:pt>
                <c:pt idx="2311">
                  <c:v>42382</c:v>
                </c:pt>
                <c:pt idx="2312">
                  <c:v>42383</c:v>
                </c:pt>
                <c:pt idx="2313">
                  <c:v>42384</c:v>
                </c:pt>
                <c:pt idx="2314">
                  <c:v>42387</c:v>
                </c:pt>
                <c:pt idx="2315">
                  <c:v>42388</c:v>
                </c:pt>
                <c:pt idx="2316">
                  <c:v>42389</c:v>
                </c:pt>
                <c:pt idx="2317">
                  <c:v>42390</c:v>
                </c:pt>
                <c:pt idx="2318">
                  <c:v>42391</c:v>
                </c:pt>
                <c:pt idx="2319">
                  <c:v>42394</c:v>
                </c:pt>
                <c:pt idx="2320">
                  <c:v>42395</c:v>
                </c:pt>
                <c:pt idx="2321">
                  <c:v>42396</c:v>
                </c:pt>
                <c:pt idx="2322">
                  <c:v>42397</c:v>
                </c:pt>
                <c:pt idx="2323">
                  <c:v>42398</c:v>
                </c:pt>
                <c:pt idx="2324">
                  <c:v>42401</c:v>
                </c:pt>
                <c:pt idx="2325">
                  <c:v>42402</c:v>
                </c:pt>
                <c:pt idx="2326">
                  <c:v>42403</c:v>
                </c:pt>
                <c:pt idx="2327">
                  <c:v>42404</c:v>
                </c:pt>
                <c:pt idx="2328">
                  <c:v>42405</c:v>
                </c:pt>
                <c:pt idx="2329">
                  <c:v>42408</c:v>
                </c:pt>
                <c:pt idx="2330">
                  <c:v>42409</c:v>
                </c:pt>
                <c:pt idx="2331">
                  <c:v>42410</c:v>
                </c:pt>
                <c:pt idx="2332">
                  <c:v>42411</c:v>
                </c:pt>
                <c:pt idx="2333">
                  <c:v>42412</c:v>
                </c:pt>
                <c:pt idx="2334">
                  <c:v>42415</c:v>
                </c:pt>
                <c:pt idx="2335">
                  <c:v>42416</c:v>
                </c:pt>
                <c:pt idx="2336">
                  <c:v>42417</c:v>
                </c:pt>
                <c:pt idx="2337">
                  <c:v>42418</c:v>
                </c:pt>
                <c:pt idx="2338">
                  <c:v>42419</c:v>
                </c:pt>
                <c:pt idx="2339">
                  <c:v>42422</c:v>
                </c:pt>
                <c:pt idx="2340">
                  <c:v>42423</c:v>
                </c:pt>
                <c:pt idx="2341">
                  <c:v>42424</c:v>
                </c:pt>
                <c:pt idx="2342">
                  <c:v>42425</c:v>
                </c:pt>
                <c:pt idx="2343">
                  <c:v>42426</c:v>
                </c:pt>
                <c:pt idx="2344">
                  <c:v>42429</c:v>
                </c:pt>
                <c:pt idx="2345">
                  <c:v>42430</c:v>
                </c:pt>
                <c:pt idx="2346">
                  <c:v>42431</c:v>
                </c:pt>
                <c:pt idx="2347">
                  <c:v>42432</c:v>
                </c:pt>
                <c:pt idx="2348">
                  <c:v>42433</c:v>
                </c:pt>
                <c:pt idx="2349">
                  <c:v>42436</c:v>
                </c:pt>
                <c:pt idx="2350">
                  <c:v>42437</c:v>
                </c:pt>
                <c:pt idx="2351">
                  <c:v>42438</c:v>
                </c:pt>
                <c:pt idx="2352">
                  <c:v>42439</c:v>
                </c:pt>
                <c:pt idx="2353">
                  <c:v>42440</c:v>
                </c:pt>
                <c:pt idx="2354">
                  <c:v>42443</c:v>
                </c:pt>
                <c:pt idx="2355">
                  <c:v>42444</c:v>
                </c:pt>
                <c:pt idx="2356">
                  <c:v>42445</c:v>
                </c:pt>
                <c:pt idx="2357">
                  <c:v>42446</c:v>
                </c:pt>
                <c:pt idx="2358">
                  <c:v>42447</c:v>
                </c:pt>
                <c:pt idx="2359">
                  <c:v>42450</c:v>
                </c:pt>
                <c:pt idx="2360">
                  <c:v>42451</c:v>
                </c:pt>
                <c:pt idx="2361">
                  <c:v>42452</c:v>
                </c:pt>
                <c:pt idx="2362">
                  <c:v>42453</c:v>
                </c:pt>
                <c:pt idx="2363">
                  <c:v>42458</c:v>
                </c:pt>
                <c:pt idx="2364">
                  <c:v>42459</c:v>
                </c:pt>
                <c:pt idx="2365">
                  <c:v>42460</c:v>
                </c:pt>
                <c:pt idx="2366">
                  <c:v>42461</c:v>
                </c:pt>
                <c:pt idx="2367">
                  <c:v>42464</c:v>
                </c:pt>
                <c:pt idx="2368">
                  <c:v>42465</c:v>
                </c:pt>
                <c:pt idx="2369">
                  <c:v>42466</c:v>
                </c:pt>
                <c:pt idx="2370">
                  <c:v>42467</c:v>
                </c:pt>
                <c:pt idx="2371">
                  <c:v>42468</c:v>
                </c:pt>
                <c:pt idx="2372">
                  <c:v>42471</c:v>
                </c:pt>
                <c:pt idx="2373">
                  <c:v>42472</c:v>
                </c:pt>
                <c:pt idx="2374">
                  <c:v>42473</c:v>
                </c:pt>
                <c:pt idx="2375">
                  <c:v>42474</c:v>
                </c:pt>
                <c:pt idx="2376">
                  <c:v>42475</c:v>
                </c:pt>
                <c:pt idx="2377">
                  <c:v>42478</c:v>
                </c:pt>
                <c:pt idx="2378">
                  <c:v>42479</c:v>
                </c:pt>
                <c:pt idx="2379">
                  <c:v>42480</c:v>
                </c:pt>
                <c:pt idx="2380">
                  <c:v>42481</c:v>
                </c:pt>
                <c:pt idx="2381">
                  <c:v>42482</c:v>
                </c:pt>
                <c:pt idx="2382">
                  <c:v>42485</c:v>
                </c:pt>
                <c:pt idx="2383">
                  <c:v>42486</c:v>
                </c:pt>
                <c:pt idx="2384">
                  <c:v>42487</c:v>
                </c:pt>
                <c:pt idx="2385">
                  <c:v>42488</c:v>
                </c:pt>
                <c:pt idx="2386">
                  <c:v>42489</c:v>
                </c:pt>
                <c:pt idx="2387">
                  <c:v>42492</c:v>
                </c:pt>
                <c:pt idx="2388">
                  <c:v>42493</c:v>
                </c:pt>
                <c:pt idx="2389">
                  <c:v>42494</c:v>
                </c:pt>
                <c:pt idx="2390">
                  <c:v>42495</c:v>
                </c:pt>
                <c:pt idx="2391">
                  <c:v>42496</c:v>
                </c:pt>
                <c:pt idx="2392">
                  <c:v>42499</c:v>
                </c:pt>
                <c:pt idx="2393">
                  <c:v>42500</c:v>
                </c:pt>
                <c:pt idx="2394">
                  <c:v>42501</c:v>
                </c:pt>
                <c:pt idx="2395">
                  <c:v>42502</c:v>
                </c:pt>
                <c:pt idx="2396">
                  <c:v>42503</c:v>
                </c:pt>
                <c:pt idx="2397">
                  <c:v>42506</c:v>
                </c:pt>
                <c:pt idx="2398">
                  <c:v>42507</c:v>
                </c:pt>
                <c:pt idx="2399">
                  <c:v>42508</c:v>
                </c:pt>
                <c:pt idx="2400">
                  <c:v>42509</c:v>
                </c:pt>
                <c:pt idx="2401">
                  <c:v>42510</c:v>
                </c:pt>
                <c:pt idx="2402">
                  <c:v>42513</c:v>
                </c:pt>
                <c:pt idx="2403">
                  <c:v>42514</c:v>
                </c:pt>
                <c:pt idx="2404">
                  <c:v>42515</c:v>
                </c:pt>
                <c:pt idx="2405">
                  <c:v>42516</c:v>
                </c:pt>
                <c:pt idx="2406">
                  <c:v>42517</c:v>
                </c:pt>
                <c:pt idx="2407">
                  <c:v>42520</c:v>
                </c:pt>
                <c:pt idx="2408">
                  <c:v>42521</c:v>
                </c:pt>
                <c:pt idx="2409">
                  <c:v>42522</c:v>
                </c:pt>
                <c:pt idx="2410">
                  <c:v>42523</c:v>
                </c:pt>
                <c:pt idx="2411">
                  <c:v>42524</c:v>
                </c:pt>
                <c:pt idx="2412">
                  <c:v>42527</c:v>
                </c:pt>
                <c:pt idx="2413">
                  <c:v>42528</c:v>
                </c:pt>
                <c:pt idx="2414">
                  <c:v>42529</c:v>
                </c:pt>
                <c:pt idx="2415">
                  <c:v>42530</c:v>
                </c:pt>
                <c:pt idx="2416">
                  <c:v>42531</c:v>
                </c:pt>
                <c:pt idx="2417">
                  <c:v>42534</c:v>
                </c:pt>
                <c:pt idx="2418">
                  <c:v>42535</c:v>
                </c:pt>
                <c:pt idx="2419">
                  <c:v>42536</c:v>
                </c:pt>
                <c:pt idx="2420">
                  <c:v>42537</c:v>
                </c:pt>
                <c:pt idx="2421">
                  <c:v>42538</c:v>
                </c:pt>
                <c:pt idx="2422">
                  <c:v>42541</c:v>
                </c:pt>
                <c:pt idx="2423">
                  <c:v>42542</c:v>
                </c:pt>
                <c:pt idx="2424">
                  <c:v>42543</c:v>
                </c:pt>
                <c:pt idx="2425">
                  <c:v>42544</c:v>
                </c:pt>
                <c:pt idx="2426">
                  <c:v>42545</c:v>
                </c:pt>
                <c:pt idx="2427">
                  <c:v>42548</c:v>
                </c:pt>
                <c:pt idx="2428">
                  <c:v>42549</c:v>
                </c:pt>
                <c:pt idx="2429">
                  <c:v>42550</c:v>
                </c:pt>
                <c:pt idx="2430">
                  <c:v>42551</c:v>
                </c:pt>
                <c:pt idx="2431">
                  <c:v>42552</c:v>
                </c:pt>
                <c:pt idx="2432">
                  <c:v>42555</c:v>
                </c:pt>
                <c:pt idx="2433">
                  <c:v>42556</c:v>
                </c:pt>
                <c:pt idx="2434">
                  <c:v>42557</c:v>
                </c:pt>
                <c:pt idx="2435">
                  <c:v>42558</c:v>
                </c:pt>
                <c:pt idx="2436">
                  <c:v>42559</c:v>
                </c:pt>
                <c:pt idx="2437">
                  <c:v>42562</c:v>
                </c:pt>
                <c:pt idx="2438">
                  <c:v>42563</c:v>
                </c:pt>
                <c:pt idx="2439">
                  <c:v>42564</c:v>
                </c:pt>
                <c:pt idx="2440">
                  <c:v>42565</c:v>
                </c:pt>
                <c:pt idx="2441">
                  <c:v>42566</c:v>
                </c:pt>
                <c:pt idx="2442">
                  <c:v>42569</c:v>
                </c:pt>
                <c:pt idx="2443">
                  <c:v>42570</c:v>
                </c:pt>
                <c:pt idx="2444">
                  <c:v>42571</c:v>
                </c:pt>
                <c:pt idx="2445">
                  <c:v>42572</c:v>
                </c:pt>
                <c:pt idx="2446">
                  <c:v>42573</c:v>
                </c:pt>
                <c:pt idx="2447">
                  <c:v>42576</c:v>
                </c:pt>
                <c:pt idx="2448">
                  <c:v>42577</c:v>
                </c:pt>
                <c:pt idx="2449">
                  <c:v>42578</c:v>
                </c:pt>
                <c:pt idx="2450">
                  <c:v>42579</c:v>
                </c:pt>
                <c:pt idx="2451">
                  <c:v>42580</c:v>
                </c:pt>
                <c:pt idx="2452">
                  <c:v>42583</c:v>
                </c:pt>
                <c:pt idx="2453">
                  <c:v>42584</c:v>
                </c:pt>
                <c:pt idx="2454">
                  <c:v>42585</c:v>
                </c:pt>
                <c:pt idx="2455">
                  <c:v>42586</c:v>
                </c:pt>
                <c:pt idx="2456">
                  <c:v>42587</c:v>
                </c:pt>
                <c:pt idx="2457">
                  <c:v>42590</c:v>
                </c:pt>
                <c:pt idx="2458">
                  <c:v>42591</c:v>
                </c:pt>
                <c:pt idx="2459">
                  <c:v>42592</c:v>
                </c:pt>
                <c:pt idx="2460">
                  <c:v>42593</c:v>
                </c:pt>
                <c:pt idx="2461">
                  <c:v>42594</c:v>
                </c:pt>
                <c:pt idx="2462">
                  <c:v>42597</c:v>
                </c:pt>
                <c:pt idx="2463">
                  <c:v>42598</c:v>
                </c:pt>
                <c:pt idx="2464">
                  <c:v>42599</c:v>
                </c:pt>
                <c:pt idx="2465">
                  <c:v>42600</c:v>
                </c:pt>
                <c:pt idx="2466">
                  <c:v>42601</c:v>
                </c:pt>
                <c:pt idx="2467">
                  <c:v>42604</c:v>
                </c:pt>
                <c:pt idx="2468">
                  <c:v>42605</c:v>
                </c:pt>
                <c:pt idx="2469">
                  <c:v>42606</c:v>
                </c:pt>
                <c:pt idx="2470">
                  <c:v>42607</c:v>
                </c:pt>
                <c:pt idx="2471">
                  <c:v>42608</c:v>
                </c:pt>
                <c:pt idx="2472">
                  <c:v>42611</c:v>
                </c:pt>
                <c:pt idx="2473">
                  <c:v>42612</c:v>
                </c:pt>
                <c:pt idx="2474">
                  <c:v>42613</c:v>
                </c:pt>
                <c:pt idx="2475">
                  <c:v>42614</c:v>
                </c:pt>
                <c:pt idx="2476">
                  <c:v>42615</c:v>
                </c:pt>
                <c:pt idx="2477">
                  <c:v>42618</c:v>
                </c:pt>
                <c:pt idx="2478">
                  <c:v>42619</c:v>
                </c:pt>
                <c:pt idx="2479">
                  <c:v>42620</c:v>
                </c:pt>
                <c:pt idx="2480">
                  <c:v>42621</c:v>
                </c:pt>
                <c:pt idx="2481">
                  <c:v>42622</c:v>
                </c:pt>
                <c:pt idx="2482">
                  <c:v>42625</c:v>
                </c:pt>
                <c:pt idx="2483">
                  <c:v>42626</c:v>
                </c:pt>
                <c:pt idx="2484">
                  <c:v>42627</c:v>
                </c:pt>
                <c:pt idx="2485">
                  <c:v>42628</c:v>
                </c:pt>
                <c:pt idx="2486">
                  <c:v>42629</c:v>
                </c:pt>
                <c:pt idx="2487">
                  <c:v>42632</c:v>
                </c:pt>
                <c:pt idx="2488">
                  <c:v>42633</c:v>
                </c:pt>
                <c:pt idx="2489">
                  <c:v>42634</c:v>
                </c:pt>
                <c:pt idx="2490">
                  <c:v>42635</c:v>
                </c:pt>
                <c:pt idx="2491">
                  <c:v>42636</c:v>
                </c:pt>
                <c:pt idx="2492">
                  <c:v>42639</c:v>
                </c:pt>
                <c:pt idx="2493">
                  <c:v>42640</c:v>
                </c:pt>
                <c:pt idx="2494">
                  <c:v>42641</c:v>
                </c:pt>
                <c:pt idx="2495">
                  <c:v>42642</c:v>
                </c:pt>
                <c:pt idx="2496">
                  <c:v>42643</c:v>
                </c:pt>
                <c:pt idx="2497">
                  <c:v>42646</c:v>
                </c:pt>
                <c:pt idx="2498">
                  <c:v>42647</c:v>
                </c:pt>
                <c:pt idx="2499">
                  <c:v>42648</c:v>
                </c:pt>
                <c:pt idx="2500">
                  <c:v>42649</c:v>
                </c:pt>
                <c:pt idx="2501">
                  <c:v>42650</c:v>
                </c:pt>
                <c:pt idx="2502">
                  <c:v>42653</c:v>
                </c:pt>
                <c:pt idx="2503">
                  <c:v>42654</c:v>
                </c:pt>
                <c:pt idx="2504">
                  <c:v>42655</c:v>
                </c:pt>
                <c:pt idx="2505">
                  <c:v>42656</c:v>
                </c:pt>
                <c:pt idx="2506">
                  <c:v>42657</c:v>
                </c:pt>
                <c:pt idx="2507">
                  <c:v>42660</c:v>
                </c:pt>
                <c:pt idx="2508">
                  <c:v>42661</c:v>
                </c:pt>
                <c:pt idx="2509">
                  <c:v>42662</c:v>
                </c:pt>
                <c:pt idx="2510">
                  <c:v>42663</c:v>
                </c:pt>
                <c:pt idx="2511">
                  <c:v>42664</c:v>
                </c:pt>
                <c:pt idx="2512">
                  <c:v>42667</c:v>
                </c:pt>
                <c:pt idx="2513">
                  <c:v>42668</c:v>
                </c:pt>
                <c:pt idx="2514">
                  <c:v>42669</c:v>
                </c:pt>
                <c:pt idx="2515">
                  <c:v>42670</c:v>
                </c:pt>
                <c:pt idx="2516">
                  <c:v>42671</c:v>
                </c:pt>
                <c:pt idx="2517">
                  <c:v>42674</c:v>
                </c:pt>
                <c:pt idx="2518">
                  <c:v>42675</c:v>
                </c:pt>
                <c:pt idx="2519">
                  <c:v>42676</c:v>
                </c:pt>
                <c:pt idx="2520">
                  <c:v>42677</c:v>
                </c:pt>
                <c:pt idx="2521">
                  <c:v>42678</c:v>
                </c:pt>
                <c:pt idx="2522">
                  <c:v>42681</c:v>
                </c:pt>
                <c:pt idx="2523">
                  <c:v>42682</c:v>
                </c:pt>
                <c:pt idx="2524">
                  <c:v>42683</c:v>
                </c:pt>
                <c:pt idx="2525">
                  <c:v>42684</c:v>
                </c:pt>
                <c:pt idx="2526">
                  <c:v>42685</c:v>
                </c:pt>
                <c:pt idx="2527">
                  <c:v>42688</c:v>
                </c:pt>
                <c:pt idx="2528">
                  <c:v>42689</c:v>
                </c:pt>
                <c:pt idx="2529">
                  <c:v>42690</c:v>
                </c:pt>
                <c:pt idx="2530">
                  <c:v>42691</c:v>
                </c:pt>
                <c:pt idx="2531">
                  <c:v>42692</c:v>
                </c:pt>
                <c:pt idx="2532">
                  <c:v>42695</c:v>
                </c:pt>
                <c:pt idx="2533">
                  <c:v>42696</c:v>
                </c:pt>
                <c:pt idx="2534">
                  <c:v>42697</c:v>
                </c:pt>
                <c:pt idx="2535">
                  <c:v>42698</c:v>
                </c:pt>
                <c:pt idx="2536">
                  <c:v>42699</c:v>
                </c:pt>
                <c:pt idx="2537">
                  <c:v>42702</c:v>
                </c:pt>
                <c:pt idx="2538">
                  <c:v>42703</c:v>
                </c:pt>
                <c:pt idx="2539">
                  <c:v>42704</c:v>
                </c:pt>
                <c:pt idx="2540">
                  <c:v>42705</c:v>
                </c:pt>
                <c:pt idx="2541">
                  <c:v>42706</c:v>
                </c:pt>
                <c:pt idx="2542">
                  <c:v>42709</c:v>
                </c:pt>
                <c:pt idx="2543">
                  <c:v>42710</c:v>
                </c:pt>
                <c:pt idx="2544">
                  <c:v>42711</c:v>
                </c:pt>
                <c:pt idx="2545">
                  <c:v>42712</c:v>
                </c:pt>
                <c:pt idx="2546">
                  <c:v>42713</c:v>
                </c:pt>
                <c:pt idx="2547">
                  <c:v>42716</c:v>
                </c:pt>
                <c:pt idx="2548">
                  <c:v>42717</c:v>
                </c:pt>
                <c:pt idx="2549">
                  <c:v>42718</c:v>
                </c:pt>
                <c:pt idx="2550">
                  <c:v>42719</c:v>
                </c:pt>
                <c:pt idx="2551">
                  <c:v>42720</c:v>
                </c:pt>
                <c:pt idx="2552">
                  <c:v>42723</c:v>
                </c:pt>
                <c:pt idx="2553">
                  <c:v>42724</c:v>
                </c:pt>
                <c:pt idx="2554">
                  <c:v>42725</c:v>
                </c:pt>
                <c:pt idx="2555">
                  <c:v>42726</c:v>
                </c:pt>
                <c:pt idx="2556">
                  <c:v>42727</c:v>
                </c:pt>
                <c:pt idx="2557">
                  <c:v>42731</c:v>
                </c:pt>
                <c:pt idx="2558">
                  <c:v>42732</c:v>
                </c:pt>
                <c:pt idx="2559">
                  <c:v>42733</c:v>
                </c:pt>
                <c:pt idx="2560">
                  <c:v>42734</c:v>
                </c:pt>
                <c:pt idx="2561">
                  <c:v>42737</c:v>
                </c:pt>
                <c:pt idx="2562">
                  <c:v>42738</c:v>
                </c:pt>
                <c:pt idx="2563">
                  <c:v>42739</c:v>
                </c:pt>
                <c:pt idx="2564">
                  <c:v>42740</c:v>
                </c:pt>
                <c:pt idx="2565">
                  <c:v>42741</c:v>
                </c:pt>
                <c:pt idx="2566">
                  <c:v>42744</c:v>
                </c:pt>
                <c:pt idx="2567">
                  <c:v>42745</c:v>
                </c:pt>
                <c:pt idx="2568">
                  <c:v>42746</c:v>
                </c:pt>
                <c:pt idx="2569">
                  <c:v>42747</c:v>
                </c:pt>
                <c:pt idx="2570">
                  <c:v>42748</c:v>
                </c:pt>
                <c:pt idx="2571">
                  <c:v>42751</c:v>
                </c:pt>
                <c:pt idx="2572">
                  <c:v>42752</c:v>
                </c:pt>
                <c:pt idx="2573">
                  <c:v>42753</c:v>
                </c:pt>
                <c:pt idx="2574">
                  <c:v>42754</c:v>
                </c:pt>
                <c:pt idx="2575">
                  <c:v>42755</c:v>
                </c:pt>
                <c:pt idx="2576">
                  <c:v>42758</c:v>
                </c:pt>
                <c:pt idx="2577">
                  <c:v>42759</c:v>
                </c:pt>
                <c:pt idx="2578">
                  <c:v>42760</c:v>
                </c:pt>
                <c:pt idx="2579">
                  <c:v>42761</c:v>
                </c:pt>
                <c:pt idx="2580">
                  <c:v>42762</c:v>
                </c:pt>
                <c:pt idx="2581">
                  <c:v>42765</c:v>
                </c:pt>
                <c:pt idx="2582">
                  <c:v>42766</c:v>
                </c:pt>
                <c:pt idx="2583">
                  <c:v>42767</c:v>
                </c:pt>
                <c:pt idx="2584">
                  <c:v>42768</c:v>
                </c:pt>
                <c:pt idx="2585">
                  <c:v>42769</c:v>
                </c:pt>
                <c:pt idx="2586">
                  <c:v>42772</c:v>
                </c:pt>
                <c:pt idx="2587">
                  <c:v>42773</c:v>
                </c:pt>
                <c:pt idx="2588">
                  <c:v>42774</c:v>
                </c:pt>
                <c:pt idx="2589">
                  <c:v>42775</c:v>
                </c:pt>
                <c:pt idx="2590">
                  <c:v>42776</c:v>
                </c:pt>
                <c:pt idx="2591">
                  <c:v>42779</c:v>
                </c:pt>
                <c:pt idx="2592">
                  <c:v>42780</c:v>
                </c:pt>
                <c:pt idx="2593">
                  <c:v>42781</c:v>
                </c:pt>
                <c:pt idx="2594">
                  <c:v>42782</c:v>
                </c:pt>
                <c:pt idx="2595">
                  <c:v>42783</c:v>
                </c:pt>
                <c:pt idx="2596">
                  <c:v>42786</c:v>
                </c:pt>
                <c:pt idx="2597">
                  <c:v>42787</c:v>
                </c:pt>
                <c:pt idx="2598">
                  <c:v>42788</c:v>
                </c:pt>
                <c:pt idx="2599">
                  <c:v>42789</c:v>
                </c:pt>
                <c:pt idx="2600">
                  <c:v>42790</c:v>
                </c:pt>
                <c:pt idx="2601">
                  <c:v>42793</c:v>
                </c:pt>
                <c:pt idx="2602">
                  <c:v>42794</c:v>
                </c:pt>
                <c:pt idx="2603">
                  <c:v>42795</c:v>
                </c:pt>
                <c:pt idx="2604">
                  <c:v>42796</c:v>
                </c:pt>
                <c:pt idx="2605">
                  <c:v>42797</c:v>
                </c:pt>
                <c:pt idx="2606">
                  <c:v>42800</c:v>
                </c:pt>
                <c:pt idx="2607">
                  <c:v>42801</c:v>
                </c:pt>
                <c:pt idx="2608">
                  <c:v>42802</c:v>
                </c:pt>
                <c:pt idx="2609">
                  <c:v>42803</c:v>
                </c:pt>
                <c:pt idx="2610">
                  <c:v>42804</c:v>
                </c:pt>
                <c:pt idx="2611">
                  <c:v>42807</c:v>
                </c:pt>
                <c:pt idx="2612">
                  <c:v>42808</c:v>
                </c:pt>
                <c:pt idx="2613">
                  <c:v>42809</c:v>
                </c:pt>
                <c:pt idx="2614">
                  <c:v>42810</c:v>
                </c:pt>
                <c:pt idx="2615">
                  <c:v>42811</c:v>
                </c:pt>
                <c:pt idx="2616">
                  <c:v>42814</c:v>
                </c:pt>
                <c:pt idx="2617">
                  <c:v>42815</c:v>
                </c:pt>
                <c:pt idx="2618">
                  <c:v>42816</c:v>
                </c:pt>
                <c:pt idx="2619">
                  <c:v>42817</c:v>
                </c:pt>
                <c:pt idx="2620">
                  <c:v>42818</c:v>
                </c:pt>
                <c:pt idx="2621">
                  <c:v>42821</c:v>
                </c:pt>
                <c:pt idx="2622">
                  <c:v>42822</c:v>
                </c:pt>
                <c:pt idx="2623">
                  <c:v>42823</c:v>
                </c:pt>
                <c:pt idx="2624">
                  <c:v>42824</c:v>
                </c:pt>
                <c:pt idx="2625">
                  <c:v>42825</c:v>
                </c:pt>
                <c:pt idx="2626">
                  <c:v>42828</c:v>
                </c:pt>
                <c:pt idx="2627">
                  <c:v>42829</c:v>
                </c:pt>
                <c:pt idx="2628">
                  <c:v>42830</c:v>
                </c:pt>
                <c:pt idx="2629">
                  <c:v>42831</c:v>
                </c:pt>
                <c:pt idx="2630">
                  <c:v>42832</c:v>
                </c:pt>
                <c:pt idx="2631">
                  <c:v>42835</c:v>
                </c:pt>
                <c:pt idx="2632">
                  <c:v>42836</c:v>
                </c:pt>
                <c:pt idx="2633">
                  <c:v>42837</c:v>
                </c:pt>
                <c:pt idx="2634">
                  <c:v>42838</c:v>
                </c:pt>
                <c:pt idx="2635">
                  <c:v>42843</c:v>
                </c:pt>
                <c:pt idx="2636">
                  <c:v>42844</c:v>
                </c:pt>
                <c:pt idx="2637">
                  <c:v>42845</c:v>
                </c:pt>
                <c:pt idx="2638">
                  <c:v>42846</c:v>
                </c:pt>
                <c:pt idx="2639">
                  <c:v>42849</c:v>
                </c:pt>
                <c:pt idx="2640">
                  <c:v>42850</c:v>
                </c:pt>
                <c:pt idx="2641">
                  <c:v>42851</c:v>
                </c:pt>
                <c:pt idx="2642">
                  <c:v>42852</c:v>
                </c:pt>
                <c:pt idx="2643">
                  <c:v>42853</c:v>
                </c:pt>
                <c:pt idx="2644">
                  <c:v>42857</c:v>
                </c:pt>
                <c:pt idx="2645">
                  <c:v>42858</c:v>
                </c:pt>
                <c:pt idx="2646">
                  <c:v>42859</c:v>
                </c:pt>
                <c:pt idx="2647">
                  <c:v>42860</c:v>
                </c:pt>
                <c:pt idx="2648">
                  <c:v>42863</c:v>
                </c:pt>
                <c:pt idx="2649">
                  <c:v>42864</c:v>
                </c:pt>
                <c:pt idx="2650">
                  <c:v>42865</c:v>
                </c:pt>
                <c:pt idx="2651">
                  <c:v>42866</c:v>
                </c:pt>
                <c:pt idx="2652">
                  <c:v>42867</c:v>
                </c:pt>
                <c:pt idx="2653">
                  <c:v>42870</c:v>
                </c:pt>
                <c:pt idx="2654">
                  <c:v>42871</c:v>
                </c:pt>
                <c:pt idx="2655">
                  <c:v>42872</c:v>
                </c:pt>
                <c:pt idx="2656">
                  <c:v>42873</c:v>
                </c:pt>
                <c:pt idx="2657">
                  <c:v>42874</c:v>
                </c:pt>
                <c:pt idx="2658">
                  <c:v>42877</c:v>
                </c:pt>
                <c:pt idx="2659">
                  <c:v>42878</c:v>
                </c:pt>
                <c:pt idx="2660">
                  <c:v>42879</c:v>
                </c:pt>
                <c:pt idx="2661">
                  <c:v>42880</c:v>
                </c:pt>
                <c:pt idx="2662">
                  <c:v>42881</c:v>
                </c:pt>
                <c:pt idx="2663">
                  <c:v>42884</c:v>
                </c:pt>
                <c:pt idx="2664">
                  <c:v>42885</c:v>
                </c:pt>
                <c:pt idx="2665">
                  <c:v>42886</c:v>
                </c:pt>
                <c:pt idx="2666">
                  <c:v>42887</c:v>
                </c:pt>
                <c:pt idx="2667">
                  <c:v>42888</c:v>
                </c:pt>
                <c:pt idx="2668">
                  <c:v>42891</c:v>
                </c:pt>
                <c:pt idx="2669">
                  <c:v>42892</c:v>
                </c:pt>
                <c:pt idx="2670">
                  <c:v>42893</c:v>
                </c:pt>
                <c:pt idx="2671">
                  <c:v>42894</c:v>
                </c:pt>
                <c:pt idx="2672">
                  <c:v>42895</c:v>
                </c:pt>
                <c:pt idx="2673">
                  <c:v>42898</c:v>
                </c:pt>
                <c:pt idx="2674">
                  <c:v>42899</c:v>
                </c:pt>
                <c:pt idx="2675">
                  <c:v>42900</c:v>
                </c:pt>
                <c:pt idx="2676">
                  <c:v>42901</c:v>
                </c:pt>
                <c:pt idx="2677">
                  <c:v>42902</c:v>
                </c:pt>
                <c:pt idx="2678">
                  <c:v>42905</c:v>
                </c:pt>
                <c:pt idx="2679">
                  <c:v>42906</c:v>
                </c:pt>
                <c:pt idx="2680">
                  <c:v>42907</c:v>
                </c:pt>
                <c:pt idx="2681">
                  <c:v>42908</c:v>
                </c:pt>
                <c:pt idx="2682">
                  <c:v>42909</c:v>
                </c:pt>
                <c:pt idx="2683">
                  <c:v>42912</c:v>
                </c:pt>
                <c:pt idx="2684">
                  <c:v>42913</c:v>
                </c:pt>
                <c:pt idx="2685">
                  <c:v>42914</c:v>
                </c:pt>
                <c:pt idx="2686">
                  <c:v>42915</c:v>
                </c:pt>
                <c:pt idx="2687">
                  <c:v>42916</c:v>
                </c:pt>
                <c:pt idx="2688">
                  <c:v>42919</c:v>
                </c:pt>
                <c:pt idx="2689">
                  <c:v>42920</c:v>
                </c:pt>
                <c:pt idx="2690">
                  <c:v>42921</c:v>
                </c:pt>
                <c:pt idx="2691">
                  <c:v>42922</c:v>
                </c:pt>
                <c:pt idx="2692">
                  <c:v>42923</c:v>
                </c:pt>
                <c:pt idx="2693">
                  <c:v>42926</c:v>
                </c:pt>
                <c:pt idx="2694">
                  <c:v>42927</c:v>
                </c:pt>
                <c:pt idx="2695">
                  <c:v>42928</c:v>
                </c:pt>
                <c:pt idx="2696">
                  <c:v>42929</c:v>
                </c:pt>
                <c:pt idx="2697">
                  <c:v>42930</c:v>
                </c:pt>
                <c:pt idx="2698">
                  <c:v>42933</c:v>
                </c:pt>
                <c:pt idx="2699">
                  <c:v>42934</c:v>
                </c:pt>
                <c:pt idx="2700">
                  <c:v>42935</c:v>
                </c:pt>
                <c:pt idx="2701">
                  <c:v>42936</c:v>
                </c:pt>
                <c:pt idx="2702">
                  <c:v>42937</c:v>
                </c:pt>
                <c:pt idx="2703">
                  <c:v>42940</c:v>
                </c:pt>
                <c:pt idx="2704">
                  <c:v>42941</c:v>
                </c:pt>
                <c:pt idx="2705">
                  <c:v>42942</c:v>
                </c:pt>
                <c:pt idx="2706">
                  <c:v>42943</c:v>
                </c:pt>
                <c:pt idx="2707">
                  <c:v>42944</c:v>
                </c:pt>
                <c:pt idx="2708">
                  <c:v>42947</c:v>
                </c:pt>
                <c:pt idx="2709">
                  <c:v>42948</c:v>
                </c:pt>
                <c:pt idx="2710">
                  <c:v>42949</c:v>
                </c:pt>
                <c:pt idx="2711">
                  <c:v>42950</c:v>
                </c:pt>
                <c:pt idx="2712">
                  <c:v>42951</c:v>
                </c:pt>
                <c:pt idx="2713">
                  <c:v>42954</c:v>
                </c:pt>
                <c:pt idx="2714">
                  <c:v>42955</c:v>
                </c:pt>
                <c:pt idx="2715">
                  <c:v>42956</c:v>
                </c:pt>
                <c:pt idx="2716">
                  <c:v>42957</c:v>
                </c:pt>
                <c:pt idx="2717">
                  <c:v>42958</c:v>
                </c:pt>
                <c:pt idx="2718">
                  <c:v>42961</c:v>
                </c:pt>
                <c:pt idx="2719">
                  <c:v>42962</c:v>
                </c:pt>
                <c:pt idx="2720">
                  <c:v>42963</c:v>
                </c:pt>
                <c:pt idx="2721">
                  <c:v>42964</c:v>
                </c:pt>
                <c:pt idx="2722">
                  <c:v>42965</c:v>
                </c:pt>
                <c:pt idx="2723">
                  <c:v>42968</c:v>
                </c:pt>
                <c:pt idx="2724">
                  <c:v>42969</c:v>
                </c:pt>
                <c:pt idx="2725">
                  <c:v>42970</c:v>
                </c:pt>
                <c:pt idx="2726">
                  <c:v>42971</c:v>
                </c:pt>
                <c:pt idx="2727">
                  <c:v>42972</c:v>
                </c:pt>
                <c:pt idx="2728">
                  <c:v>42975</c:v>
                </c:pt>
                <c:pt idx="2729">
                  <c:v>42976</c:v>
                </c:pt>
                <c:pt idx="2730">
                  <c:v>42977</c:v>
                </c:pt>
                <c:pt idx="2731">
                  <c:v>42978</c:v>
                </c:pt>
                <c:pt idx="2732">
                  <c:v>42979</c:v>
                </c:pt>
                <c:pt idx="2733">
                  <c:v>42982</c:v>
                </c:pt>
                <c:pt idx="2734">
                  <c:v>42983</c:v>
                </c:pt>
                <c:pt idx="2735">
                  <c:v>42984</c:v>
                </c:pt>
                <c:pt idx="2736">
                  <c:v>42985</c:v>
                </c:pt>
                <c:pt idx="2737">
                  <c:v>42986</c:v>
                </c:pt>
                <c:pt idx="2738">
                  <c:v>42989</c:v>
                </c:pt>
                <c:pt idx="2739">
                  <c:v>42990</c:v>
                </c:pt>
                <c:pt idx="2740">
                  <c:v>42991</c:v>
                </c:pt>
                <c:pt idx="2741">
                  <c:v>42992</c:v>
                </c:pt>
                <c:pt idx="2742">
                  <c:v>42993</c:v>
                </c:pt>
                <c:pt idx="2743">
                  <c:v>42996</c:v>
                </c:pt>
                <c:pt idx="2744">
                  <c:v>42997</c:v>
                </c:pt>
                <c:pt idx="2745">
                  <c:v>42998</c:v>
                </c:pt>
                <c:pt idx="2746">
                  <c:v>42999</c:v>
                </c:pt>
                <c:pt idx="2747">
                  <c:v>43000</c:v>
                </c:pt>
                <c:pt idx="2748">
                  <c:v>43003</c:v>
                </c:pt>
                <c:pt idx="2749">
                  <c:v>43004</c:v>
                </c:pt>
                <c:pt idx="2750">
                  <c:v>43005</c:v>
                </c:pt>
                <c:pt idx="2751">
                  <c:v>43006</c:v>
                </c:pt>
                <c:pt idx="2752">
                  <c:v>43007</c:v>
                </c:pt>
                <c:pt idx="2753">
                  <c:v>43010</c:v>
                </c:pt>
                <c:pt idx="2754">
                  <c:v>43011</c:v>
                </c:pt>
                <c:pt idx="2755">
                  <c:v>43012</c:v>
                </c:pt>
                <c:pt idx="2756">
                  <c:v>43013</c:v>
                </c:pt>
                <c:pt idx="2757">
                  <c:v>43014</c:v>
                </c:pt>
                <c:pt idx="2758">
                  <c:v>43017</c:v>
                </c:pt>
                <c:pt idx="2759">
                  <c:v>43018</c:v>
                </c:pt>
                <c:pt idx="2760">
                  <c:v>43019</c:v>
                </c:pt>
                <c:pt idx="2761">
                  <c:v>43020</c:v>
                </c:pt>
                <c:pt idx="2762">
                  <c:v>43021</c:v>
                </c:pt>
                <c:pt idx="2763">
                  <c:v>43024</c:v>
                </c:pt>
                <c:pt idx="2764">
                  <c:v>43025</c:v>
                </c:pt>
                <c:pt idx="2765">
                  <c:v>43026</c:v>
                </c:pt>
                <c:pt idx="2766">
                  <c:v>43027</c:v>
                </c:pt>
                <c:pt idx="2767">
                  <c:v>43028</c:v>
                </c:pt>
                <c:pt idx="2768">
                  <c:v>43031</c:v>
                </c:pt>
                <c:pt idx="2769">
                  <c:v>43032</c:v>
                </c:pt>
                <c:pt idx="2770">
                  <c:v>43033</c:v>
                </c:pt>
                <c:pt idx="2771">
                  <c:v>43034</c:v>
                </c:pt>
                <c:pt idx="2772">
                  <c:v>43035</c:v>
                </c:pt>
                <c:pt idx="2773">
                  <c:v>43038</c:v>
                </c:pt>
                <c:pt idx="2774">
                  <c:v>43039</c:v>
                </c:pt>
                <c:pt idx="2775">
                  <c:v>43040</c:v>
                </c:pt>
                <c:pt idx="2776">
                  <c:v>43041</c:v>
                </c:pt>
                <c:pt idx="2777">
                  <c:v>43042</c:v>
                </c:pt>
                <c:pt idx="2778">
                  <c:v>43045</c:v>
                </c:pt>
                <c:pt idx="2779">
                  <c:v>43046</c:v>
                </c:pt>
                <c:pt idx="2780">
                  <c:v>43047</c:v>
                </c:pt>
                <c:pt idx="2781">
                  <c:v>43048</c:v>
                </c:pt>
                <c:pt idx="2782">
                  <c:v>43049</c:v>
                </c:pt>
                <c:pt idx="2783">
                  <c:v>43052</c:v>
                </c:pt>
                <c:pt idx="2784">
                  <c:v>43053</c:v>
                </c:pt>
                <c:pt idx="2785">
                  <c:v>43054</c:v>
                </c:pt>
                <c:pt idx="2786">
                  <c:v>43055</c:v>
                </c:pt>
                <c:pt idx="2787">
                  <c:v>43056</c:v>
                </c:pt>
                <c:pt idx="2788">
                  <c:v>43059</c:v>
                </c:pt>
                <c:pt idx="2789">
                  <c:v>43060</c:v>
                </c:pt>
                <c:pt idx="2790">
                  <c:v>43061</c:v>
                </c:pt>
                <c:pt idx="2791">
                  <c:v>43062</c:v>
                </c:pt>
                <c:pt idx="2792">
                  <c:v>43063</c:v>
                </c:pt>
                <c:pt idx="2793">
                  <c:v>43066</c:v>
                </c:pt>
                <c:pt idx="2794">
                  <c:v>43067</c:v>
                </c:pt>
                <c:pt idx="2795">
                  <c:v>43068</c:v>
                </c:pt>
                <c:pt idx="2796">
                  <c:v>43069</c:v>
                </c:pt>
                <c:pt idx="2797">
                  <c:v>43070</c:v>
                </c:pt>
                <c:pt idx="2798">
                  <c:v>43073</c:v>
                </c:pt>
                <c:pt idx="2799">
                  <c:v>43074</c:v>
                </c:pt>
                <c:pt idx="2800">
                  <c:v>43075</c:v>
                </c:pt>
                <c:pt idx="2801">
                  <c:v>43076</c:v>
                </c:pt>
                <c:pt idx="2802">
                  <c:v>43077</c:v>
                </c:pt>
                <c:pt idx="2803">
                  <c:v>43080</c:v>
                </c:pt>
                <c:pt idx="2804">
                  <c:v>43081</c:v>
                </c:pt>
                <c:pt idx="2805">
                  <c:v>43082</c:v>
                </c:pt>
                <c:pt idx="2806">
                  <c:v>43083</c:v>
                </c:pt>
                <c:pt idx="2807">
                  <c:v>43084</c:v>
                </c:pt>
                <c:pt idx="2808">
                  <c:v>43087</c:v>
                </c:pt>
                <c:pt idx="2809">
                  <c:v>43088</c:v>
                </c:pt>
                <c:pt idx="2810">
                  <c:v>43089</c:v>
                </c:pt>
                <c:pt idx="2811">
                  <c:v>43090</c:v>
                </c:pt>
                <c:pt idx="2812">
                  <c:v>43091</c:v>
                </c:pt>
                <c:pt idx="2813">
                  <c:v>43096</c:v>
                </c:pt>
                <c:pt idx="2814">
                  <c:v>43097</c:v>
                </c:pt>
                <c:pt idx="2815">
                  <c:v>43098</c:v>
                </c:pt>
                <c:pt idx="2816">
                  <c:v>43102</c:v>
                </c:pt>
                <c:pt idx="2817">
                  <c:v>43103</c:v>
                </c:pt>
                <c:pt idx="2818">
                  <c:v>43104</c:v>
                </c:pt>
                <c:pt idx="2819">
                  <c:v>43105</c:v>
                </c:pt>
                <c:pt idx="2820">
                  <c:v>43108</c:v>
                </c:pt>
                <c:pt idx="2821">
                  <c:v>43109</c:v>
                </c:pt>
                <c:pt idx="2822">
                  <c:v>43110</c:v>
                </c:pt>
                <c:pt idx="2823">
                  <c:v>43111</c:v>
                </c:pt>
                <c:pt idx="2824">
                  <c:v>43112</c:v>
                </c:pt>
                <c:pt idx="2825">
                  <c:v>43115</c:v>
                </c:pt>
                <c:pt idx="2826">
                  <c:v>43116</c:v>
                </c:pt>
                <c:pt idx="2827">
                  <c:v>43117</c:v>
                </c:pt>
                <c:pt idx="2828">
                  <c:v>43118</c:v>
                </c:pt>
                <c:pt idx="2829">
                  <c:v>43119</c:v>
                </c:pt>
                <c:pt idx="2830">
                  <c:v>43122</c:v>
                </c:pt>
                <c:pt idx="2831">
                  <c:v>43123</c:v>
                </c:pt>
                <c:pt idx="2832">
                  <c:v>43124</c:v>
                </c:pt>
                <c:pt idx="2833">
                  <c:v>43125</c:v>
                </c:pt>
                <c:pt idx="2834">
                  <c:v>43126</c:v>
                </c:pt>
                <c:pt idx="2835">
                  <c:v>43129</c:v>
                </c:pt>
                <c:pt idx="2836">
                  <c:v>43130</c:v>
                </c:pt>
                <c:pt idx="2837">
                  <c:v>43131</c:v>
                </c:pt>
                <c:pt idx="2838">
                  <c:v>43132</c:v>
                </c:pt>
                <c:pt idx="2839">
                  <c:v>43133</c:v>
                </c:pt>
                <c:pt idx="2840">
                  <c:v>43136</c:v>
                </c:pt>
                <c:pt idx="2841">
                  <c:v>43137</c:v>
                </c:pt>
                <c:pt idx="2842">
                  <c:v>43138</c:v>
                </c:pt>
                <c:pt idx="2843">
                  <c:v>43139</c:v>
                </c:pt>
                <c:pt idx="2844">
                  <c:v>43140</c:v>
                </c:pt>
                <c:pt idx="2845">
                  <c:v>43143</c:v>
                </c:pt>
                <c:pt idx="2846">
                  <c:v>43144</c:v>
                </c:pt>
                <c:pt idx="2847">
                  <c:v>43145</c:v>
                </c:pt>
                <c:pt idx="2848">
                  <c:v>43146</c:v>
                </c:pt>
                <c:pt idx="2849">
                  <c:v>43147</c:v>
                </c:pt>
                <c:pt idx="2850">
                  <c:v>43150</c:v>
                </c:pt>
                <c:pt idx="2851">
                  <c:v>43151</c:v>
                </c:pt>
                <c:pt idx="2852">
                  <c:v>43152</c:v>
                </c:pt>
                <c:pt idx="2853">
                  <c:v>43153</c:v>
                </c:pt>
                <c:pt idx="2854">
                  <c:v>43154</c:v>
                </c:pt>
                <c:pt idx="2855">
                  <c:v>43157</c:v>
                </c:pt>
                <c:pt idx="2856">
                  <c:v>43158</c:v>
                </c:pt>
                <c:pt idx="2857">
                  <c:v>43159</c:v>
                </c:pt>
                <c:pt idx="2858">
                  <c:v>43160</c:v>
                </c:pt>
                <c:pt idx="2859">
                  <c:v>43161</c:v>
                </c:pt>
                <c:pt idx="2860">
                  <c:v>43164</c:v>
                </c:pt>
                <c:pt idx="2861">
                  <c:v>43165</c:v>
                </c:pt>
                <c:pt idx="2862">
                  <c:v>43166</c:v>
                </c:pt>
                <c:pt idx="2863">
                  <c:v>43167</c:v>
                </c:pt>
                <c:pt idx="2864">
                  <c:v>43168</c:v>
                </c:pt>
                <c:pt idx="2865">
                  <c:v>43171</c:v>
                </c:pt>
                <c:pt idx="2866">
                  <c:v>43172</c:v>
                </c:pt>
                <c:pt idx="2867">
                  <c:v>43173</c:v>
                </c:pt>
                <c:pt idx="2868">
                  <c:v>43174</c:v>
                </c:pt>
                <c:pt idx="2869">
                  <c:v>43175</c:v>
                </c:pt>
                <c:pt idx="2870">
                  <c:v>43178</c:v>
                </c:pt>
                <c:pt idx="2871">
                  <c:v>43179</c:v>
                </c:pt>
                <c:pt idx="2872">
                  <c:v>43180</c:v>
                </c:pt>
                <c:pt idx="2873">
                  <c:v>43181</c:v>
                </c:pt>
                <c:pt idx="2874">
                  <c:v>43182</c:v>
                </c:pt>
                <c:pt idx="2875">
                  <c:v>43185</c:v>
                </c:pt>
                <c:pt idx="2876">
                  <c:v>43186</c:v>
                </c:pt>
                <c:pt idx="2877">
                  <c:v>43187</c:v>
                </c:pt>
                <c:pt idx="2878">
                  <c:v>43188</c:v>
                </c:pt>
                <c:pt idx="2879">
                  <c:v>43193</c:v>
                </c:pt>
                <c:pt idx="2880">
                  <c:v>43194</c:v>
                </c:pt>
                <c:pt idx="2881">
                  <c:v>43195</c:v>
                </c:pt>
                <c:pt idx="2882">
                  <c:v>43196</c:v>
                </c:pt>
                <c:pt idx="2883">
                  <c:v>43199</c:v>
                </c:pt>
                <c:pt idx="2884">
                  <c:v>43200</c:v>
                </c:pt>
                <c:pt idx="2885">
                  <c:v>43201</c:v>
                </c:pt>
                <c:pt idx="2886">
                  <c:v>43202</c:v>
                </c:pt>
                <c:pt idx="2887">
                  <c:v>43203</c:v>
                </c:pt>
                <c:pt idx="2888">
                  <c:v>43206</c:v>
                </c:pt>
                <c:pt idx="2889">
                  <c:v>43207</c:v>
                </c:pt>
                <c:pt idx="2890">
                  <c:v>43208</c:v>
                </c:pt>
                <c:pt idx="2891">
                  <c:v>43209</c:v>
                </c:pt>
                <c:pt idx="2892">
                  <c:v>43210</c:v>
                </c:pt>
                <c:pt idx="2893">
                  <c:v>43213</c:v>
                </c:pt>
                <c:pt idx="2894">
                  <c:v>43214</c:v>
                </c:pt>
                <c:pt idx="2895">
                  <c:v>43215</c:v>
                </c:pt>
                <c:pt idx="2896">
                  <c:v>43216</c:v>
                </c:pt>
                <c:pt idx="2897">
                  <c:v>43217</c:v>
                </c:pt>
                <c:pt idx="2898">
                  <c:v>43220</c:v>
                </c:pt>
                <c:pt idx="2899">
                  <c:v>43222</c:v>
                </c:pt>
                <c:pt idx="2900">
                  <c:v>43223</c:v>
                </c:pt>
                <c:pt idx="2901">
                  <c:v>43224</c:v>
                </c:pt>
                <c:pt idx="2902">
                  <c:v>43227</c:v>
                </c:pt>
                <c:pt idx="2903">
                  <c:v>43228</c:v>
                </c:pt>
                <c:pt idx="2904">
                  <c:v>43229</c:v>
                </c:pt>
                <c:pt idx="2905">
                  <c:v>43230</c:v>
                </c:pt>
                <c:pt idx="2906">
                  <c:v>43231</c:v>
                </c:pt>
                <c:pt idx="2907">
                  <c:v>43234</c:v>
                </c:pt>
                <c:pt idx="2908">
                  <c:v>43235</c:v>
                </c:pt>
                <c:pt idx="2909">
                  <c:v>43236</c:v>
                </c:pt>
                <c:pt idx="2910">
                  <c:v>43237</c:v>
                </c:pt>
                <c:pt idx="2911">
                  <c:v>43238</c:v>
                </c:pt>
                <c:pt idx="2912">
                  <c:v>43241</c:v>
                </c:pt>
                <c:pt idx="2913">
                  <c:v>43242</c:v>
                </c:pt>
                <c:pt idx="2914">
                  <c:v>43243</c:v>
                </c:pt>
                <c:pt idx="2915">
                  <c:v>43244</c:v>
                </c:pt>
                <c:pt idx="2916">
                  <c:v>43245</c:v>
                </c:pt>
                <c:pt idx="2917">
                  <c:v>43248</c:v>
                </c:pt>
                <c:pt idx="2918">
                  <c:v>43249</c:v>
                </c:pt>
                <c:pt idx="2919">
                  <c:v>43250</c:v>
                </c:pt>
                <c:pt idx="2920">
                  <c:v>43251</c:v>
                </c:pt>
                <c:pt idx="2921">
                  <c:v>43252</c:v>
                </c:pt>
                <c:pt idx="2922">
                  <c:v>43255</c:v>
                </c:pt>
                <c:pt idx="2923">
                  <c:v>43256</c:v>
                </c:pt>
                <c:pt idx="2924">
                  <c:v>43257</c:v>
                </c:pt>
                <c:pt idx="2925">
                  <c:v>43258</c:v>
                </c:pt>
                <c:pt idx="2926">
                  <c:v>43259</c:v>
                </c:pt>
                <c:pt idx="2927">
                  <c:v>43262</c:v>
                </c:pt>
                <c:pt idx="2928">
                  <c:v>43263</c:v>
                </c:pt>
                <c:pt idx="2929">
                  <c:v>43264</c:v>
                </c:pt>
                <c:pt idx="2930">
                  <c:v>43265</c:v>
                </c:pt>
                <c:pt idx="2931">
                  <c:v>43266</c:v>
                </c:pt>
                <c:pt idx="2932">
                  <c:v>43269</c:v>
                </c:pt>
                <c:pt idx="2933">
                  <c:v>43270</c:v>
                </c:pt>
                <c:pt idx="2934">
                  <c:v>43271</c:v>
                </c:pt>
                <c:pt idx="2935">
                  <c:v>43272</c:v>
                </c:pt>
                <c:pt idx="2936">
                  <c:v>43273</c:v>
                </c:pt>
                <c:pt idx="2937">
                  <c:v>43276</c:v>
                </c:pt>
                <c:pt idx="2938">
                  <c:v>43277</c:v>
                </c:pt>
                <c:pt idx="2939">
                  <c:v>43278</c:v>
                </c:pt>
                <c:pt idx="2940">
                  <c:v>43279</c:v>
                </c:pt>
                <c:pt idx="2941">
                  <c:v>43280</c:v>
                </c:pt>
                <c:pt idx="2942">
                  <c:v>43283</c:v>
                </c:pt>
                <c:pt idx="2943">
                  <c:v>43284</c:v>
                </c:pt>
                <c:pt idx="2944">
                  <c:v>43285</c:v>
                </c:pt>
                <c:pt idx="2945">
                  <c:v>43286</c:v>
                </c:pt>
                <c:pt idx="2946">
                  <c:v>43287</c:v>
                </c:pt>
                <c:pt idx="2947">
                  <c:v>43290</c:v>
                </c:pt>
                <c:pt idx="2948">
                  <c:v>43291</c:v>
                </c:pt>
                <c:pt idx="2949">
                  <c:v>43292</c:v>
                </c:pt>
                <c:pt idx="2950">
                  <c:v>43293</c:v>
                </c:pt>
                <c:pt idx="2951">
                  <c:v>43294</c:v>
                </c:pt>
                <c:pt idx="2952">
                  <c:v>43297</c:v>
                </c:pt>
                <c:pt idx="2953">
                  <c:v>43298</c:v>
                </c:pt>
                <c:pt idx="2954">
                  <c:v>43299</c:v>
                </c:pt>
                <c:pt idx="2955">
                  <c:v>43300</c:v>
                </c:pt>
                <c:pt idx="2956">
                  <c:v>43301</c:v>
                </c:pt>
                <c:pt idx="2957">
                  <c:v>43304</c:v>
                </c:pt>
                <c:pt idx="2958">
                  <c:v>43305</c:v>
                </c:pt>
                <c:pt idx="2959">
                  <c:v>43306</c:v>
                </c:pt>
                <c:pt idx="2960">
                  <c:v>43307</c:v>
                </c:pt>
                <c:pt idx="2961">
                  <c:v>43308</c:v>
                </c:pt>
                <c:pt idx="2962">
                  <c:v>43311</c:v>
                </c:pt>
                <c:pt idx="2963">
                  <c:v>43312</c:v>
                </c:pt>
                <c:pt idx="2964">
                  <c:v>43313</c:v>
                </c:pt>
                <c:pt idx="2965">
                  <c:v>43314</c:v>
                </c:pt>
                <c:pt idx="2966">
                  <c:v>43315</c:v>
                </c:pt>
                <c:pt idx="2967">
                  <c:v>43318</c:v>
                </c:pt>
                <c:pt idx="2968">
                  <c:v>43319</c:v>
                </c:pt>
                <c:pt idx="2969">
                  <c:v>43320</c:v>
                </c:pt>
                <c:pt idx="2970">
                  <c:v>43321</c:v>
                </c:pt>
                <c:pt idx="2971">
                  <c:v>43322</c:v>
                </c:pt>
                <c:pt idx="2972">
                  <c:v>43325</c:v>
                </c:pt>
                <c:pt idx="2973">
                  <c:v>43326</c:v>
                </c:pt>
                <c:pt idx="2974">
                  <c:v>43327</c:v>
                </c:pt>
                <c:pt idx="2975">
                  <c:v>43328</c:v>
                </c:pt>
                <c:pt idx="2976">
                  <c:v>43329</c:v>
                </c:pt>
                <c:pt idx="2977">
                  <c:v>43332</c:v>
                </c:pt>
                <c:pt idx="2978">
                  <c:v>43333</c:v>
                </c:pt>
                <c:pt idx="2979">
                  <c:v>43334</c:v>
                </c:pt>
                <c:pt idx="2980">
                  <c:v>43335</c:v>
                </c:pt>
                <c:pt idx="2981">
                  <c:v>43336</c:v>
                </c:pt>
                <c:pt idx="2982">
                  <c:v>43339</c:v>
                </c:pt>
                <c:pt idx="2983">
                  <c:v>43340</c:v>
                </c:pt>
                <c:pt idx="2984">
                  <c:v>43341</c:v>
                </c:pt>
                <c:pt idx="2985">
                  <c:v>43342</c:v>
                </c:pt>
                <c:pt idx="2986">
                  <c:v>43343</c:v>
                </c:pt>
                <c:pt idx="2987">
                  <c:v>43346</c:v>
                </c:pt>
                <c:pt idx="2988">
                  <c:v>43347</c:v>
                </c:pt>
                <c:pt idx="2989">
                  <c:v>43348</c:v>
                </c:pt>
                <c:pt idx="2990">
                  <c:v>43349</c:v>
                </c:pt>
                <c:pt idx="2991">
                  <c:v>43350</c:v>
                </c:pt>
                <c:pt idx="2992">
                  <c:v>43353</c:v>
                </c:pt>
                <c:pt idx="2993">
                  <c:v>43354</c:v>
                </c:pt>
                <c:pt idx="2994">
                  <c:v>43355</c:v>
                </c:pt>
                <c:pt idx="2995">
                  <c:v>43356</c:v>
                </c:pt>
                <c:pt idx="2996">
                  <c:v>43357</c:v>
                </c:pt>
                <c:pt idx="2997">
                  <c:v>43360</c:v>
                </c:pt>
                <c:pt idx="2998">
                  <c:v>43361</c:v>
                </c:pt>
                <c:pt idx="2999">
                  <c:v>43362</c:v>
                </c:pt>
                <c:pt idx="3000">
                  <c:v>43363</c:v>
                </c:pt>
                <c:pt idx="3001">
                  <c:v>43364</c:v>
                </c:pt>
                <c:pt idx="3002">
                  <c:v>43367</c:v>
                </c:pt>
                <c:pt idx="3003">
                  <c:v>43368</c:v>
                </c:pt>
                <c:pt idx="3004">
                  <c:v>43369</c:v>
                </c:pt>
                <c:pt idx="3005">
                  <c:v>43370</c:v>
                </c:pt>
                <c:pt idx="3006">
                  <c:v>43371</c:v>
                </c:pt>
                <c:pt idx="3007">
                  <c:v>43374</c:v>
                </c:pt>
                <c:pt idx="3008">
                  <c:v>43375</c:v>
                </c:pt>
                <c:pt idx="3009">
                  <c:v>43376</c:v>
                </c:pt>
                <c:pt idx="3010">
                  <c:v>43377</c:v>
                </c:pt>
                <c:pt idx="3011">
                  <c:v>43378</c:v>
                </c:pt>
                <c:pt idx="3012">
                  <c:v>43381</c:v>
                </c:pt>
                <c:pt idx="3013">
                  <c:v>43382</c:v>
                </c:pt>
                <c:pt idx="3014">
                  <c:v>43383</c:v>
                </c:pt>
                <c:pt idx="3015">
                  <c:v>43384</c:v>
                </c:pt>
                <c:pt idx="3016">
                  <c:v>43385</c:v>
                </c:pt>
                <c:pt idx="3017">
                  <c:v>43388</c:v>
                </c:pt>
                <c:pt idx="3018">
                  <c:v>43389</c:v>
                </c:pt>
                <c:pt idx="3019">
                  <c:v>43390</c:v>
                </c:pt>
                <c:pt idx="3020">
                  <c:v>43391</c:v>
                </c:pt>
                <c:pt idx="3021">
                  <c:v>43392</c:v>
                </c:pt>
                <c:pt idx="3022">
                  <c:v>43395</c:v>
                </c:pt>
                <c:pt idx="3023">
                  <c:v>43396</c:v>
                </c:pt>
                <c:pt idx="3024">
                  <c:v>43397</c:v>
                </c:pt>
                <c:pt idx="3025">
                  <c:v>43398</c:v>
                </c:pt>
                <c:pt idx="3026">
                  <c:v>43399</c:v>
                </c:pt>
                <c:pt idx="3027">
                  <c:v>43402</c:v>
                </c:pt>
                <c:pt idx="3028">
                  <c:v>43403</c:v>
                </c:pt>
                <c:pt idx="3029">
                  <c:v>43404</c:v>
                </c:pt>
                <c:pt idx="3030">
                  <c:v>43405</c:v>
                </c:pt>
                <c:pt idx="3031">
                  <c:v>43406</c:v>
                </c:pt>
                <c:pt idx="3032">
                  <c:v>43409</c:v>
                </c:pt>
                <c:pt idx="3033">
                  <c:v>43410</c:v>
                </c:pt>
                <c:pt idx="3034">
                  <c:v>43411</c:v>
                </c:pt>
                <c:pt idx="3035">
                  <c:v>43412</c:v>
                </c:pt>
                <c:pt idx="3036">
                  <c:v>43413</c:v>
                </c:pt>
                <c:pt idx="3037">
                  <c:v>43416</c:v>
                </c:pt>
                <c:pt idx="3038">
                  <c:v>43417</c:v>
                </c:pt>
                <c:pt idx="3039">
                  <c:v>43418</c:v>
                </c:pt>
                <c:pt idx="3040">
                  <c:v>43419</c:v>
                </c:pt>
                <c:pt idx="3041">
                  <c:v>43420</c:v>
                </c:pt>
                <c:pt idx="3042">
                  <c:v>43423</c:v>
                </c:pt>
                <c:pt idx="3043">
                  <c:v>43424</c:v>
                </c:pt>
                <c:pt idx="3044">
                  <c:v>43425</c:v>
                </c:pt>
                <c:pt idx="3045">
                  <c:v>43426</c:v>
                </c:pt>
                <c:pt idx="3046">
                  <c:v>43427</c:v>
                </c:pt>
                <c:pt idx="3047">
                  <c:v>43430</c:v>
                </c:pt>
                <c:pt idx="3048">
                  <c:v>43431</c:v>
                </c:pt>
                <c:pt idx="3049">
                  <c:v>43432</c:v>
                </c:pt>
                <c:pt idx="3050">
                  <c:v>43433</c:v>
                </c:pt>
                <c:pt idx="3051">
                  <c:v>43434</c:v>
                </c:pt>
                <c:pt idx="3052">
                  <c:v>43437</c:v>
                </c:pt>
                <c:pt idx="3053">
                  <c:v>43438</c:v>
                </c:pt>
                <c:pt idx="3054">
                  <c:v>43439</c:v>
                </c:pt>
                <c:pt idx="3055">
                  <c:v>43440</c:v>
                </c:pt>
                <c:pt idx="3056">
                  <c:v>43441</c:v>
                </c:pt>
                <c:pt idx="3057">
                  <c:v>43444</c:v>
                </c:pt>
                <c:pt idx="3058">
                  <c:v>43445</c:v>
                </c:pt>
                <c:pt idx="3059">
                  <c:v>43446</c:v>
                </c:pt>
                <c:pt idx="3060">
                  <c:v>43447</c:v>
                </c:pt>
                <c:pt idx="3061">
                  <c:v>43448</c:v>
                </c:pt>
                <c:pt idx="3062">
                  <c:v>43451</c:v>
                </c:pt>
                <c:pt idx="3063">
                  <c:v>43452</c:v>
                </c:pt>
                <c:pt idx="3064">
                  <c:v>43453</c:v>
                </c:pt>
                <c:pt idx="3065">
                  <c:v>43454</c:v>
                </c:pt>
                <c:pt idx="3066">
                  <c:v>43455</c:v>
                </c:pt>
                <c:pt idx="3067">
                  <c:v>43458</c:v>
                </c:pt>
                <c:pt idx="3068">
                  <c:v>43461</c:v>
                </c:pt>
                <c:pt idx="3069">
                  <c:v>43462</c:v>
                </c:pt>
                <c:pt idx="3070">
                  <c:v>43465</c:v>
                </c:pt>
                <c:pt idx="3071">
                  <c:v>43467</c:v>
                </c:pt>
                <c:pt idx="3072">
                  <c:v>43468</c:v>
                </c:pt>
                <c:pt idx="3073">
                  <c:v>43469</c:v>
                </c:pt>
                <c:pt idx="3074">
                  <c:v>43472</c:v>
                </c:pt>
                <c:pt idx="3075">
                  <c:v>43473</c:v>
                </c:pt>
                <c:pt idx="3076">
                  <c:v>43474</c:v>
                </c:pt>
                <c:pt idx="3077">
                  <c:v>43475</c:v>
                </c:pt>
                <c:pt idx="3078">
                  <c:v>43476</c:v>
                </c:pt>
                <c:pt idx="3079">
                  <c:v>43479</c:v>
                </c:pt>
                <c:pt idx="3080">
                  <c:v>43480</c:v>
                </c:pt>
                <c:pt idx="3081">
                  <c:v>43481</c:v>
                </c:pt>
                <c:pt idx="3082">
                  <c:v>43482</c:v>
                </c:pt>
                <c:pt idx="3083">
                  <c:v>43483</c:v>
                </c:pt>
                <c:pt idx="3084">
                  <c:v>43486</c:v>
                </c:pt>
                <c:pt idx="3085">
                  <c:v>43487</c:v>
                </c:pt>
                <c:pt idx="3086">
                  <c:v>43488</c:v>
                </c:pt>
                <c:pt idx="3087">
                  <c:v>43489</c:v>
                </c:pt>
                <c:pt idx="3088">
                  <c:v>43490</c:v>
                </c:pt>
                <c:pt idx="3089">
                  <c:v>43493</c:v>
                </c:pt>
                <c:pt idx="3090">
                  <c:v>43494</c:v>
                </c:pt>
                <c:pt idx="3091">
                  <c:v>43495</c:v>
                </c:pt>
                <c:pt idx="3092">
                  <c:v>43496</c:v>
                </c:pt>
                <c:pt idx="3093">
                  <c:v>43497</c:v>
                </c:pt>
                <c:pt idx="3094">
                  <c:v>43500</c:v>
                </c:pt>
                <c:pt idx="3095">
                  <c:v>43501</c:v>
                </c:pt>
                <c:pt idx="3096">
                  <c:v>43502</c:v>
                </c:pt>
                <c:pt idx="3097">
                  <c:v>43503</c:v>
                </c:pt>
                <c:pt idx="3098">
                  <c:v>43504</c:v>
                </c:pt>
                <c:pt idx="3099">
                  <c:v>43507</c:v>
                </c:pt>
                <c:pt idx="3100">
                  <c:v>43508</c:v>
                </c:pt>
                <c:pt idx="3101">
                  <c:v>43509</c:v>
                </c:pt>
                <c:pt idx="3102">
                  <c:v>43510</c:v>
                </c:pt>
                <c:pt idx="3103">
                  <c:v>43511</c:v>
                </c:pt>
                <c:pt idx="3104">
                  <c:v>43514</c:v>
                </c:pt>
                <c:pt idx="3105">
                  <c:v>43515</c:v>
                </c:pt>
                <c:pt idx="3106">
                  <c:v>43516</c:v>
                </c:pt>
                <c:pt idx="3107">
                  <c:v>43517</c:v>
                </c:pt>
                <c:pt idx="3108">
                  <c:v>43518</c:v>
                </c:pt>
                <c:pt idx="3109">
                  <c:v>43521</c:v>
                </c:pt>
                <c:pt idx="3110">
                  <c:v>43522</c:v>
                </c:pt>
                <c:pt idx="3111">
                  <c:v>43523</c:v>
                </c:pt>
                <c:pt idx="3112">
                  <c:v>43524</c:v>
                </c:pt>
                <c:pt idx="3113">
                  <c:v>43525</c:v>
                </c:pt>
                <c:pt idx="3114">
                  <c:v>43528</c:v>
                </c:pt>
                <c:pt idx="3115">
                  <c:v>43529</c:v>
                </c:pt>
                <c:pt idx="3116">
                  <c:v>43530</c:v>
                </c:pt>
                <c:pt idx="3117">
                  <c:v>43531</c:v>
                </c:pt>
                <c:pt idx="3118">
                  <c:v>43532</c:v>
                </c:pt>
                <c:pt idx="3119">
                  <c:v>43535</c:v>
                </c:pt>
                <c:pt idx="3120">
                  <c:v>43536</c:v>
                </c:pt>
                <c:pt idx="3121">
                  <c:v>43537</c:v>
                </c:pt>
                <c:pt idx="3122">
                  <c:v>43538</c:v>
                </c:pt>
                <c:pt idx="3123">
                  <c:v>43539</c:v>
                </c:pt>
                <c:pt idx="3124">
                  <c:v>43542</c:v>
                </c:pt>
                <c:pt idx="3125">
                  <c:v>43543</c:v>
                </c:pt>
                <c:pt idx="3126">
                  <c:v>43544</c:v>
                </c:pt>
                <c:pt idx="3127">
                  <c:v>43545</c:v>
                </c:pt>
                <c:pt idx="3128">
                  <c:v>43546</c:v>
                </c:pt>
                <c:pt idx="3129">
                  <c:v>43549</c:v>
                </c:pt>
                <c:pt idx="3130">
                  <c:v>43550</c:v>
                </c:pt>
                <c:pt idx="3131">
                  <c:v>43551</c:v>
                </c:pt>
                <c:pt idx="3132">
                  <c:v>43552</c:v>
                </c:pt>
                <c:pt idx="3133">
                  <c:v>43553</c:v>
                </c:pt>
                <c:pt idx="3134">
                  <c:v>43556</c:v>
                </c:pt>
                <c:pt idx="3135">
                  <c:v>43557</c:v>
                </c:pt>
                <c:pt idx="3136">
                  <c:v>43558</c:v>
                </c:pt>
                <c:pt idx="3137">
                  <c:v>43559</c:v>
                </c:pt>
                <c:pt idx="3138">
                  <c:v>43560</c:v>
                </c:pt>
                <c:pt idx="3139">
                  <c:v>43563</c:v>
                </c:pt>
                <c:pt idx="3140">
                  <c:v>43564</c:v>
                </c:pt>
                <c:pt idx="3141">
                  <c:v>43565</c:v>
                </c:pt>
                <c:pt idx="3142">
                  <c:v>43566</c:v>
                </c:pt>
                <c:pt idx="3143">
                  <c:v>43567</c:v>
                </c:pt>
                <c:pt idx="3144">
                  <c:v>43570</c:v>
                </c:pt>
                <c:pt idx="3145">
                  <c:v>43571</c:v>
                </c:pt>
                <c:pt idx="3146">
                  <c:v>43572</c:v>
                </c:pt>
                <c:pt idx="3147">
                  <c:v>43573</c:v>
                </c:pt>
                <c:pt idx="3148">
                  <c:v>43578</c:v>
                </c:pt>
                <c:pt idx="3149">
                  <c:v>43579</c:v>
                </c:pt>
                <c:pt idx="3150">
                  <c:v>43580</c:v>
                </c:pt>
                <c:pt idx="3151">
                  <c:v>43581</c:v>
                </c:pt>
                <c:pt idx="3152">
                  <c:v>43584</c:v>
                </c:pt>
                <c:pt idx="3153">
                  <c:v>43585</c:v>
                </c:pt>
                <c:pt idx="3154">
                  <c:v>43587</c:v>
                </c:pt>
                <c:pt idx="3155">
                  <c:v>43588</c:v>
                </c:pt>
                <c:pt idx="3156">
                  <c:v>43591</c:v>
                </c:pt>
                <c:pt idx="3157">
                  <c:v>43592</c:v>
                </c:pt>
                <c:pt idx="3158">
                  <c:v>43593</c:v>
                </c:pt>
                <c:pt idx="3159">
                  <c:v>43594</c:v>
                </c:pt>
                <c:pt idx="3160">
                  <c:v>43595</c:v>
                </c:pt>
                <c:pt idx="3161">
                  <c:v>43598</c:v>
                </c:pt>
                <c:pt idx="3162">
                  <c:v>43599</c:v>
                </c:pt>
                <c:pt idx="3163">
                  <c:v>43600</c:v>
                </c:pt>
                <c:pt idx="3164">
                  <c:v>43601</c:v>
                </c:pt>
                <c:pt idx="3165">
                  <c:v>43602</c:v>
                </c:pt>
                <c:pt idx="3166">
                  <c:v>43605</c:v>
                </c:pt>
                <c:pt idx="3167">
                  <c:v>43606</c:v>
                </c:pt>
                <c:pt idx="3168">
                  <c:v>43607</c:v>
                </c:pt>
                <c:pt idx="3169">
                  <c:v>43608</c:v>
                </c:pt>
                <c:pt idx="3170">
                  <c:v>43609</c:v>
                </c:pt>
                <c:pt idx="3171">
                  <c:v>43612</c:v>
                </c:pt>
                <c:pt idx="3172">
                  <c:v>43613</c:v>
                </c:pt>
                <c:pt idx="3173">
                  <c:v>43614</c:v>
                </c:pt>
                <c:pt idx="3174">
                  <c:v>43615</c:v>
                </c:pt>
                <c:pt idx="3175">
                  <c:v>43616</c:v>
                </c:pt>
                <c:pt idx="3176">
                  <c:v>43619</c:v>
                </c:pt>
                <c:pt idx="3177">
                  <c:v>43620</c:v>
                </c:pt>
                <c:pt idx="3178">
                  <c:v>43621</c:v>
                </c:pt>
                <c:pt idx="3179">
                  <c:v>43622</c:v>
                </c:pt>
                <c:pt idx="3180">
                  <c:v>43623</c:v>
                </c:pt>
                <c:pt idx="3181">
                  <c:v>43626</c:v>
                </c:pt>
                <c:pt idx="3182">
                  <c:v>43627</c:v>
                </c:pt>
                <c:pt idx="3183">
                  <c:v>43628</c:v>
                </c:pt>
                <c:pt idx="3184">
                  <c:v>43629</c:v>
                </c:pt>
                <c:pt idx="3185">
                  <c:v>43630</c:v>
                </c:pt>
                <c:pt idx="3186">
                  <c:v>43633</c:v>
                </c:pt>
                <c:pt idx="3187">
                  <c:v>43634</c:v>
                </c:pt>
                <c:pt idx="3188">
                  <c:v>43635</c:v>
                </c:pt>
                <c:pt idx="3189">
                  <c:v>43636</c:v>
                </c:pt>
                <c:pt idx="3190">
                  <c:v>43637</c:v>
                </c:pt>
                <c:pt idx="3191">
                  <c:v>43640</c:v>
                </c:pt>
                <c:pt idx="3192">
                  <c:v>43641</c:v>
                </c:pt>
                <c:pt idx="3193">
                  <c:v>43642</c:v>
                </c:pt>
                <c:pt idx="3194">
                  <c:v>43643</c:v>
                </c:pt>
                <c:pt idx="3195">
                  <c:v>43644</c:v>
                </c:pt>
                <c:pt idx="3196">
                  <c:v>43647</c:v>
                </c:pt>
                <c:pt idx="3197">
                  <c:v>43648</c:v>
                </c:pt>
                <c:pt idx="3198">
                  <c:v>43649</c:v>
                </c:pt>
                <c:pt idx="3199">
                  <c:v>43650</c:v>
                </c:pt>
                <c:pt idx="3200">
                  <c:v>43651</c:v>
                </c:pt>
                <c:pt idx="3201">
                  <c:v>43654</c:v>
                </c:pt>
                <c:pt idx="3202">
                  <c:v>43655</c:v>
                </c:pt>
                <c:pt idx="3203">
                  <c:v>43656</c:v>
                </c:pt>
                <c:pt idx="3204">
                  <c:v>43657</c:v>
                </c:pt>
                <c:pt idx="3205">
                  <c:v>43658</c:v>
                </c:pt>
                <c:pt idx="3206">
                  <c:v>43661</c:v>
                </c:pt>
                <c:pt idx="3207">
                  <c:v>43662</c:v>
                </c:pt>
                <c:pt idx="3208">
                  <c:v>43663</c:v>
                </c:pt>
                <c:pt idx="3209">
                  <c:v>43664</c:v>
                </c:pt>
                <c:pt idx="3210">
                  <c:v>43665</c:v>
                </c:pt>
                <c:pt idx="3211">
                  <c:v>43668</c:v>
                </c:pt>
                <c:pt idx="3212">
                  <c:v>43669</c:v>
                </c:pt>
                <c:pt idx="3213">
                  <c:v>43670</c:v>
                </c:pt>
                <c:pt idx="3214">
                  <c:v>43671</c:v>
                </c:pt>
                <c:pt idx="3215">
                  <c:v>43672</c:v>
                </c:pt>
                <c:pt idx="3216">
                  <c:v>43675</c:v>
                </c:pt>
                <c:pt idx="3217">
                  <c:v>43676</c:v>
                </c:pt>
                <c:pt idx="3218">
                  <c:v>43677</c:v>
                </c:pt>
                <c:pt idx="3219">
                  <c:v>43678</c:v>
                </c:pt>
                <c:pt idx="3220">
                  <c:v>43679</c:v>
                </c:pt>
                <c:pt idx="3221">
                  <c:v>43682</c:v>
                </c:pt>
                <c:pt idx="3222">
                  <c:v>43683</c:v>
                </c:pt>
                <c:pt idx="3223">
                  <c:v>43684</c:v>
                </c:pt>
                <c:pt idx="3224">
                  <c:v>43685</c:v>
                </c:pt>
                <c:pt idx="3225">
                  <c:v>43686</c:v>
                </c:pt>
                <c:pt idx="3226">
                  <c:v>43689</c:v>
                </c:pt>
                <c:pt idx="3227">
                  <c:v>43690</c:v>
                </c:pt>
                <c:pt idx="3228">
                  <c:v>43691</c:v>
                </c:pt>
                <c:pt idx="3229">
                  <c:v>43692</c:v>
                </c:pt>
                <c:pt idx="3230">
                  <c:v>43693</c:v>
                </c:pt>
                <c:pt idx="3231">
                  <c:v>43696</c:v>
                </c:pt>
                <c:pt idx="3232">
                  <c:v>43697</c:v>
                </c:pt>
                <c:pt idx="3233">
                  <c:v>43698</c:v>
                </c:pt>
                <c:pt idx="3234">
                  <c:v>43699</c:v>
                </c:pt>
                <c:pt idx="3235">
                  <c:v>43700</c:v>
                </c:pt>
                <c:pt idx="3236">
                  <c:v>43703</c:v>
                </c:pt>
                <c:pt idx="3237">
                  <c:v>43704</c:v>
                </c:pt>
                <c:pt idx="3238">
                  <c:v>43705</c:v>
                </c:pt>
                <c:pt idx="3239">
                  <c:v>43706</c:v>
                </c:pt>
                <c:pt idx="3240">
                  <c:v>43707</c:v>
                </c:pt>
                <c:pt idx="3241">
                  <c:v>43710</c:v>
                </c:pt>
                <c:pt idx="3242">
                  <c:v>43711</c:v>
                </c:pt>
                <c:pt idx="3243">
                  <c:v>43712</c:v>
                </c:pt>
                <c:pt idx="3244">
                  <c:v>43713</c:v>
                </c:pt>
                <c:pt idx="3245">
                  <c:v>43714</c:v>
                </c:pt>
                <c:pt idx="3246">
                  <c:v>43717</c:v>
                </c:pt>
                <c:pt idx="3247">
                  <c:v>43718</c:v>
                </c:pt>
                <c:pt idx="3248">
                  <c:v>43719</c:v>
                </c:pt>
                <c:pt idx="3249">
                  <c:v>43720</c:v>
                </c:pt>
                <c:pt idx="3250">
                  <c:v>43721</c:v>
                </c:pt>
                <c:pt idx="3251">
                  <c:v>43724</c:v>
                </c:pt>
                <c:pt idx="3252">
                  <c:v>43725</c:v>
                </c:pt>
                <c:pt idx="3253">
                  <c:v>43726</c:v>
                </c:pt>
                <c:pt idx="3254">
                  <c:v>43727</c:v>
                </c:pt>
                <c:pt idx="3255">
                  <c:v>43728</c:v>
                </c:pt>
                <c:pt idx="3256">
                  <c:v>43731</c:v>
                </c:pt>
                <c:pt idx="3257">
                  <c:v>43732</c:v>
                </c:pt>
                <c:pt idx="3258">
                  <c:v>43733</c:v>
                </c:pt>
                <c:pt idx="3259">
                  <c:v>43734</c:v>
                </c:pt>
                <c:pt idx="3260">
                  <c:v>43735</c:v>
                </c:pt>
                <c:pt idx="3261">
                  <c:v>43738</c:v>
                </c:pt>
                <c:pt idx="3262">
                  <c:v>43739</c:v>
                </c:pt>
                <c:pt idx="3263">
                  <c:v>43740</c:v>
                </c:pt>
                <c:pt idx="3264">
                  <c:v>43741</c:v>
                </c:pt>
                <c:pt idx="3265">
                  <c:v>43742</c:v>
                </c:pt>
                <c:pt idx="3266">
                  <c:v>43745</c:v>
                </c:pt>
                <c:pt idx="3267">
                  <c:v>43746</c:v>
                </c:pt>
                <c:pt idx="3268">
                  <c:v>43747</c:v>
                </c:pt>
                <c:pt idx="3269">
                  <c:v>43748</c:v>
                </c:pt>
                <c:pt idx="3270">
                  <c:v>43749</c:v>
                </c:pt>
                <c:pt idx="3271">
                  <c:v>43752</c:v>
                </c:pt>
                <c:pt idx="3272">
                  <c:v>43753</c:v>
                </c:pt>
                <c:pt idx="3273">
                  <c:v>43754</c:v>
                </c:pt>
                <c:pt idx="3274">
                  <c:v>43755</c:v>
                </c:pt>
                <c:pt idx="3275">
                  <c:v>43756</c:v>
                </c:pt>
                <c:pt idx="3276">
                  <c:v>43759</c:v>
                </c:pt>
                <c:pt idx="3277">
                  <c:v>43760</c:v>
                </c:pt>
                <c:pt idx="3278">
                  <c:v>43761</c:v>
                </c:pt>
                <c:pt idx="3279">
                  <c:v>43762</c:v>
                </c:pt>
                <c:pt idx="3280">
                  <c:v>43763</c:v>
                </c:pt>
                <c:pt idx="3281">
                  <c:v>43766</c:v>
                </c:pt>
                <c:pt idx="3282">
                  <c:v>43767</c:v>
                </c:pt>
                <c:pt idx="3283">
                  <c:v>43768</c:v>
                </c:pt>
                <c:pt idx="3284">
                  <c:v>43769</c:v>
                </c:pt>
                <c:pt idx="3285">
                  <c:v>43770</c:v>
                </c:pt>
                <c:pt idx="3286">
                  <c:v>43773</c:v>
                </c:pt>
                <c:pt idx="3287">
                  <c:v>43774</c:v>
                </c:pt>
                <c:pt idx="3288">
                  <c:v>43775</c:v>
                </c:pt>
                <c:pt idx="3289">
                  <c:v>43776</c:v>
                </c:pt>
                <c:pt idx="3290">
                  <c:v>43777</c:v>
                </c:pt>
                <c:pt idx="3291">
                  <c:v>43780</c:v>
                </c:pt>
                <c:pt idx="3292">
                  <c:v>43781</c:v>
                </c:pt>
                <c:pt idx="3293">
                  <c:v>43782</c:v>
                </c:pt>
                <c:pt idx="3294">
                  <c:v>43783</c:v>
                </c:pt>
                <c:pt idx="3295">
                  <c:v>43784</c:v>
                </c:pt>
                <c:pt idx="3296">
                  <c:v>43787</c:v>
                </c:pt>
                <c:pt idx="3297">
                  <c:v>43788</c:v>
                </c:pt>
                <c:pt idx="3298">
                  <c:v>43789</c:v>
                </c:pt>
                <c:pt idx="3299">
                  <c:v>43790</c:v>
                </c:pt>
                <c:pt idx="3300">
                  <c:v>43791</c:v>
                </c:pt>
                <c:pt idx="3301">
                  <c:v>43794</c:v>
                </c:pt>
                <c:pt idx="3302">
                  <c:v>43795</c:v>
                </c:pt>
                <c:pt idx="3303">
                  <c:v>43796</c:v>
                </c:pt>
                <c:pt idx="3304">
                  <c:v>43797</c:v>
                </c:pt>
                <c:pt idx="3305">
                  <c:v>43798</c:v>
                </c:pt>
                <c:pt idx="3306">
                  <c:v>43801</c:v>
                </c:pt>
                <c:pt idx="3307">
                  <c:v>43802</c:v>
                </c:pt>
                <c:pt idx="3308">
                  <c:v>43803</c:v>
                </c:pt>
                <c:pt idx="3309">
                  <c:v>43804</c:v>
                </c:pt>
                <c:pt idx="3310">
                  <c:v>43805</c:v>
                </c:pt>
                <c:pt idx="3311">
                  <c:v>43808</c:v>
                </c:pt>
                <c:pt idx="3312">
                  <c:v>43809</c:v>
                </c:pt>
                <c:pt idx="3313">
                  <c:v>43810</c:v>
                </c:pt>
                <c:pt idx="3314">
                  <c:v>43811</c:v>
                </c:pt>
                <c:pt idx="3315">
                  <c:v>43812</c:v>
                </c:pt>
                <c:pt idx="3316">
                  <c:v>43815</c:v>
                </c:pt>
                <c:pt idx="3317">
                  <c:v>43816</c:v>
                </c:pt>
                <c:pt idx="3318">
                  <c:v>43817</c:v>
                </c:pt>
                <c:pt idx="3319">
                  <c:v>43818</c:v>
                </c:pt>
                <c:pt idx="3320">
                  <c:v>43819</c:v>
                </c:pt>
                <c:pt idx="3321">
                  <c:v>43822</c:v>
                </c:pt>
                <c:pt idx="3322">
                  <c:v>43823</c:v>
                </c:pt>
                <c:pt idx="3323">
                  <c:v>43826</c:v>
                </c:pt>
                <c:pt idx="3324">
                  <c:v>43829</c:v>
                </c:pt>
                <c:pt idx="3325">
                  <c:v>43830</c:v>
                </c:pt>
                <c:pt idx="3326">
                  <c:v>43832</c:v>
                </c:pt>
                <c:pt idx="3327">
                  <c:v>43833</c:v>
                </c:pt>
                <c:pt idx="3328">
                  <c:v>43836</c:v>
                </c:pt>
                <c:pt idx="3329">
                  <c:v>43837</c:v>
                </c:pt>
                <c:pt idx="3330">
                  <c:v>43838</c:v>
                </c:pt>
                <c:pt idx="3331">
                  <c:v>43839</c:v>
                </c:pt>
                <c:pt idx="3332">
                  <c:v>43840</c:v>
                </c:pt>
                <c:pt idx="3333">
                  <c:v>43843</c:v>
                </c:pt>
                <c:pt idx="3334">
                  <c:v>43844</c:v>
                </c:pt>
                <c:pt idx="3335">
                  <c:v>43845</c:v>
                </c:pt>
                <c:pt idx="3336">
                  <c:v>43846</c:v>
                </c:pt>
                <c:pt idx="3337">
                  <c:v>43847</c:v>
                </c:pt>
                <c:pt idx="3338">
                  <c:v>43850</c:v>
                </c:pt>
                <c:pt idx="3339">
                  <c:v>43851</c:v>
                </c:pt>
                <c:pt idx="3340">
                  <c:v>43852</c:v>
                </c:pt>
                <c:pt idx="3341">
                  <c:v>43853</c:v>
                </c:pt>
                <c:pt idx="3342">
                  <c:v>43854</c:v>
                </c:pt>
                <c:pt idx="3343">
                  <c:v>43857</c:v>
                </c:pt>
                <c:pt idx="3344">
                  <c:v>43858</c:v>
                </c:pt>
                <c:pt idx="3345">
                  <c:v>43859</c:v>
                </c:pt>
                <c:pt idx="3346">
                  <c:v>43860</c:v>
                </c:pt>
                <c:pt idx="3347">
                  <c:v>43861</c:v>
                </c:pt>
                <c:pt idx="3348">
                  <c:v>43864</c:v>
                </c:pt>
                <c:pt idx="3349">
                  <c:v>43865</c:v>
                </c:pt>
                <c:pt idx="3350">
                  <c:v>43866</c:v>
                </c:pt>
                <c:pt idx="3351">
                  <c:v>43867</c:v>
                </c:pt>
                <c:pt idx="3352">
                  <c:v>43868</c:v>
                </c:pt>
                <c:pt idx="3353">
                  <c:v>43871</c:v>
                </c:pt>
                <c:pt idx="3354">
                  <c:v>43872</c:v>
                </c:pt>
                <c:pt idx="3355">
                  <c:v>43873</c:v>
                </c:pt>
                <c:pt idx="3356">
                  <c:v>43874</c:v>
                </c:pt>
                <c:pt idx="3357">
                  <c:v>43875</c:v>
                </c:pt>
                <c:pt idx="3358">
                  <c:v>43878</c:v>
                </c:pt>
                <c:pt idx="3359">
                  <c:v>43879</c:v>
                </c:pt>
                <c:pt idx="3360">
                  <c:v>43880</c:v>
                </c:pt>
                <c:pt idx="3361">
                  <c:v>43881</c:v>
                </c:pt>
                <c:pt idx="3362">
                  <c:v>43882</c:v>
                </c:pt>
                <c:pt idx="3363">
                  <c:v>43885</c:v>
                </c:pt>
                <c:pt idx="3364">
                  <c:v>43886</c:v>
                </c:pt>
                <c:pt idx="3365">
                  <c:v>43887</c:v>
                </c:pt>
                <c:pt idx="3366">
                  <c:v>43888</c:v>
                </c:pt>
                <c:pt idx="3367">
                  <c:v>43889</c:v>
                </c:pt>
                <c:pt idx="3368">
                  <c:v>43892</c:v>
                </c:pt>
                <c:pt idx="3369">
                  <c:v>43893</c:v>
                </c:pt>
                <c:pt idx="3370">
                  <c:v>43894</c:v>
                </c:pt>
                <c:pt idx="3371">
                  <c:v>43895</c:v>
                </c:pt>
                <c:pt idx="3372">
                  <c:v>43896</c:v>
                </c:pt>
                <c:pt idx="3373">
                  <c:v>43899</c:v>
                </c:pt>
                <c:pt idx="3374">
                  <c:v>43900</c:v>
                </c:pt>
                <c:pt idx="3375">
                  <c:v>43901</c:v>
                </c:pt>
                <c:pt idx="3376">
                  <c:v>43902</c:v>
                </c:pt>
                <c:pt idx="3377">
                  <c:v>43903</c:v>
                </c:pt>
                <c:pt idx="3378">
                  <c:v>43906</c:v>
                </c:pt>
                <c:pt idx="3379">
                  <c:v>43907</c:v>
                </c:pt>
                <c:pt idx="3380">
                  <c:v>43908</c:v>
                </c:pt>
                <c:pt idx="3381">
                  <c:v>43909</c:v>
                </c:pt>
                <c:pt idx="3382">
                  <c:v>43910</c:v>
                </c:pt>
                <c:pt idx="3383">
                  <c:v>43913</c:v>
                </c:pt>
                <c:pt idx="3384">
                  <c:v>43914</c:v>
                </c:pt>
                <c:pt idx="3385">
                  <c:v>43915</c:v>
                </c:pt>
                <c:pt idx="3386">
                  <c:v>43916</c:v>
                </c:pt>
                <c:pt idx="3387">
                  <c:v>43917</c:v>
                </c:pt>
                <c:pt idx="3388">
                  <c:v>43920</c:v>
                </c:pt>
                <c:pt idx="3389">
                  <c:v>43921</c:v>
                </c:pt>
                <c:pt idx="3390">
                  <c:v>43922</c:v>
                </c:pt>
                <c:pt idx="3391">
                  <c:v>43923</c:v>
                </c:pt>
                <c:pt idx="3392">
                  <c:v>43924</c:v>
                </c:pt>
                <c:pt idx="3393">
                  <c:v>43927</c:v>
                </c:pt>
                <c:pt idx="3394">
                  <c:v>43928</c:v>
                </c:pt>
                <c:pt idx="3395">
                  <c:v>43929</c:v>
                </c:pt>
                <c:pt idx="3396">
                  <c:v>43930</c:v>
                </c:pt>
                <c:pt idx="3397">
                  <c:v>43935</c:v>
                </c:pt>
                <c:pt idx="3398">
                  <c:v>43936</c:v>
                </c:pt>
                <c:pt idx="3399">
                  <c:v>43937</c:v>
                </c:pt>
                <c:pt idx="3400">
                  <c:v>43938</c:v>
                </c:pt>
                <c:pt idx="3401">
                  <c:v>43941</c:v>
                </c:pt>
                <c:pt idx="3402">
                  <c:v>43942</c:v>
                </c:pt>
                <c:pt idx="3403">
                  <c:v>43943</c:v>
                </c:pt>
                <c:pt idx="3404">
                  <c:v>43944</c:v>
                </c:pt>
                <c:pt idx="3405">
                  <c:v>43945</c:v>
                </c:pt>
                <c:pt idx="3406">
                  <c:v>43948</c:v>
                </c:pt>
                <c:pt idx="3407">
                  <c:v>43949</c:v>
                </c:pt>
                <c:pt idx="3408">
                  <c:v>43950</c:v>
                </c:pt>
                <c:pt idx="3409">
                  <c:v>43951</c:v>
                </c:pt>
                <c:pt idx="3410">
                  <c:v>43955</c:v>
                </c:pt>
                <c:pt idx="3411">
                  <c:v>43956</c:v>
                </c:pt>
                <c:pt idx="3412">
                  <c:v>43957</c:v>
                </c:pt>
                <c:pt idx="3413">
                  <c:v>43958</c:v>
                </c:pt>
                <c:pt idx="3414">
                  <c:v>43959</c:v>
                </c:pt>
                <c:pt idx="3415">
                  <c:v>43962</c:v>
                </c:pt>
                <c:pt idx="3416">
                  <c:v>43963</c:v>
                </c:pt>
                <c:pt idx="3417">
                  <c:v>43964</c:v>
                </c:pt>
                <c:pt idx="3418">
                  <c:v>43965</c:v>
                </c:pt>
                <c:pt idx="3419">
                  <c:v>43966</c:v>
                </c:pt>
                <c:pt idx="3420">
                  <c:v>43969</c:v>
                </c:pt>
                <c:pt idx="3421">
                  <c:v>43970</c:v>
                </c:pt>
                <c:pt idx="3422">
                  <c:v>43971</c:v>
                </c:pt>
                <c:pt idx="3423">
                  <c:v>43972</c:v>
                </c:pt>
                <c:pt idx="3424">
                  <c:v>43973</c:v>
                </c:pt>
                <c:pt idx="3425">
                  <c:v>43976</c:v>
                </c:pt>
                <c:pt idx="3426">
                  <c:v>43977</c:v>
                </c:pt>
                <c:pt idx="3427">
                  <c:v>43978</c:v>
                </c:pt>
                <c:pt idx="3428">
                  <c:v>43979</c:v>
                </c:pt>
                <c:pt idx="3429">
                  <c:v>43980</c:v>
                </c:pt>
                <c:pt idx="3430">
                  <c:v>43983</c:v>
                </c:pt>
                <c:pt idx="3431">
                  <c:v>43984</c:v>
                </c:pt>
                <c:pt idx="3432">
                  <c:v>43985</c:v>
                </c:pt>
                <c:pt idx="3433">
                  <c:v>43986</c:v>
                </c:pt>
                <c:pt idx="3434">
                  <c:v>43987</c:v>
                </c:pt>
                <c:pt idx="3435">
                  <c:v>43990</c:v>
                </c:pt>
                <c:pt idx="3436">
                  <c:v>43991</c:v>
                </c:pt>
                <c:pt idx="3437">
                  <c:v>43992</c:v>
                </c:pt>
                <c:pt idx="3438">
                  <c:v>43993</c:v>
                </c:pt>
                <c:pt idx="3439">
                  <c:v>43994</c:v>
                </c:pt>
                <c:pt idx="3440">
                  <c:v>43997</c:v>
                </c:pt>
                <c:pt idx="3441">
                  <c:v>43998</c:v>
                </c:pt>
                <c:pt idx="3442">
                  <c:v>43999</c:v>
                </c:pt>
                <c:pt idx="3443">
                  <c:v>44000</c:v>
                </c:pt>
                <c:pt idx="3444">
                  <c:v>44001</c:v>
                </c:pt>
                <c:pt idx="3445">
                  <c:v>44004</c:v>
                </c:pt>
                <c:pt idx="3446">
                  <c:v>44005</c:v>
                </c:pt>
                <c:pt idx="3447">
                  <c:v>44006</c:v>
                </c:pt>
                <c:pt idx="3448">
                  <c:v>44007</c:v>
                </c:pt>
                <c:pt idx="3449">
                  <c:v>44008</c:v>
                </c:pt>
                <c:pt idx="3450">
                  <c:v>44011</c:v>
                </c:pt>
                <c:pt idx="3451">
                  <c:v>44012</c:v>
                </c:pt>
                <c:pt idx="3452">
                  <c:v>44013</c:v>
                </c:pt>
                <c:pt idx="3453">
                  <c:v>44014</c:v>
                </c:pt>
                <c:pt idx="3454">
                  <c:v>44015</c:v>
                </c:pt>
                <c:pt idx="3455">
                  <c:v>44018</c:v>
                </c:pt>
                <c:pt idx="3456">
                  <c:v>44019</c:v>
                </c:pt>
                <c:pt idx="3457">
                  <c:v>44020</c:v>
                </c:pt>
                <c:pt idx="3458">
                  <c:v>44021</c:v>
                </c:pt>
                <c:pt idx="3459">
                  <c:v>44022</c:v>
                </c:pt>
                <c:pt idx="3460">
                  <c:v>44025</c:v>
                </c:pt>
                <c:pt idx="3461">
                  <c:v>44026</c:v>
                </c:pt>
                <c:pt idx="3462">
                  <c:v>44027</c:v>
                </c:pt>
                <c:pt idx="3463">
                  <c:v>44028</c:v>
                </c:pt>
                <c:pt idx="3464">
                  <c:v>44029</c:v>
                </c:pt>
                <c:pt idx="3465">
                  <c:v>44032</c:v>
                </c:pt>
                <c:pt idx="3466">
                  <c:v>44033</c:v>
                </c:pt>
                <c:pt idx="3467">
                  <c:v>44034</c:v>
                </c:pt>
                <c:pt idx="3468">
                  <c:v>44035</c:v>
                </c:pt>
                <c:pt idx="3469">
                  <c:v>44036</c:v>
                </c:pt>
                <c:pt idx="3470">
                  <c:v>44039</c:v>
                </c:pt>
                <c:pt idx="3471">
                  <c:v>44040</c:v>
                </c:pt>
                <c:pt idx="3472">
                  <c:v>44041</c:v>
                </c:pt>
                <c:pt idx="3473">
                  <c:v>44042</c:v>
                </c:pt>
                <c:pt idx="3474">
                  <c:v>44043</c:v>
                </c:pt>
                <c:pt idx="3475">
                  <c:v>44046</c:v>
                </c:pt>
                <c:pt idx="3476">
                  <c:v>44047</c:v>
                </c:pt>
                <c:pt idx="3477">
                  <c:v>44048</c:v>
                </c:pt>
                <c:pt idx="3478">
                  <c:v>44049</c:v>
                </c:pt>
                <c:pt idx="3479">
                  <c:v>44050</c:v>
                </c:pt>
                <c:pt idx="3480">
                  <c:v>44053</c:v>
                </c:pt>
                <c:pt idx="3481">
                  <c:v>44054</c:v>
                </c:pt>
                <c:pt idx="3482">
                  <c:v>44055</c:v>
                </c:pt>
                <c:pt idx="3483">
                  <c:v>44056</c:v>
                </c:pt>
                <c:pt idx="3484">
                  <c:v>44057</c:v>
                </c:pt>
                <c:pt idx="3485">
                  <c:v>44060</c:v>
                </c:pt>
                <c:pt idx="3486">
                  <c:v>44061</c:v>
                </c:pt>
                <c:pt idx="3487">
                  <c:v>44062</c:v>
                </c:pt>
                <c:pt idx="3488">
                  <c:v>44063</c:v>
                </c:pt>
                <c:pt idx="3489">
                  <c:v>44064</c:v>
                </c:pt>
                <c:pt idx="3490">
                  <c:v>44067</c:v>
                </c:pt>
                <c:pt idx="3491">
                  <c:v>44068</c:v>
                </c:pt>
                <c:pt idx="3492">
                  <c:v>44069</c:v>
                </c:pt>
                <c:pt idx="3493">
                  <c:v>44070</c:v>
                </c:pt>
                <c:pt idx="3494">
                  <c:v>44071</c:v>
                </c:pt>
                <c:pt idx="3495">
                  <c:v>44074</c:v>
                </c:pt>
                <c:pt idx="3496">
                  <c:v>44075</c:v>
                </c:pt>
                <c:pt idx="3497">
                  <c:v>44076</c:v>
                </c:pt>
                <c:pt idx="3498">
                  <c:v>44077</c:v>
                </c:pt>
                <c:pt idx="3499">
                  <c:v>44078</c:v>
                </c:pt>
                <c:pt idx="3500">
                  <c:v>44081</c:v>
                </c:pt>
                <c:pt idx="3501">
                  <c:v>44082</c:v>
                </c:pt>
                <c:pt idx="3502">
                  <c:v>44083</c:v>
                </c:pt>
                <c:pt idx="3503">
                  <c:v>44084</c:v>
                </c:pt>
                <c:pt idx="3504">
                  <c:v>44085</c:v>
                </c:pt>
                <c:pt idx="3505">
                  <c:v>44088</c:v>
                </c:pt>
                <c:pt idx="3506">
                  <c:v>44089</c:v>
                </c:pt>
                <c:pt idx="3507">
                  <c:v>44090</c:v>
                </c:pt>
                <c:pt idx="3508">
                  <c:v>44091</c:v>
                </c:pt>
                <c:pt idx="3509">
                  <c:v>44092</c:v>
                </c:pt>
                <c:pt idx="3510">
                  <c:v>44095</c:v>
                </c:pt>
                <c:pt idx="3511">
                  <c:v>44096</c:v>
                </c:pt>
                <c:pt idx="3512">
                  <c:v>44097</c:v>
                </c:pt>
                <c:pt idx="3513">
                  <c:v>44098</c:v>
                </c:pt>
                <c:pt idx="3514">
                  <c:v>44099</c:v>
                </c:pt>
                <c:pt idx="3515">
                  <c:v>44102</c:v>
                </c:pt>
                <c:pt idx="3516">
                  <c:v>44103</c:v>
                </c:pt>
                <c:pt idx="3517">
                  <c:v>44104</c:v>
                </c:pt>
                <c:pt idx="3518">
                  <c:v>44105</c:v>
                </c:pt>
                <c:pt idx="3519">
                  <c:v>44106</c:v>
                </c:pt>
                <c:pt idx="3520">
                  <c:v>44109</c:v>
                </c:pt>
                <c:pt idx="3521">
                  <c:v>44110</c:v>
                </c:pt>
                <c:pt idx="3522">
                  <c:v>44111</c:v>
                </c:pt>
                <c:pt idx="3523">
                  <c:v>44112</c:v>
                </c:pt>
                <c:pt idx="3524">
                  <c:v>44113</c:v>
                </c:pt>
                <c:pt idx="3525">
                  <c:v>44116</c:v>
                </c:pt>
                <c:pt idx="3526">
                  <c:v>44117</c:v>
                </c:pt>
                <c:pt idx="3527">
                  <c:v>44118</c:v>
                </c:pt>
                <c:pt idx="3528">
                  <c:v>44119</c:v>
                </c:pt>
                <c:pt idx="3529">
                  <c:v>44120</c:v>
                </c:pt>
                <c:pt idx="3530">
                  <c:v>44123</c:v>
                </c:pt>
                <c:pt idx="3531">
                  <c:v>44124</c:v>
                </c:pt>
                <c:pt idx="3532">
                  <c:v>44125</c:v>
                </c:pt>
                <c:pt idx="3533">
                  <c:v>44126</c:v>
                </c:pt>
                <c:pt idx="3534">
                  <c:v>44127</c:v>
                </c:pt>
                <c:pt idx="3535">
                  <c:v>44130</c:v>
                </c:pt>
                <c:pt idx="3536">
                  <c:v>44131</c:v>
                </c:pt>
                <c:pt idx="3537">
                  <c:v>44132</c:v>
                </c:pt>
                <c:pt idx="3538">
                  <c:v>44133</c:v>
                </c:pt>
                <c:pt idx="3539">
                  <c:v>44134</c:v>
                </c:pt>
                <c:pt idx="3540">
                  <c:v>44137</c:v>
                </c:pt>
                <c:pt idx="3541">
                  <c:v>44138</c:v>
                </c:pt>
                <c:pt idx="3542">
                  <c:v>44139</c:v>
                </c:pt>
                <c:pt idx="3543">
                  <c:v>44140</c:v>
                </c:pt>
                <c:pt idx="3544">
                  <c:v>44141</c:v>
                </c:pt>
                <c:pt idx="3545">
                  <c:v>44144</c:v>
                </c:pt>
                <c:pt idx="3546">
                  <c:v>44145</c:v>
                </c:pt>
                <c:pt idx="3547">
                  <c:v>44146</c:v>
                </c:pt>
                <c:pt idx="3548">
                  <c:v>44147</c:v>
                </c:pt>
                <c:pt idx="3549">
                  <c:v>44148</c:v>
                </c:pt>
                <c:pt idx="3550">
                  <c:v>44151</c:v>
                </c:pt>
                <c:pt idx="3551">
                  <c:v>44152</c:v>
                </c:pt>
                <c:pt idx="3552">
                  <c:v>44153</c:v>
                </c:pt>
                <c:pt idx="3553">
                  <c:v>44154</c:v>
                </c:pt>
                <c:pt idx="3554">
                  <c:v>44155</c:v>
                </c:pt>
                <c:pt idx="3555">
                  <c:v>44158</c:v>
                </c:pt>
                <c:pt idx="3556">
                  <c:v>44159</c:v>
                </c:pt>
                <c:pt idx="3557">
                  <c:v>44160</c:v>
                </c:pt>
                <c:pt idx="3558">
                  <c:v>44161</c:v>
                </c:pt>
                <c:pt idx="3559">
                  <c:v>44162</c:v>
                </c:pt>
                <c:pt idx="3560">
                  <c:v>44165</c:v>
                </c:pt>
                <c:pt idx="3561">
                  <c:v>44166</c:v>
                </c:pt>
                <c:pt idx="3562">
                  <c:v>44167</c:v>
                </c:pt>
                <c:pt idx="3563">
                  <c:v>44168</c:v>
                </c:pt>
                <c:pt idx="3564">
                  <c:v>44169</c:v>
                </c:pt>
                <c:pt idx="3565">
                  <c:v>44172</c:v>
                </c:pt>
                <c:pt idx="3566">
                  <c:v>44173</c:v>
                </c:pt>
                <c:pt idx="3567">
                  <c:v>44174</c:v>
                </c:pt>
                <c:pt idx="3568">
                  <c:v>44175</c:v>
                </c:pt>
                <c:pt idx="3569">
                  <c:v>44176</c:v>
                </c:pt>
                <c:pt idx="3570">
                  <c:v>44179</c:v>
                </c:pt>
                <c:pt idx="3571">
                  <c:v>44180</c:v>
                </c:pt>
                <c:pt idx="3572">
                  <c:v>44181</c:v>
                </c:pt>
                <c:pt idx="3573">
                  <c:v>44182</c:v>
                </c:pt>
                <c:pt idx="3574">
                  <c:v>44183</c:v>
                </c:pt>
                <c:pt idx="3575">
                  <c:v>44186</c:v>
                </c:pt>
                <c:pt idx="3576">
                  <c:v>44187</c:v>
                </c:pt>
                <c:pt idx="3577">
                  <c:v>44188</c:v>
                </c:pt>
                <c:pt idx="3578">
                  <c:v>44189</c:v>
                </c:pt>
                <c:pt idx="3579">
                  <c:v>44193</c:v>
                </c:pt>
                <c:pt idx="3580">
                  <c:v>44194</c:v>
                </c:pt>
                <c:pt idx="3581">
                  <c:v>44195</c:v>
                </c:pt>
                <c:pt idx="3582">
                  <c:v>44196</c:v>
                </c:pt>
                <c:pt idx="3583">
                  <c:v>44200</c:v>
                </c:pt>
                <c:pt idx="3584">
                  <c:v>44201</c:v>
                </c:pt>
                <c:pt idx="3585">
                  <c:v>44202</c:v>
                </c:pt>
                <c:pt idx="3586">
                  <c:v>44203</c:v>
                </c:pt>
                <c:pt idx="3587">
                  <c:v>44204</c:v>
                </c:pt>
                <c:pt idx="3588">
                  <c:v>44207</c:v>
                </c:pt>
                <c:pt idx="3589">
                  <c:v>44208</c:v>
                </c:pt>
                <c:pt idx="3590">
                  <c:v>44209</c:v>
                </c:pt>
                <c:pt idx="3591">
                  <c:v>44210</c:v>
                </c:pt>
                <c:pt idx="3592">
                  <c:v>44211</c:v>
                </c:pt>
                <c:pt idx="3593">
                  <c:v>44214</c:v>
                </c:pt>
                <c:pt idx="3594">
                  <c:v>44215</c:v>
                </c:pt>
                <c:pt idx="3595">
                  <c:v>44216</c:v>
                </c:pt>
                <c:pt idx="3596">
                  <c:v>44217</c:v>
                </c:pt>
                <c:pt idx="3597">
                  <c:v>44218</c:v>
                </c:pt>
                <c:pt idx="3598">
                  <c:v>44221</c:v>
                </c:pt>
                <c:pt idx="3599">
                  <c:v>44222</c:v>
                </c:pt>
                <c:pt idx="3600">
                  <c:v>44223</c:v>
                </c:pt>
                <c:pt idx="3601">
                  <c:v>44224</c:v>
                </c:pt>
                <c:pt idx="3602">
                  <c:v>44225</c:v>
                </c:pt>
                <c:pt idx="3603">
                  <c:v>44228</c:v>
                </c:pt>
                <c:pt idx="3604">
                  <c:v>44229</c:v>
                </c:pt>
                <c:pt idx="3605">
                  <c:v>44230</c:v>
                </c:pt>
                <c:pt idx="3606">
                  <c:v>44231</c:v>
                </c:pt>
                <c:pt idx="3607">
                  <c:v>44232</c:v>
                </c:pt>
                <c:pt idx="3608">
                  <c:v>44235</c:v>
                </c:pt>
                <c:pt idx="3609">
                  <c:v>44236</c:v>
                </c:pt>
                <c:pt idx="3610">
                  <c:v>44237</c:v>
                </c:pt>
                <c:pt idx="3611">
                  <c:v>44238</c:v>
                </c:pt>
                <c:pt idx="3612">
                  <c:v>44239</c:v>
                </c:pt>
                <c:pt idx="3613">
                  <c:v>44242</c:v>
                </c:pt>
                <c:pt idx="3614">
                  <c:v>44243</c:v>
                </c:pt>
                <c:pt idx="3615">
                  <c:v>44244</c:v>
                </c:pt>
                <c:pt idx="3616">
                  <c:v>44245</c:v>
                </c:pt>
                <c:pt idx="3617">
                  <c:v>44246</c:v>
                </c:pt>
                <c:pt idx="3618">
                  <c:v>44249</c:v>
                </c:pt>
                <c:pt idx="3619">
                  <c:v>44250</c:v>
                </c:pt>
                <c:pt idx="3620">
                  <c:v>44251</c:v>
                </c:pt>
                <c:pt idx="3621">
                  <c:v>44252</c:v>
                </c:pt>
                <c:pt idx="3622">
                  <c:v>44253</c:v>
                </c:pt>
                <c:pt idx="3623">
                  <c:v>44256</c:v>
                </c:pt>
                <c:pt idx="3624">
                  <c:v>44257</c:v>
                </c:pt>
                <c:pt idx="3625">
                  <c:v>44258</c:v>
                </c:pt>
                <c:pt idx="3626">
                  <c:v>44259</c:v>
                </c:pt>
                <c:pt idx="3627">
                  <c:v>44260</c:v>
                </c:pt>
                <c:pt idx="3628">
                  <c:v>44263</c:v>
                </c:pt>
                <c:pt idx="3629">
                  <c:v>44264</c:v>
                </c:pt>
                <c:pt idx="3630">
                  <c:v>44265</c:v>
                </c:pt>
                <c:pt idx="3631">
                  <c:v>44266</c:v>
                </c:pt>
                <c:pt idx="3632">
                  <c:v>44267</c:v>
                </c:pt>
                <c:pt idx="3633">
                  <c:v>44270</c:v>
                </c:pt>
                <c:pt idx="3634">
                  <c:v>44271</c:v>
                </c:pt>
                <c:pt idx="3635">
                  <c:v>44272</c:v>
                </c:pt>
                <c:pt idx="3636">
                  <c:v>44273</c:v>
                </c:pt>
                <c:pt idx="3637">
                  <c:v>44274</c:v>
                </c:pt>
                <c:pt idx="3638">
                  <c:v>44277</c:v>
                </c:pt>
                <c:pt idx="3639">
                  <c:v>44278</c:v>
                </c:pt>
                <c:pt idx="3640">
                  <c:v>44279</c:v>
                </c:pt>
                <c:pt idx="3641">
                  <c:v>44280</c:v>
                </c:pt>
                <c:pt idx="3642">
                  <c:v>44281</c:v>
                </c:pt>
                <c:pt idx="3643">
                  <c:v>44284</c:v>
                </c:pt>
                <c:pt idx="3644">
                  <c:v>44285</c:v>
                </c:pt>
                <c:pt idx="3645">
                  <c:v>44286</c:v>
                </c:pt>
                <c:pt idx="3646">
                  <c:v>44287</c:v>
                </c:pt>
                <c:pt idx="3647">
                  <c:v>44292</c:v>
                </c:pt>
                <c:pt idx="3648">
                  <c:v>44293</c:v>
                </c:pt>
                <c:pt idx="3649">
                  <c:v>44294</c:v>
                </c:pt>
                <c:pt idx="3650">
                  <c:v>44295</c:v>
                </c:pt>
                <c:pt idx="3651">
                  <c:v>44298</c:v>
                </c:pt>
                <c:pt idx="3652">
                  <c:v>44299</c:v>
                </c:pt>
                <c:pt idx="3653">
                  <c:v>44300</c:v>
                </c:pt>
                <c:pt idx="3654">
                  <c:v>44301</c:v>
                </c:pt>
                <c:pt idx="3655">
                  <c:v>44302</c:v>
                </c:pt>
                <c:pt idx="3656">
                  <c:v>44305</c:v>
                </c:pt>
                <c:pt idx="3657">
                  <c:v>44306</c:v>
                </c:pt>
                <c:pt idx="3658">
                  <c:v>44307</c:v>
                </c:pt>
                <c:pt idx="3659">
                  <c:v>44308</c:v>
                </c:pt>
                <c:pt idx="3660">
                  <c:v>44309</c:v>
                </c:pt>
                <c:pt idx="3661">
                  <c:v>44312</c:v>
                </c:pt>
                <c:pt idx="3662">
                  <c:v>44313</c:v>
                </c:pt>
                <c:pt idx="3663">
                  <c:v>44314</c:v>
                </c:pt>
                <c:pt idx="3664">
                  <c:v>44315</c:v>
                </c:pt>
                <c:pt idx="3665">
                  <c:v>44316</c:v>
                </c:pt>
                <c:pt idx="3666">
                  <c:v>44319</c:v>
                </c:pt>
                <c:pt idx="3667">
                  <c:v>44320</c:v>
                </c:pt>
                <c:pt idx="3668">
                  <c:v>44321</c:v>
                </c:pt>
                <c:pt idx="3669">
                  <c:v>44322</c:v>
                </c:pt>
                <c:pt idx="3670">
                  <c:v>44323</c:v>
                </c:pt>
                <c:pt idx="3671">
                  <c:v>44326</c:v>
                </c:pt>
                <c:pt idx="3672">
                  <c:v>44327</c:v>
                </c:pt>
                <c:pt idx="3673">
                  <c:v>44328</c:v>
                </c:pt>
                <c:pt idx="3674">
                  <c:v>44329</c:v>
                </c:pt>
                <c:pt idx="3675">
                  <c:v>44330</c:v>
                </c:pt>
                <c:pt idx="3676">
                  <c:v>44333</c:v>
                </c:pt>
                <c:pt idx="3677">
                  <c:v>44334</c:v>
                </c:pt>
                <c:pt idx="3678">
                  <c:v>44335</c:v>
                </c:pt>
                <c:pt idx="3679">
                  <c:v>44336</c:v>
                </c:pt>
                <c:pt idx="3680">
                  <c:v>44337</c:v>
                </c:pt>
                <c:pt idx="3681">
                  <c:v>44340</c:v>
                </c:pt>
                <c:pt idx="3682">
                  <c:v>44341</c:v>
                </c:pt>
                <c:pt idx="3683">
                  <c:v>44342</c:v>
                </c:pt>
                <c:pt idx="3684">
                  <c:v>44343</c:v>
                </c:pt>
                <c:pt idx="3685">
                  <c:v>44344</c:v>
                </c:pt>
                <c:pt idx="3686">
                  <c:v>44347</c:v>
                </c:pt>
                <c:pt idx="3687">
                  <c:v>44348</c:v>
                </c:pt>
                <c:pt idx="3688">
                  <c:v>44349</c:v>
                </c:pt>
                <c:pt idx="3689">
                  <c:v>44350</c:v>
                </c:pt>
                <c:pt idx="3690">
                  <c:v>44351</c:v>
                </c:pt>
                <c:pt idx="3691">
                  <c:v>44354</c:v>
                </c:pt>
                <c:pt idx="3692">
                  <c:v>44355</c:v>
                </c:pt>
                <c:pt idx="3693">
                  <c:v>44356</c:v>
                </c:pt>
                <c:pt idx="3694">
                  <c:v>44357</c:v>
                </c:pt>
                <c:pt idx="3695">
                  <c:v>44358</c:v>
                </c:pt>
                <c:pt idx="3696">
                  <c:v>44361</c:v>
                </c:pt>
                <c:pt idx="3697">
                  <c:v>44362</c:v>
                </c:pt>
                <c:pt idx="3698">
                  <c:v>44363</c:v>
                </c:pt>
                <c:pt idx="3699">
                  <c:v>44364</c:v>
                </c:pt>
                <c:pt idx="3700">
                  <c:v>44365</c:v>
                </c:pt>
                <c:pt idx="3701">
                  <c:v>44368</c:v>
                </c:pt>
                <c:pt idx="3702">
                  <c:v>44369</c:v>
                </c:pt>
                <c:pt idx="3703">
                  <c:v>44370</c:v>
                </c:pt>
                <c:pt idx="3704">
                  <c:v>44371</c:v>
                </c:pt>
                <c:pt idx="3705">
                  <c:v>44372</c:v>
                </c:pt>
                <c:pt idx="3706">
                  <c:v>44375</c:v>
                </c:pt>
                <c:pt idx="3707">
                  <c:v>44376</c:v>
                </c:pt>
                <c:pt idx="3708">
                  <c:v>44377</c:v>
                </c:pt>
                <c:pt idx="3709">
                  <c:v>44378</c:v>
                </c:pt>
                <c:pt idx="3710">
                  <c:v>44379</c:v>
                </c:pt>
                <c:pt idx="3711">
                  <c:v>44382</c:v>
                </c:pt>
                <c:pt idx="3712">
                  <c:v>44383</c:v>
                </c:pt>
                <c:pt idx="3713">
                  <c:v>44384</c:v>
                </c:pt>
                <c:pt idx="3714">
                  <c:v>44385</c:v>
                </c:pt>
                <c:pt idx="3715">
                  <c:v>44386</c:v>
                </c:pt>
                <c:pt idx="3716">
                  <c:v>44389</c:v>
                </c:pt>
                <c:pt idx="3717">
                  <c:v>44390</c:v>
                </c:pt>
                <c:pt idx="3718">
                  <c:v>44391</c:v>
                </c:pt>
                <c:pt idx="3719">
                  <c:v>44392</c:v>
                </c:pt>
                <c:pt idx="3720">
                  <c:v>44393</c:v>
                </c:pt>
                <c:pt idx="3721">
                  <c:v>44396</c:v>
                </c:pt>
                <c:pt idx="3722">
                  <c:v>44397</c:v>
                </c:pt>
                <c:pt idx="3723">
                  <c:v>44398</c:v>
                </c:pt>
                <c:pt idx="3724">
                  <c:v>44399</c:v>
                </c:pt>
                <c:pt idx="3725">
                  <c:v>44400</c:v>
                </c:pt>
                <c:pt idx="3726">
                  <c:v>44403</c:v>
                </c:pt>
                <c:pt idx="3727">
                  <c:v>44404</c:v>
                </c:pt>
                <c:pt idx="3728">
                  <c:v>44405</c:v>
                </c:pt>
                <c:pt idx="3729">
                  <c:v>44406</c:v>
                </c:pt>
                <c:pt idx="3730">
                  <c:v>44407</c:v>
                </c:pt>
                <c:pt idx="3731">
                  <c:v>44410</c:v>
                </c:pt>
                <c:pt idx="3732">
                  <c:v>44411</c:v>
                </c:pt>
                <c:pt idx="3733">
                  <c:v>44412</c:v>
                </c:pt>
                <c:pt idx="3734">
                  <c:v>44413</c:v>
                </c:pt>
                <c:pt idx="3735">
                  <c:v>44414</c:v>
                </c:pt>
                <c:pt idx="3736">
                  <c:v>44417</c:v>
                </c:pt>
                <c:pt idx="3737">
                  <c:v>44418</c:v>
                </c:pt>
                <c:pt idx="3738">
                  <c:v>44419</c:v>
                </c:pt>
                <c:pt idx="3739">
                  <c:v>44420</c:v>
                </c:pt>
                <c:pt idx="3740">
                  <c:v>44421</c:v>
                </c:pt>
                <c:pt idx="3741">
                  <c:v>44424</c:v>
                </c:pt>
                <c:pt idx="3742">
                  <c:v>44425</c:v>
                </c:pt>
                <c:pt idx="3743">
                  <c:v>44426</c:v>
                </c:pt>
                <c:pt idx="3744">
                  <c:v>44427</c:v>
                </c:pt>
                <c:pt idx="3745">
                  <c:v>44428</c:v>
                </c:pt>
                <c:pt idx="3746">
                  <c:v>44431</c:v>
                </c:pt>
                <c:pt idx="3747">
                  <c:v>44432</c:v>
                </c:pt>
                <c:pt idx="3748">
                  <c:v>44433</c:v>
                </c:pt>
                <c:pt idx="3749">
                  <c:v>44434</c:v>
                </c:pt>
                <c:pt idx="3750">
                  <c:v>44435</c:v>
                </c:pt>
                <c:pt idx="3751">
                  <c:v>44438</c:v>
                </c:pt>
                <c:pt idx="3752">
                  <c:v>44439</c:v>
                </c:pt>
                <c:pt idx="3753">
                  <c:v>44440</c:v>
                </c:pt>
                <c:pt idx="3754">
                  <c:v>44441</c:v>
                </c:pt>
                <c:pt idx="3755">
                  <c:v>44442</c:v>
                </c:pt>
                <c:pt idx="3756">
                  <c:v>44445</c:v>
                </c:pt>
                <c:pt idx="3757">
                  <c:v>44446</c:v>
                </c:pt>
                <c:pt idx="3758">
                  <c:v>44447</c:v>
                </c:pt>
                <c:pt idx="3759">
                  <c:v>44448</c:v>
                </c:pt>
                <c:pt idx="3760">
                  <c:v>44449</c:v>
                </c:pt>
                <c:pt idx="3761">
                  <c:v>44452</c:v>
                </c:pt>
                <c:pt idx="3762">
                  <c:v>44453</c:v>
                </c:pt>
                <c:pt idx="3763">
                  <c:v>44454</c:v>
                </c:pt>
                <c:pt idx="3764">
                  <c:v>44455</c:v>
                </c:pt>
                <c:pt idx="3765">
                  <c:v>44456</c:v>
                </c:pt>
                <c:pt idx="3766">
                  <c:v>44459</c:v>
                </c:pt>
                <c:pt idx="3767">
                  <c:v>44460</c:v>
                </c:pt>
                <c:pt idx="3768">
                  <c:v>44461</c:v>
                </c:pt>
                <c:pt idx="3769">
                  <c:v>44462</c:v>
                </c:pt>
                <c:pt idx="3770">
                  <c:v>44463</c:v>
                </c:pt>
                <c:pt idx="3771">
                  <c:v>44466</c:v>
                </c:pt>
                <c:pt idx="3772">
                  <c:v>44467</c:v>
                </c:pt>
                <c:pt idx="3773">
                  <c:v>44468</c:v>
                </c:pt>
                <c:pt idx="3774">
                  <c:v>44469</c:v>
                </c:pt>
                <c:pt idx="3775">
                  <c:v>44470</c:v>
                </c:pt>
                <c:pt idx="3776">
                  <c:v>44473</c:v>
                </c:pt>
                <c:pt idx="3777">
                  <c:v>44474</c:v>
                </c:pt>
                <c:pt idx="3778">
                  <c:v>44475</c:v>
                </c:pt>
                <c:pt idx="3779">
                  <c:v>44476</c:v>
                </c:pt>
                <c:pt idx="3780">
                  <c:v>44477</c:v>
                </c:pt>
                <c:pt idx="3781">
                  <c:v>44480</c:v>
                </c:pt>
                <c:pt idx="3782">
                  <c:v>44481</c:v>
                </c:pt>
                <c:pt idx="3783">
                  <c:v>44482</c:v>
                </c:pt>
                <c:pt idx="3784">
                  <c:v>44483</c:v>
                </c:pt>
                <c:pt idx="3785">
                  <c:v>44484</c:v>
                </c:pt>
                <c:pt idx="3786">
                  <c:v>44487</c:v>
                </c:pt>
                <c:pt idx="3787">
                  <c:v>44488</c:v>
                </c:pt>
                <c:pt idx="3788">
                  <c:v>44489</c:v>
                </c:pt>
                <c:pt idx="3789">
                  <c:v>44490</c:v>
                </c:pt>
                <c:pt idx="3790">
                  <c:v>44491</c:v>
                </c:pt>
                <c:pt idx="3791">
                  <c:v>44494</c:v>
                </c:pt>
                <c:pt idx="3792">
                  <c:v>44495</c:v>
                </c:pt>
                <c:pt idx="3793">
                  <c:v>44496</c:v>
                </c:pt>
                <c:pt idx="3794">
                  <c:v>44497</c:v>
                </c:pt>
                <c:pt idx="3795">
                  <c:v>44498</c:v>
                </c:pt>
                <c:pt idx="3796">
                  <c:v>44501</c:v>
                </c:pt>
                <c:pt idx="3797">
                  <c:v>44502</c:v>
                </c:pt>
                <c:pt idx="3798">
                  <c:v>44503</c:v>
                </c:pt>
                <c:pt idx="3799">
                  <c:v>44504</c:v>
                </c:pt>
                <c:pt idx="3800">
                  <c:v>44505</c:v>
                </c:pt>
                <c:pt idx="3801">
                  <c:v>44508</c:v>
                </c:pt>
                <c:pt idx="3802">
                  <c:v>44509</c:v>
                </c:pt>
                <c:pt idx="3803">
                  <c:v>44510</c:v>
                </c:pt>
                <c:pt idx="3804">
                  <c:v>44511</c:v>
                </c:pt>
                <c:pt idx="3805">
                  <c:v>44512</c:v>
                </c:pt>
                <c:pt idx="3806">
                  <c:v>44515</c:v>
                </c:pt>
                <c:pt idx="3807">
                  <c:v>44516</c:v>
                </c:pt>
                <c:pt idx="3808">
                  <c:v>44517</c:v>
                </c:pt>
                <c:pt idx="3809">
                  <c:v>44518</c:v>
                </c:pt>
                <c:pt idx="3810">
                  <c:v>44519</c:v>
                </c:pt>
                <c:pt idx="3811">
                  <c:v>44522</c:v>
                </c:pt>
                <c:pt idx="3812">
                  <c:v>44523</c:v>
                </c:pt>
                <c:pt idx="3813">
                  <c:v>44524</c:v>
                </c:pt>
                <c:pt idx="3814">
                  <c:v>44525</c:v>
                </c:pt>
                <c:pt idx="3815">
                  <c:v>44526</c:v>
                </c:pt>
                <c:pt idx="3816">
                  <c:v>44529</c:v>
                </c:pt>
                <c:pt idx="3817">
                  <c:v>44530</c:v>
                </c:pt>
                <c:pt idx="3818">
                  <c:v>44531</c:v>
                </c:pt>
                <c:pt idx="3819">
                  <c:v>44532</c:v>
                </c:pt>
                <c:pt idx="3820">
                  <c:v>44533</c:v>
                </c:pt>
                <c:pt idx="3821">
                  <c:v>44536</c:v>
                </c:pt>
                <c:pt idx="3822">
                  <c:v>44537</c:v>
                </c:pt>
                <c:pt idx="3823">
                  <c:v>44538</c:v>
                </c:pt>
                <c:pt idx="3824">
                  <c:v>44539</c:v>
                </c:pt>
                <c:pt idx="3825">
                  <c:v>44540</c:v>
                </c:pt>
                <c:pt idx="3826">
                  <c:v>44543</c:v>
                </c:pt>
                <c:pt idx="3827">
                  <c:v>44544</c:v>
                </c:pt>
                <c:pt idx="3828">
                  <c:v>44545</c:v>
                </c:pt>
                <c:pt idx="3829">
                  <c:v>44546</c:v>
                </c:pt>
                <c:pt idx="3830">
                  <c:v>44547</c:v>
                </c:pt>
                <c:pt idx="3831">
                  <c:v>44550</c:v>
                </c:pt>
                <c:pt idx="3832">
                  <c:v>44551</c:v>
                </c:pt>
                <c:pt idx="3833">
                  <c:v>44552</c:v>
                </c:pt>
                <c:pt idx="3834">
                  <c:v>44553</c:v>
                </c:pt>
                <c:pt idx="3835">
                  <c:v>44554</c:v>
                </c:pt>
                <c:pt idx="3836">
                  <c:v>44557</c:v>
                </c:pt>
                <c:pt idx="3837">
                  <c:v>44558</c:v>
                </c:pt>
                <c:pt idx="3838">
                  <c:v>44559</c:v>
                </c:pt>
                <c:pt idx="3839">
                  <c:v>44560</c:v>
                </c:pt>
                <c:pt idx="3840">
                  <c:v>44561</c:v>
                </c:pt>
                <c:pt idx="3841">
                  <c:v>44564</c:v>
                </c:pt>
                <c:pt idx="3842">
                  <c:v>44565</c:v>
                </c:pt>
                <c:pt idx="3843">
                  <c:v>44566</c:v>
                </c:pt>
                <c:pt idx="3844">
                  <c:v>44567</c:v>
                </c:pt>
                <c:pt idx="3845">
                  <c:v>44568</c:v>
                </c:pt>
                <c:pt idx="3846">
                  <c:v>44571</c:v>
                </c:pt>
                <c:pt idx="3847">
                  <c:v>44572</c:v>
                </c:pt>
                <c:pt idx="3848">
                  <c:v>44573</c:v>
                </c:pt>
                <c:pt idx="3849">
                  <c:v>44574</c:v>
                </c:pt>
                <c:pt idx="3850">
                  <c:v>44575</c:v>
                </c:pt>
                <c:pt idx="3851">
                  <c:v>44578</c:v>
                </c:pt>
                <c:pt idx="3852">
                  <c:v>44579</c:v>
                </c:pt>
                <c:pt idx="3853">
                  <c:v>44580</c:v>
                </c:pt>
                <c:pt idx="3854">
                  <c:v>44581</c:v>
                </c:pt>
                <c:pt idx="3855">
                  <c:v>44582</c:v>
                </c:pt>
                <c:pt idx="3856">
                  <c:v>44585</c:v>
                </c:pt>
                <c:pt idx="3857">
                  <c:v>44586</c:v>
                </c:pt>
                <c:pt idx="3858">
                  <c:v>44587</c:v>
                </c:pt>
                <c:pt idx="3859">
                  <c:v>44588</c:v>
                </c:pt>
                <c:pt idx="3860">
                  <c:v>44589</c:v>
                </c:pt>
                <c:pt idx="3861">
                  <c:v>44592</c:v>
                </c:pt>
                <c:pt idx="3862">
                  <c:v>44593</c:v>
                </c:pt>
                <c:pt idx="3863">
                  <c:v>44594</c:v>
                </c:pt>
                <c:pt idx="3864">
                  <c:v>44595</c:v>
                </c:pt>
                <c:pt idx="3865">
                  <c:v>44596</c:v>
                </c:pt>
                <c:pt idx="3866">
                  <c:v>44599</c:v>
                </c:pt>
                <c:pt idx="3867">
                  <c:v>44600</c:v>
                </c:pt>
                <c:pt idx="3868">
                  <c:v>44601</c:v>
                </c:pt>
                <c:pt idx="3869">
                  <c:v>44602</c:v>
                </c:pt>
                <c:pt idx="3870">
                  <c:v>44603</c:v>
                </c:pt>
                <c:pt idx="3871">
                  <c:v>44606</c:v>
                </c:pt>
                <c:pt idx="3872">
                  <c:v>44607</c:v>
                </c:pt>
                <c:pt idx="3873">
                  <c:v>44608</c:v>
                </c:pt>
                <c:pt idx="3874">
                  <c:v>44609</c:v>
                </c:pt>
                <c:pt idx="3875">
                  <c:v>44610</c:v>
                </c:pt>
                <c:pt idx="3876">
                  <c:v>44613</c:v>
                </c:pt>
                <c:pt idx="3877">
                  <c:v>44614</c:v>
                </c:pt>
                <c:pt idx="3878">
                  <c:v>44615</c:v>
                </c:pt>
                <c:pt idx="3879">
                  <c:v>44616</c:v>
                </c:pt>
                <c:pt idx="3880">
                  <c:v>44617</c:v>
                </c:pt>
                <c:pt idx="3881">
                  <c:v>44620</c:v>
                </c:pt>
                <c:pt idx="3882">
                  <c:v>44621</c:v>
                </c:pt>
                <c:pt idx="3883">
                  <c:v>44622</c:v>
                </c:pt>
                <c:pt idx="3884">
                  <c:v>44623</c:v>
                </c:pt>
                <c:pt idx="3885">
                  <c:v>44624</c:v>
                </c:pt>
                <c:pt idx="3886">
                  <c:v>44627</c:v>
                </c:pt>
                <c:pt idx="3887">
                  <c:v>44628</c:v>
                </c:pt>
                <c:pt idx="3888">
                  <c:v>44629</c:v>
                </c:pt>
                <c:pt idx="3889">
                  <c:v>44630</c:v>
                </c:pt>
                <c:pt idx="3890">
                  <c:v>44631</c:v>
                </c:pt>
                <c:pt idx="3891">
                  <c:v>44634</c:v>
                </c:pt>
                <c:pt idx="3892">
                  <c:v>44635</c:v>
                </c:pt>
                <c:pt idx="3893">
                  <c:v>44636</c:v>
                </c:pt>
                <c:pt idx="3894">
                  <c:v>44637</c:v>
                </c:pt>
                <c:pt idx="3895">
                  <c:v>44638</c:v>
                </c:pt>
                <c:pt idx="3896">
                  <c:v>44641</c:v>
                </c:pt>
                <c:pt idx="3897">
                  <c:v>44642</c:v>
                </c:pt>
                <c:pt idx="3898">
                  <c:v>44643</c:v>
                </c:pt>
                <c:pt idx="3899">
                  <c:v>44644</c:v>
                </c:pt>
                <c:pt idx="3900">
                  <c:v>44645</c:v>
                </c:pt>
                <c:pt idx="3901">
                  <c:v>44648</c:v>
                </c:pt>
                <c:pt idx="3902">
                  <c:v>44649</c:v>
                </c:pt>
                <c:pt idx="3903">
                  <c:v>44650</c:v>
                </c:pt>
                <c:pt idx="3904">
                  <c:v>44651</c:v>
                </c:pt>
                <c:pt idx="3905">
                  <c:v>44652</c:v>
                </c:pt>
                <c:pt idx="3906">
                  <c:v>44655</c:v>
                </c:pt>
                <c:pt idx="3907">
                  <c:v>44656</c:v>
                </c:pt>
                <c:pt idx="3908">
                  <c:v>44657</c:v>
                </c:pt>
                <c:pt idx="3909">
                  <c:v>44658</c:v>
                </c:pt>
                <c:pt idx="3910">
                  <c:v>44659</c:v>
                </c:pt>
                <c:pt idx="3911">
                  <c:v>44662</c:v>
                </c:pt>
                <c:pt idx="3912">
                  <c:v>44663</c:v>
                </c:pt>
                <c:pt idx="3913">
                  <c:v>44664</c:v>
                </c:pt>
                <c:pt idx="3914">
                  <c:v>44665</c:v>
                </c:pt>
                <c:pt idx="3915">
                  <c:v>44670</c:v>
                </c:pt>
                <c:pt idx="3916">
                  <c:v>44671</c:v>
                </c:pt>
                <c:pt idx="3917">
                  <c:v>44672</c:v>
                </c:pt>
                <c:pt idx="3918">
                  <c:v>44673</c:v>
                </c:pt>
                <c:pt idx="3919">
                  <c:v>44676</c:v>
                </c:pt>
                <c:pt idx="3920">
                  <c:v>44677</c:v>
                </c:pt>
                <c:pt idx="3921">
                  <c:v>44678</c:v>
                </c:pt>
                <c:pt idx="3922">
                  <c:v>44679</c:v>
                </c:pt>
                <c:pt idx="3923">
                  <c:v>44680</c:v>
                </c:pt>
                <c:pt idx="3924">
                  <c:v>44683</c:v>
                </c:pt>
                <c:pt idx="3925">
                  <c:v>44684</c:v>
                </c:pt>
                <c:pt idx="3926">
                  <c:v>44685</c:v>
                </c:pt>
                <c:pt idx="3927">
                  <c:v>44686</c:v>
                </c:pt>
                <c:pt idx="3928">
                  <c:v>44687</c:v>
                </c:pt>
                <c:pt idx="3929">
                  <c:v>44690</c:v>
                </c:pt>
                <c:pt idx="3930">
                  <c:v>44691</c:v>
                </c:pt>
                <c:pt idx="3931">
                  <c:v>44692</c:v>
                </c:pt>
                <c:pt idx="3932">
                  <c:v>44693</c:v>
                </c:pt>
                <c:pt idx="3933">
                  <c:v>44694</c:v>
                </c:pt>
                <c:pt idx="3934">
                  <c:v>44697</c:v>
                </c:pt>
                <c:pt idx="3935">
                  <c:v>44698</c:v>
                </c:pt>
                <c:pt idx="3936">
                  <c:v>44699</c:v>
                </c:pt>
                <c:pt idx="3937">
                  <c:v>44700</c:v>
                </c:pt>
                <c:pt idx="3938">
                  <c:v>44701</c:v>
                </c:pt>
                <c:pt idx="3939">
                  <c:v>44704</c:v>
                </c:pt>
                <c:pt idx="3940">
                  <c:v>44705</c:v>
                </c:pt>
                <c:pt idx="3941">
                  <c:v>44706</c:v>
                </c:pt>
                <c:pt idx="3942">
                  <c:v>44707</c:v>
                </c:pt>
                <c:pt idx="3943">
                  <c:v>44708</c:v>
                </c:pt>
                <c:pt idx="3944">
                  <c:v>44711</c:v>
                </c:pt>
                <c:pt idx="3945">
                  <c:v>44712</c:v>
                </c:pt>
                <c:pt idx="3946">
                  <c:v>44713</c:v>
                </c:pt>
                <c:pt idx="3947">
                  <c:v>44714</c:v>
                </c:pt>
                <c:pt idx="3948">
                  <c:v>44715</c:v>
                </c:pt>
                <c:pt idx="3949">
                  <c:v>44718</c:v>
                </c:pt>
                <c:pt idx="3950">
                  <c:v>44719</c:v>
                </c:pt>
                <c:pt idx="3951">
                  <c:v>44720</c:v>
                </c:pt>
                <c:pt idx="3952">
                  <c:v>44721</c:v>
                </c:pt>
                <c:pt idx="3953">
                  <c:v>44722</c:v>
                </c:pt>
                <c:pt idx="3954">
                  <c:v>44725</c:v>
                </c:pt>
                <c:pt idx="3955">
                  <c:v>44726</c:v>
                </c:pt>
                <c:pt idx="3956">
                  <c:v>44727</c:v>
                </c:pt>
                <c:pt idx="3957">
                  <c:v>44728</c:v>
                </c:pt>
                <c:pt idx="3958">
                  <c:v>44729</c:v>
                </c:pt>
                <c:pt idx="3959">
                  <c:v>44732</c:v>
                </c:pt>
                <c:pt idx="3960">
                  <c:v>44733</c:v>
                </c:pt>
                <c:pt idx="3961">
                  <c:v>44734</c:v>
                </c:pt>
                <c:pt idx="3962">
                  <c:v>44735</c:v>
                </c:pt>
                <c:pt idx="3963">
                  <c:v>44736</c:v>
                </c:pt>
                <c:pt idx="3964">
                  <c:v>44739</c:v>
                </c:pt>
                <c:pt idx="3965">
                  <c:v>44740</c:v>
                </c:pt>
                <c:pt idx="3966">
                  <c:v>44741</c:v>
                </c:pt>
                <c:pt idx="3967">
                  <c:v>44742</c:v>
                </c:pt>
                <c:pt idx="3968">
                  <c:v>44743</c:v>
                </c:pt>
                <c:pt idx="3969">
                  <c:v>44746</c:v>
                </c:pt>
                <c:pt idx="3970">
                  <c:v>44747</c:v>
                </c:pt>
                <c:pt idx="3971">
                  <c:v>44748</c:v>
                </c:pt>
                <c:pt idx="3972">
                  <c:v>44749</c:v>
                </c:pt>
                <c:pt idx="3973">
                  <c:v>44750</c:v>
                </c:pt>
                <c:pt idx="3974">
                  <c:v>44753</c:v>
                </c:pt>
                <c:pt idx="3975">
                  <c:v>44754</c:v>
                </c:pt>
                <c:pt idx="3976">
                  <c:v>44755</c:v>
                </c:pt>
                <c:pt idx="3977">
                  <c:v>44756</c:v>
                </c:pt>
                <c:pt idx="3978">
                  <c:v>44757</c:v>
                </c:pt>
                <c:pt idx="3979">
                  <c:v>44760</c:v>
                </c:pt>
                <c:pt idx="3980">
                  <c:v>44761</c:v>
                </c:pt>
                <c:pt idx="3981">
                  <c:v>44762</c:v>
                </c:pt>
                <c:pt idx="3982">
                  <c:v>44763</c:v>
                </c:pt>
                <c:pt idx="3983">
                  <c:v>44764</c:v>
                </c:pt>
                <c:pt idx="3984">
                  <c:v>44767</c:v>
                </c:pt>
                <c:pt idx="3985">
                  <c:v>44768</c:v>
                </c:pt>
                <c:pt idx="3986">
                  <c:v>44769</c:v>
                </c:pt>
                <c:pt idx="3987">
                  <c:v>44770</c:v>
                </c:pt>
                <c:pt idx="3988">
                  <c:v>44771</c:v>
                </c:pt>
                <c:pt idx="3989">
                  <c:v>44774</c:v>
                </c:pt>
                <c:pt idx="3990">
                  <c:v>44775</c:v>
                </c:pt>
                <c:pt idx="3991">
                  <c:v>44776</c:v>
                </c:pt>
                <c:pt idx="3992">
                  <c:v>44777</c:v>
                </c:pt>
                <c:pt idx="3993">
                  <c:v>44778</c:v>
                </c:pt>
                <c:pt idx="3994">
                  <c:v>44781</c:v>
                </c:pt>
                <c:pt idx="3995">
                  <c:v>44782</c:v>
                </c:pt>
                <c:pt idx="3996">
                  <c:v>44783</c:v>
                </c:pt>
                <c:pt idx="3997">
                  <c:v>44784</c:v>
                </c:pt>
                <c:pt idx="3998">
                  <c:v>44785</c:v>
                </c:pt>
                <c:pt idx="3999">
                  <c:v>44788</c:v>
                </c:pt>
                <c:pt idx="4000">
                  <c:v>44789</c:v>
                </c:pt>
                <c:pt idx="4001">
                  <c:v>44790</c:v>
                </c:pt>
                <c:pt idx="4002">
                  <c:v>44791</c:v>
                </c:pt>
                <c:pt idx="4003">
                  <c:v>44792</c:v>
                </c:pt>
                <c:pt idx="4004">
                  <c:v>44795</c:v>
                </c:pt>
                <c:pt idx="4005">
                  <c:v>44796</c:v>
                </c:pt>
                <c:pt idx="4006">
                  <c:v>44797</c:v>
                </c:pt>
                <c:pt idx="4007">
                  <c:v>44798</c:v>
                </c:pt>
                <c:pt idx="4008">
                  <c:v>44799</c:v>
                </c:pt>
                <c:pt idx="4009">
                  <c:v>44802</c:v>
                </c:pt>
                <c:pt idx="4010">
                  <c:v>44803</c:v>
                </c:pt>
                <c:pt idx="4011">
                  <c:v>44804</c:v>
                </c:pt>
                <c:pt idx="4012">
                  <c:v>44805</c:v>
                </c:pt>
                <c:pt idx="4013">
                  <c:v>44806</c:v>
                </c:pt>
                <c:pt idx="4014">
                  <c:v>44809</c:v>
                </c:pt>
                <c:pt idx="4015">
                  <c:v>44810</c:v>
                </c:pt>
                <c:pt idx="4016">
                  <c:v>44811</c:v>
                </c:pt>
                <c:pt idx="4017">
                  <c:v>44812</c:v>
                </c:pt>
                <c:pt idx="4018">
                  <c:v>44813</c:v>
                </c:pt>
                <c:pt idx="4019">
                  <c:v>44816</c:v>
                </c:pt>
                <c:pt idx="4020">
                  <c:v>44817</c:v>
                </c:pt>
                <c:pt idx="4021">
                  <c:v>44818</c:v>
                </c:pt>
                <c:pt idx="4022">
                  <c:v>44819</c:v>
                </c:pt>
                <c:pt idx="4023">
                  <c:v>44820</c:v>
                </c:pt>
                <c:pt idx="4024">
                  <c:v>44823</c:v>
                </c:pt>
                <c:pt idx="4025">
                  <c:v>44824</c:v>
                </c:pt>
                <c:pt idx="4026">
                  <c:v>44825</c:v>
                </c:pt>
                <c:pt idx="4027">
                  <c:v>44826</c:v>
                </c:pt>
                <c:pt idx="4028">
                  <c:v>44827</c:v>
                </c:pt>
                <c:pt idx="4029">
                  <c:v>44830</c:v>
                </c:pt>
                <c:pt idx="4030">
                  <c:v>44831</c:v>
                </c:pt>
                <c:pt idx="4031">
                  <c:v>44832</c:v>
                </c:pt>
                <c:pt idx="4032">
                  <c:v>44833</c:v>
                </c:pt>
                <c:pt idx="4033">
                  <c:v>44834</c:v>
                </c:pt>
                <c:pt idx="4034">
                  <c:v>44837</c:v>
                </c:pt>
                <c:pt idx="4035">
                  <c:v>44838</c:v>
                </c:pt>
                <c:pt idx="4036">
                  <c:v>44839</c:v>
                </c:pt>
                <c:pt idx="4037">
                  <c:v>44840</c:v>
                </c:pt>
                <c:pt idx="4038">
                  <c:v>44841</c:v>
                </c:pt>
                <c:pt idx="4039">
                  <c:v>44844</c:v>
                </c:pt>
                <c:pt idx="4040">
                  <c:v>44845</c:v>
                </c:pt>
                <c:pt idx="4041">
                  <c:v>44846</c:v>
                </c:pt>
                <c:pt idx="4042">
                  <c:v>44847</c:v>
                </c:pt>
                <c:pt idx="4043">
                  <c:v>44848</c:v>
                </c:pt>
                <c:pt idx="4044">
                  <c:v>44851</c:v>
                </c:pt>
                <c:pt idx="4045">
                  <c:v>44852</c:v>
                </c:pt>
                <c:pt idx="4046">
                  <c:v>44853</c:v>
                </c:pt>
                <c:pt idx="4047">
                  <c:v>44854</c:v>
                </c:pt>
                <c:pt idx="4048">
                  <c:v>44855</c:v>
                </c:pt>
                <c:pt idx="4049">
                  <c:v>44858</c:v>
                </c:pt>
                <c:pt idx="4050">
                  <c:v>44859</c:v>
                </c:pt>
                <c:pt idx="4051">
                  <c:v>44860</c:v>
                </c:pt>
                <c:pt idx="4052">
                  <c:v>44861</c:v>
                </c:pt>
                <c:pt idx="4053">
                  <c:v>44862</c:v>
                </c:pt>
                <c:pt idx="4054">
                  <c:v>44865</c:v>
                </c:pt>
                <c:pt idx="4055">
                  <c:v>44866</c:v>
                </c:pt>
                <c:pt idx="4056">
                  <c:v>44867</c:v>
                </c:pt>
                <c:pt idx="4057">
                  <c:v>44868</c:v>
                </c:pt>
                <c:pt idx="4058">
                  <c:v>44869</c:v>
                </c:pt>
                <c:pt idx="4059">
                  <c:v>44872</c:v>
                </c:pt>
                <c:pt idx="4060">
                  <c:v>44873</c:v>
                </c:pt>
                <c:pt idx="4061">
                  <c:v>44874</c:v>
                </c:pt>
                <c:pt idx="4062">
                  <c:v>44875</c:v>
                </c:pt>
                <c:pt idx="4063">
                  <c:v>44876</c:v>
                </c:pt>
                <c:pt idx="4064">
                  <c:v>44879</c:v>
                </c:pt>
                <c:pt idx="4065">
                  <c:v>44880</c:v>
                </c:pt>
                <c:pt idx="4066">
                  <c:v>44881</c:v>
                </c:pt>
                <c:pt idx="4067">
                  <c:v>44882</c:v>
                </c:pt>
                <c:pt idx="4068">
                  <c:v>44883</c:v>
                </c:pt>
                <c:pt idx="4069">
                  <c:v>44886</c:v>
                </c:pt>
                <c:pt idx="4070">
                  <c:v>44887</c:v>
                </c:pt>
                <c:pt idx="4071">
                  <c:v>44888</c:v>
                </c:pt>
                <c:pt idx="4072">
                  <c:v>44889</c:v>
                </c:pt>
                <c:pt idx="4073">
                  <c:v>44890</c:v>
                </c:pt>
                <c:pt idx="4074">
                  <c:v>44893</c:v>
                </c:pt>
                <c:pt idx="4075">
                  <c:v>44894</c:v>
                </c:pt>
                <c:pt idx="4076">
                  <c:v>44895</c:v>
                </c:pt>
                <c:pt idx="4077">
                  <c:v>44896</c:v>
                </c:pt>
                <c:pt idx="4078">
                  <c:v>44897</c:v>
                </c:pt>
                <c:pt idx="4079">
                  <c:v>44900</c:v>
                </c:pt>
                <c:pt idx="4080">
                  <c:v>44901</c:v>
                </c:pt>
                <c:pt idx="4081">
                  <c:v>44902</c:v>
                </c:pt>
                <c:pt idx="4082">
                  <c:v>44903</c:v>
                </c:pt>
                <c:pt idx="4083">
                  <c:v>44904</c:v>
                </c:pt>
                <c:pt idx="4084">
                  <c:v>44907</c:v>
                </c:pt>
                <c:pt idx="4085">
                  <c:v>44908</c:v>
                </c:pt>
                <c:pt idx="4086">
                  <c:v>44909</c:v>
                </c:pt>
                <c:pt idx="4087">
                  <c:v>44910</c:v>
                </c:pt>
                <c:pt idx="4088">
                  <c:v>44911</c:v>
                </c:pt>
                <c:pt idx="4089">
                  <c:v>44914</c:v>
                </c:pt>
                <c:pt idx="4090">
                  <c:v>44915</c:v>
                </c:pt>
                <c:pt idx="4091">
                  <c:v>44916</c:v>
                </c:pt>
                <c:pt idx="4092">
                  <c:v>44917</c:v>
                </c:pt>
                <c:pt idx="4093">
                  <c:v>44918</c:v>
                </c:pt>
                <c:pt idx="4094">
                  <c:v>44922</c:v>
                </c:pt>
                <c:pt idx="4095">
                  <c:v>44923</c:v>
                </c:pt>
                <c:pt idx="4096">
                  <c:v>44924</c:v>
                </c:pt>
                <c:pt idx="4097">
                  <c:v>44925</c:v>
                </c:pt>
                <c:pt idx="4098">
                  <c:v>44928</c:v>
                </c:pt>
                <c:pt idx="4099">
                  <c:v>44929</c:v>
                </c:pt>
                <c:pt idx="4100">
                  <c:v>44930</c:v>
                </c:pt>
                <c:pt idx="4101">
                  <c:v>44931</c:v>
                </c:pt>
                <c:pt idx="4102">
                  <c:v>44932</c:v>
                </c:pt>
                <c:pt idx="4103">
                  <c:v>44935</c:v>
                </c:pt>
                <c:pt idx="4104">
                  <c:v>44936</c:v>
                </c:pt>
                <c:pt idx="4105">
                  <c:v>44937</c:v>
                </c:pt>
                <c:pt idx="4106">
                  <c:v>44938</c:v>
                </c:pt>
                <c:pt idx="4107">
                  <c:v>44939</c:v>
                </c:pt>
                <c:pt idx="4108">
                  <c:v>44942</c:v>
                </c:pt>
                <c:pt idx="4109">
                  <c:v>44943</c:v>
                </c:pt>
                <c:pt idx="4110">
                  <c:v>44944</c:v>
                </c:pt>
                <c:pt idx="4111">
                  <c:v>44945</c:v>
                </c:pt>
                <c:pt idx="4112">
                  <c:v>44946</c:v>
                </c:pt>
                <c:pt idx="4113">
                  <c:v>44949</c:v>
                </c:pt>
                <c:pt idx="4114">
                  <c:v>44950</c:v>
                </c:pt>
                <c:pt idx="4115">
                  <c:v>44951</c:v>
                </c:pt>
                <c:pt idx="4116">
                  <c:v>44952</c:v>
                </c:pt>
                <c:pt idx="4117">
                  <c:v>44953</c:v>
                </c:pt>
                <c:pt idx="4118">
                  <c:v>44956</c:v>
                </c:pt>
                <c:pt idx="4119">
                  <c:v>44957</c:v>
                </c:pt>
                <c:pt idx="4120">
                  <c:v>44958</c:v>
                </c:pt>
                <c:pt idx="4121">
                  <c:v>44959</c:v>
                </c:pt>
                <c:pt idx="4122">
                  <c:v>44960</c:v>
                </c:pt>
                <c:pt idx="4123">
                  <c:v>44963</c:v>
                </c:pt>
                <c:pt idx="4124">
                  <c:v>44964</c:v>
                </c:pt>
                <c:pt idx="4125">
                  <c:v>44965</c:v>
                </c:pt>
                <c:pt idx="4126">
                  <c:v>44966</c:v>
                </c:pt>
                <c:pt idx="4127">
                  <c:v>44967</c:v>
                </c:pt>
                <c:pt idx="4128">
                  <c:v>44970</c:v>
                </c:pt>
                <c:pt idx="4129">
                  <c:v>44971</c:v>
                </c:pt>
                <c:pt idx="4130">
                  <c:v>44972</c:v>
                </c:pt>
                <c:pt idx="4131">
                  <c:v>44973</c:v>
                </c:pt>
                <c:pt idx="4132">
                  <c:v>44974</c:v>
                </c:pt>
                <c:pt idx="4133">
                  <c:v>44977</c:v>
                </c:pt>
                <c:pt idx="4134">
                  <c:v>44978</c:v>
                </c:pt>
                <c:pt idx="4135">
                  <c:v>44979</c:v>
                </c:pt>
                <c:pt idx="4136">
                  <c:v>44980</c:v>
                </c:pt>
                <c:pt idx="4137">
                  <c:v>44981</c:v>
                </c:pt>
                <c:pt idx="4138">
                  <c:v>44984</c:v>
                </c:pt>
                <c:pt idx="4139">
                  <c:v>44985</c:v>
                </c:pt>
                <c:pt idx="4140">
                  <c:v>44986</c:v>
                </c:pt>
                <c:pt idx="4141">
                  <c:v>44987</c:v>
                </c:pt>
                <c:pt idx="4142">
                  <c:v>44988</c:v>
                </c:pt>
                <c:pt idx="4143">
                  <c:v>44991</c:v>
                </c:pt>
                <c:pt idx="4144">
                  <c:v>44992</c:v>
                </c:pt>
                <c:pt idx="4145">
                  <c:v>44993</c:v>
                </c:pt>
                <c:pt idx="4146">
                  <c:v>44994</c:v>
                </c:pt>
                <c:pt idx="4147">
                  <c:v>44995</c:v>
                </c:pt>
                <c:pt idx="4148">
                  <c:v>44998</c:v>
                </c:pt>
                <c:pt idx="4149">
                  <c:v>44999</c:v>
                </c:pt>
                <c:pt idx="4150">
                  <c:v>45000</c:v>
                </c:pt>
                <c:pt idx="4151">
                  <c:v>45001</c:v>
                </c:pt>
                <c:pt idx="4152">
                  <c:v>45002</c:v>
                </c:pt>
                <c:pt idx="4153">
                  <c:v>45005</c:v>
                </c:pt>
                <c:pt idx="4154">
                  <c:v>45006</c:v>
                </c:pt>
                <c:pt idx="4155">
                  <c:v>45007</c:v>
                </c:pt>
                <c:pt idx="4156">
                  <c:v>45008</c:v>
                </c:pt>
                <c:pt idx="4157">
                  <c:v>45009</c:v>
                </c:pt>
                <c:pt idx="4158">
                  <c:v>45012</c:v>
                </c:pt>
                <c:pt idx="4159">
                  <c:v>45013</c:v>
                </c:pt>
                <c:pt idx="4160">
                  <c:v>45014</c:v>
                </c:pt>
                <c:pt idx="4161">
                  <c:v>45015</c:v>
                </c:pt>
                <c:pt idx="4162">
                  <c:v>45016</c:v>
                </c:pt>
                <c:pt idx="4163">
                  <c:v>45019</c:v>
                </c:pt>
                <c:pt idx="4164">
                  <c:v>45020</c:v>
                </c:pt>
                <c:pt idx="4165">
                  <c:v>45021</c:v>
                </c:pt>
                <c:pt idx="4166">
                  <c:v>45022</c:v>
                </c:pt>
                <c:pt idx="4167">
                  <c:v>45027</c:v>
                </c:pt>
                <c:pt idx="4168">
                  <c:v>45028</c:v>
                </c:pt>
                <c:pt idx="4169">
                  <c:v>45029</c:v>
                </c:pt>
                <c:pt idx="4170">
                  <c:v>45030</c:v>
                </c:pt>
                <c:pt idx="4171">
                  <c:v>45033</c:v>
                </c:pt>
                <c:pt idx="4172">
                  <c:v>45034</c:v>
                </c:pt>
                <c:pt idx="4173">
                  <c:v>45035</c:v>
                </c:pt>
                <c:pt idx="4174">
                  <c:v>45036</c:v>
                </c:pt>
                <c:pt idx="4175">
                  <c:v>45037</c:v>
                </c:pt>
                <c:pt idx="4176">
                  <c:v>45040</c:v>
                </c:pt>
                <c:pt idx="4177">
                  <c:v>45041</c:v>
                </c:pt>
                <c:pt idx="4178">
                  <c:v>45042</c:v>
                </c:pt>
                <c:pt idx="4179">
                  <c:v>45043</c:v>
                </c:pt>
                <c:pt idx="4180">
                  <c:v>45044</c:v>
                </c:pt>
                <c:pt idx="4181">
                  <c:v>45048</c:v>
                </c:pt>
                <c:pt idx="4182">
                  <c:v>45049</c:v>
                </c:pt>
                <c:pt idx="4183">
                  <c:v>45050</c:v>
                </c:pt>
                <c:pt idx="4184">
                  <c:v>45051</c:v>
                </c:pt>
                <c:pt idx="4185">
                  <c:v>45054</c:v>
                </c:pt>
                <c:pt idx="4186">
                  <c:v>45055</c:v>
                </c:pt>
                <c:pt idx="4187">
                  <c:v>45056</c:v>
                </c:pt>
                <c:pt idx="4188">
                  <c:v>45057</c:v>
                </c:pt>
                <c:pt idx="4189">
                  <c:v>45058</c:v>
                </c:pt>
                <c:pt idx="4190">
                  <c:v>45061</c:v>
                </c:pt>
                <c:pt idx="4191">
                  <c:v>45062</c:v>
                </c:pt>
                <c:pt idx="4192">
                  <c:v>45063</c:v>
                </c:pt>
                <c:pt idx="4193">
                  <c:v>45064</c:v>
                </c:pt>
                <c:pt idx="4194">
                  <c:v>45065</c:v>
                </c:pt>
                <c:pt idx="4195">
                  <c:v>45068</c:v>
                </c:pt>
                <c:pt idx="4196">
                  <c:v>45069</c:v>
                </c:pt>
                <c:pt idx="4197">
                  <c:v>45070</c:v>
                </c:pt>
                <c:pt idx="4198">
                  <c:v>45071</c:v>
                </c:pt>
                <c:pt idx="4199">
                  <c:v>45072</c:v>
                </c:pt>
                <c:pt idx="4200">
                  <c:v>45075</c:v>
                </c:pt>
                <c:pt idx="4201">
                  <c:v>45076</c:v>
                </c:pt>
                <c:pt idx="4202">
                  <c:v>45077</c:v>
                </c:pt>
                <c:pt idx="4203">
                  <c:v>45078</c:v>
                </c:pt>
                <c:pt idx="4204">
                  <c:v>45079</c:v>
                </c:pt>
                <c:pt idx="4205">
                  <c:v>45082</c:v>
                </c:pt>
                <c:pt idx="4206">
                  <c:v>45083</c:v>
                </c:pt>
                <c:pt idx="4207">
                  <c:v>45084</c:v>
                </c:pt>
                <c:pt idx="4208">
                  <c:v>45085</c:v>
                </c:pt>
                <c:pt idx="4209">
                  <c:v>45086</c:v>
                </c:pt>
                <c:pt idx="4210">
                  <c:v>45089</c:v>
                </c:pt>
                <c:pt idx="4211">
                  <c:v>45090</c:v>
                </c:pt>
                <c:pt idx="4212">
                  <c:v>45091</c:v>
                </c:pt>
                <c:pt idx="4213">
                  <c:v>45092</c:v>
                </c:pt>
                <c:pt idx="4214">
                  <c:v>45093</c:v>
                </c:pt>
                <c:pt idx="4215">
                  <c:v>45096</c:v>
                </c:pt>
                <c:pt idx="4216">
                  <c:v>45097</c:v>
                </c:pt>
                <c:pt idx="4217">
                  <c:v>45098</c:v>
                </c:pt>
                <c:pt idx="4218">
                  <c:v>45099</c:v>
                </c:pt>
                <c:pt idx="4219">
                  <c:v>45100</c:v>
                </c:pt>
                <c:pt idx="4220">
                  <c:v>45103</c:v>
                </c:pt>
                <c:pt idx="4221">
                  <c:v>45104</c:v>
                </c:pt>
                <c:pt idx="4222">
                  <c:v>45105</c:v>
                </c:pt>
                <c:pt idx="4223">
                  <c:v>45106</c:v>
                </c:pt>
                <c:pt idx="4224">
                  <c:v>45107</c:v>
                </c:pt>
                <c:pt idx="4225">
                  <c:v>45110</c:v>
                </c:pt>
                <c:pt idx="4226">
                  <c:v>45111</c:v>
                </c:pt>
                <c:pt idx="4227">
                  <c:v>45112</c:v>
                </c:pt>
                <c:pt idx="4228">
                  <c:v>45113</c:v>
                </c:pt>
                <c:pt idx="4229">
                  <c:v>45114</c:v>
                </c:pt>
                <c:pt idx="4230">
                  <c:v>45117</c:v>
                </c:pt>
                <c:pt idx="4231">
                  <c:v>45118</c:v>
                </c:pt>
                <c:pt idx="4232">
                  <c:v>45119</c:v>
                </c:pt>
                <c:pt idx="4233">
                  <c:v>45120</c:v>
                </c:pt>
                <c:pt idx="4234">
                  <c:v>45121</c:v>
                </c:pt>
                <c:pt idx="4235">
                  <c:v>45124</c:v>
                </c:pt>
                <c:pt idx="4236">
                  <c:v>45125</c:v>
                </c:pt>
                <c:pt idx="4237">
                  <c:v>45126</c:v>
                </c:pt>
                <c:pt idx="4238">
                  <c:v>45127</c:v>
                </c:pt>
                <c:pt idx="4239">
                  <c:v>45128</c:v>
                </c:pt>
                <c:pt idx="4240">
                  <c:v>45131</c:v>
                </c:pt>
                <c:pt idx="4241">
                  <c:v>45132</c:v>
                </c:pt>
                <c:pt idx="4242">
                  <c:v>45133</c:v>
                </c:pt>
                <c:pt idx="4243">
                  <c:v>45134</c:v>
                </c:pt>
                <c:pt idx="4244">
                  <c:v>45135</c:v>
                </c:pt>
                <c:pt idx="4245">
                  <c:v>45138</c:v>
                </c:pt>
                <c:pt idx="4246">
                  <c:v>45139</c:v>
                </c:pt>
                <c:pt idx="4247">
                  <c:v>45140</c:v>
                </c:pt>
                <c:pt idx="4248">
                  <c:v>45141</c:v>
                </c:pt>
                <c:pt idx="4249">
                  <c:v>45142</c:v>
                </c:pt>
                <c:pt idx="4250">
                  <c:v>45145</c:v>
                </c:pt>
                <c:pt idx="4251">
                  <c:v>45146</c:v>
                </c:pt>
                <c:pt idx="4252">
                  <c:v>45147</c:v>
                </c:pt>
                <c:pt idx="4253">
                  <c:v>45148</c:v>
                </c:pt>
                <c:pt idx="4254">
                  <c:v>45149</c:v>
                </c:pt>
                <c:pt idx="4255">
                  <c:v>45152</c:v>
                </c:pt>
                <c:pt idx="4256">
                  <c:v>45153</c:v>
                </c:pt>
                <c:pt idx="4257">
                  <c:v>45154</c:v>
                </c:pt>
                <c:pt idx="4258">
                  <c:v>45155</c:v>
                </c:pt>
                <c:pt idx="4259">
                  <c:v>45156</c:v>
                </c:pt>
                <c:pt idx="4260">
                  <c:v>45159</c:v>
                </c:pt>
                <c:pt idx="4261">
                  <c:v>45160</c:v>
                </c:pt>
                <c:pt idx="4262">
                  <c:v>45161</c:v>
                </c:pt>
                <c:pt idx="4263">
                  <c:v>45162</c:v>
                </c:pt>
                <c:pt idx="4264">
                  <c:v>45163</c:v>
                </c:pt>
                <c:pt idx="4265">
                  <c:v>45166</c:v>
                </c:pt>
                <c:pt idx="4266">
                  <c:v>45167</c:v>
                </c:pt>
                <c:pt idx="4267">
                  <c:v>45168</c:v>
                </c:pt>
                <c:pt idx="4268">
                  <c:v>45169</c:v>
                </c:pt>
                <c:pt idx="4269">
                  <c:v>45170</c:v>
                </c:pt>
                <c:pt idx="4270">
                  <c:v>45173</c:v>
                </c:pt>
                <c:pt idx="4271">
                  <c:v>45174</c:v>
                </c:pt>
                <c:pt idx="4272">
                  <c:v>45175</c:v>
                </c:pt>
                <c:pt idx="4273">
                  <c:v>45176</c:v>
                </c:pt>
                <c:pt idx="4274">
                  <c:v>45177</c:v>
                </c:pt>
                <c:pt idx="4275">
                  <c:v>45180</c:v>
                </c:pt>
                <c:pt idx="4276">
                  <c:v>45181</c:v>
                </c:pt>
                <c:pt idx="4277">
                  <c:v>45182</c:v>
                </c:pt>
                <c:pt idx="4278">
                  <c:v>45183</c:v>
                </c:pt>
                <c:pt idx="4279">
                  <c:v>45184</c:v>
                </c:pt>
                <c:pt idx="4280">
                  <c:v>45187</c:v>
                </c:pt>
                <c:pt idx="4281">
                  <c:v>45188</c:v>
                </c:pt>
                <c:pt idx="4282">
                  <c:v>45189</c:v>
                </c:pt>
                <c:pt idx="4283">
                  <c:v>45190</c:v>
                </c:pt>
                <c:pt idx="4284">
                  <c:v>45191</c:v>
                </c:pt>
                <c:pt idx="4285">
                  <c:v>45194</c:v>
                </c:pt>
                <c:pt idx="4286">
                  <c:v>45195</c:v>
                </c:pt>
                <c:pt idx="4287">
                  <c:v>45196</c:v>
                </c:pt>
                <c:pt idx="4288">
                  <c:v>45197</c:v>
                </c:pt>
                <c:pt idx="4289">
                  <c:v>45198</c:v>
                </c:pt>
                <c:pt idx="4290">
                  <c:v>45201</c:v>
                </c:pt>
                <c:pt idx="4291">
                  <c:v>45202</c:v>
                </c:pt>
                <c:pt idx="4292">
                  <c:v>45203</c:v>
                </c:pt>
                <c:pt idx="4293">
                  <c:v>45204</c:v>
                </c:pt>
                <c:pt idx="4294">
                  <c:v>45205</c:v>
                </c:pt>
                <c:pt idx="4295">
                  <c:v>45208</c:v>
                </c:pt>
                <c:pt idx="4296">
                  <c:v>45209</c:v>
                </c:pt>
                <c:pt idx="4297">
                  <c:v>45210</c:v>
                </c:pt>
                <c:pt idx="4298">
                  <c:v>45211</c:v>
                </c:pt>
                <c:pt idx="4299">
                  <c:v>45212</c:v>
                </c:pt>
                <c:pt idx="4300">
                  <c:v>45215</c:v>
                </c:pt>
                <c:pt idx="4301">
                  <c:v>45216</c:v>
                </c:pt>
                <c:pt idx="4302">
                  <c:v>45217</c:v>
                </c:pt>
                <c:pt idx="4303">
                  <c:v>45218</c:v>
                </c:pt>
                <c:pt idx="4304">
                  <c:v>45219</c:v>
                </c:pt>
                <c:pt idx="4305">
                  <c:v>45222</c:v>
                </c:pt>
                <c:pt idx="4306">
                  <c:v>45223</c:v>
                </c:pt>
                <c:pt idx="4307">
                  <c:v>45224</c:v>
                </c:pt>
                <c:pt idx="4308">
                  <c:v>45225</c:v>
                </c:pt>
                <c:pt idx="4309">
                  <c:v>45226</c:v>
                </c:pt>
                <c:pt idx="4310">
                  <c:v>45229</c:v>
                </c:pt>
                <c:pt idx="4311">
                  <c:v>45230</c:v>
                </c:pt>
                <c:pt idx="4312">
                  <c:v>45231</c:v>
                </c:pt>
                <c:pt idx="4313">
                  <c:v>45232</c:v>
                </c:pt>
                <c:pt idx="4314">
                  <c:v>45233</c:v>
                </c:pt>
                <c:pt idx="4315">
                  <c:v>45236</c:v>
                </c:pt>
                <c:pt idx="4316">
                  <c:v>45237</c:v>
                </c:pt>
                <c:pt idx="4317">
                  <c:v>45238</c:v>
                </c:pt>
                <c:pt idx="4318">
                  <c:v>45239</c:v>
                </c:pt>
                <c:pt idx="4319">
                  <c:v>45240</c:v>
                </c:pt>
                <c:pt idx="4320">
                  <c:v>45243</c:v>
                </c:pt>
                <c:pt idx="4321">
                  <c:v>45244</c:v>
                </c:pt>
                <c:pt idx="4322">
                  <c:v>45245</c:v>
                </c:pt>
                <c:pt idx="4323">
                  <c:v>45246</c:v>
                </c:pt>
                <c:pt idx="4324">
                  <c:v>45247</c:v>
                </c:pt>
                <c:pt idx="4325">
                  <c:v>45250</c:v>
                </c:pt>
                <c:pt idx="4326">
                  <c:v>45251</c:v>
                </c:pt>
                <c:pt idx="4327">
                  <c:v>45252</c:v>
                </c:pt>
                <c:pt idx="4328">
                  <c:v>45253</c:v>
                </c:pt>
                <c:pt idx="4329">
                  <c:v>45254</c:v>
                </c:pt>
                <c:pt idx="4330">
                  <c:v>45257</c:v>
                </c:pt>
                <c:pt idx="4331">
                  <c:v>45258</c:v>
                </c:pt>
                <c:pt idx="4332">
                  <c:v>45259</c:v>
                </c:pt>
                <c:pt idx="4333">
                  <c:v>45260</c:v>
                </c:pt>
                <c:pt idx="4334">
                  <c:v>45261</c:v>
                </c:pt>
                <c:pt idx="4335">
                  <c:v>45264</c:v>
                </c:pt>
              </c:numCache>
            </c:numRef>
          </c:cat>
          <c:val>
            <c:numRef>
              <c:f>Input!$B$5:$B$4340</c:f>
              <c:numCache>
                <c:formatCode>_("€"* #,##0.00_);_("€"* \(#,##0.00\);_("€"* "-"??_);_(@_)</c:formatCode>
                <c:ptCount val="4336"/>
                <c:pt idx="0">
                  <c:v>92.224000000000004</c:v>
                </c:pt>
                <c:pt idx="1">
                  <c:v>92.465999999999994</c:v>
                </c:pt>
                <c:pt idx="2">
                  <c:v>92.305000000000007</c:v>
                </c:pt>
                <c:pt idx="3">
                  <c:v>91.741</c:v>
                </c:pt>
                <c:pt idx="4">
                  <c:v>91.741</c:v>
                </c:pt>
                <c:pt idx="5">
                  <c:v>91.58</c:v>
                </c:pt>
                <c:pt idx="6">
                  <c:v>91.096999999999994</c:v>
                </c:pt>
                <c:pt idx="7">
                  <c:v>92.948999999999998</c:v>
                </c:pt>
                <c:pt idx="8">
                  <c:v>92.948999999999998</c:v>
                </c:pt>
                <c:pt idx="9">
                  <c:v>92.626999999999995</c:v>
                </c:pt>
                <c:pt idx="10">
                  <c:v>89.647000000000006</c:v>
                </c:pt>
                <c:pt idx="11">
                  <c:v>89.164000000000001</c:v>
                </c:pt>
                <c:pt idx="12">
                  <c:v>89.968999999999994</c:v>
                </c:pt>
                <c:pt idx="13">
                  <c:v>89.405000000000001</c:v>
                </c:pt>
                <c:pt idx="14">
                  <c:v>89.003</c:v>
                </c:pt>
                <c:pt idx="15">
                  <c:v>88.840999999999994</c:v>
                </c:pt>
                <c:pt idx="16">
                  <c:v>88.438999999999993</c:v>
                </c:pt>
                <c:pt idx="17">
                  <c:v>90.372</c:v>
                </c:pt>
                <c:pt idx="18">
                  <c:v>90.372</c:v>
                </c:pt>
                <c:pt idx="19">
                  <c:v>91.177000000000007</c:v>
                </c:pt>
                <c:pt idx="20">
                  <c:v>91.498999999999995</c:v>
                </c:pt>
                <c:pt idx="21">
                  <c:v>91.177000000000007</c:v>
                </c:pt>
                <c:pt idx="22">
                  <c:v>91.58</c:v>
                </c:pt>
                <c:pt idx="23">
                  <c:v>93.11</c:v>
                </c:pt>
                <c:pt idx="24">
                  <c:v>92.144000000000005</c:v>
                </c:pt>
                <c:pt idx="25">
                  <c:v>91.822000000000003</c:v>
                </c:pt>
                <c:pt idx="26">
                  <c:v>91.902000000000001</c:v>
                </c:pt>
                <c:pt idx="27">
                  <c:v>91.337999999999994</c:v>
                </c:pt>
                <c:pt idx="28">
                  <c:v>91.096999999999994</c:v>
                </c:pt>
                <c:pt idx="29">
                  <c:v>89.486000000000004</c:v>
                </c:pt>
                <c:pt idx="30">
                  <c:v>90.613</c:v>
                </c:pt>
                <c:pt idx="31">
                  <c:v>91.016000000000005</c:v>
                </c:pt>
                <c:pt idx="32">
                  <c:v>93.03</c:v>
                </c:pt>
                <c:pt idx="33">
                  <c:v>93.03</c:v>
                </c:pt>
                <c:pt idx="34">
                  <c:v>94.986999999999995</c:v>
                </c:pt>
                <c:pt idx="35">
                  <c:v>94.665000000000006</c:v>
                </c:pt>
                <c:pt idx="36">
                  <c:v>94.293999999999997</c:v>
                </c:pt>
                <c:pt idx="37">
                  <c:v>95.293000000000006</c:v>
                </c:pt>
                <c:pt idx="38">
                  <c:v>95.656000000000006</c:v>
                </c:pt>
                <c:pt idx="39">
                  <c:v>96.26</c:v>
                </c:pt>
                <c:pt idx="40">
                  <c:v>92.650999999999996</c:v>
                </c:pt>
                <c:pt idx="41">
                  <c:v>91.58</c:v>
                </c:pt>
                <c:pt idx="42">
                  <c:v>90.662000000000006</c:v>
                </c:pt>
                <c:pt idx="43">
                  <c:v>89.872</c:v>
                </c:pt>
                <c:pt idx="44">
                  <c:v>90.283000000000001</c:v>
                </c:pt>
                <c:pt idx="45">
                  <c:v>91</c:v>
                </c:pt>
                <c:pt idx="46">
                  <c:v>91.974999999999994</c:v>
                </c:pt>
                <c:pt idx="47">
                  <c:v>93.159000000000006</c:v>
                </c:pt>
                <c:pt idx="48">
                  <c:v>95.188000000000002</c:v>
                </c:pt>
                <c:pt idx="49">
                  <c:v>94.617000000000004</c:v>
                </c:pt>
                <c:pt idx="50">
                  <c:v>93.61</c:v>
                </c:pt>
                <c:pt idx="51">
                  <c:v>92.578999999999994</c:v>
                </c:pt>
                <c:pt idx="52">
                  <c:v>94.504000000000005</c:v>
                </c:pt>
                <c:pt idx="53">
                  <c:v>95.414000000000001</c:v>
                </c:pt>
                <c:pt idx="54">
                  <c:v>95.503</c:v>
                </c:pt>
                <c:pt idx="55">
                  <c:v>95.503</c:v>
                </c:pt>
                <c:pt idx="56">
                  <c:v>95.921000000000006</c:v>
                </c:pt>
                <c:pt idx="57">
                  <c:v>96.977000000000004</c:v>
                </c:pt>
                <c:pt idx="58">
                  <c:v>97.483999999999995</c:v>
                </c:pt>
                <c:pt idx="59">
                  <c:v>96.236000000000004</c:v>
                </c:pt>
                <c:pt idx="60">
                  <c:v>96.090999999999994</c:v>
                </c:pt>
                <c:pt idx="61">
                  <c:v>95.519000000000005</c:v>
                </c:pt>
                <c:pt idx="62">
                  <c:v>95.905000000000001</c:v>
                </c:pt>
                <c:pt idx="63">
                  <c:v>96.421000000000006</c:v>
                </c:pt>
                <c:pt idx="64">
                  <c:v>97.201999999999998</c:v>
                </c:pt>
                <c:pt idx="65">
                  <c:v>100.97199999999999</c:v>
                </c:pt>
                <c:pt idx="66">
                  <c:v>103.03400000000001</c:v>
                </c:pt>
                <c:pt idx="67">
                  <c:v>103.855</c:v>
                </c:pt>
                <c:pt idx="68">
                  <c:v>107.149</c:v>
                </c:pt>
                <c:pt idx="69">
                  <c:v>104.95099999999999</c:v>
                </c:pt>
                <c:pt idx="70">
                  <c:v>103.565</c:v>
                </c:pt>
                <c:pt idx="71">
                  <c:v>104.145</c:v>
                </c:pt>
                <c:pt idx="72">
                  <c:v>104.185</c:v>
                </c:pt>
                <c:pt idx="73">
                  <c:v>103.34</c:v>
                </c:pt>
                <c:pt idx="74">
                  <c:v>101.64</c:v>
                </c:pt>
                <c:pt idx="75">
                  <c:v>101.616</c:v>
                </c:pt>
                <c:pt idx="76">
                  <c:v>102.252</c:v>
                </c:pt>
                <c:pt idx="77">
                  <c:v>102.349</c:v>
                </c:pt>
                <c:pt idx="78">
                  <c:v>102.29300000000001</c:v>
                </c:pt>
                <c:pt idx="79">
                  <c:v>102.752</c:v>
                </c:pt>
                <c:pt idx="80">
                  <c:v>103.098</c:v>
                </c:pt>
                <c:pt idx="81">
                  <c:v>102.937</c:v>
                </c:pt>
                <c:pt idx="82">
                  <c:v>103.05</c:v>
                </c:pt>
                <c:pt idx="83">
                  <c:v>103.05800000000001</c:v>
                </c:pt>
                <c:pt idx="84">
                  <c:v>102.69499999999999</c:v>
                </c:pt>
                <c:pt idx="85">
                  <c:v>102.542</c:v>
                </c:pt>
                <c:pt idx="86">
                  <c:v>102.29300000000001</c:v>
                </c:pt>
                <c:pt idx="87">
                  <c:v>101.995</c:v>
                </c:pt>
                <c:pt idx="88">
                  <c:v>102.655</c:v>
                </c:pt>
                <c:pt idx="89">
                  <c:v>102.373</c:v>
                </c:pt>
                <c:pt idx="90">
                  <c:v>102.405</c:v>
                </c:pt>
                <c:pt idx="91">
                  <c:v>102.663</c:v>
                </c:pt>
                <c:pt idx="92">
                  <c:v>104.242</c:v>
                </c:pt>
                <c:pt idx="93">
                  <c:v>104.709</c:v>
                </c:pt>
                <c:pt idx="94">
                  <c:v>104.797</c:v>
                </c:pt>
                <c:pt idx="95">
                  <c:v>105.12</c:v>
                </c:pt>
                <c:pt idx="96">
                  <c:v>104.483</c:v>
                </c:pt>
                <c:pt idx="97">
                  <c:v>105.12</c:v>
                </c:pt>
                <c:pt idx="98">
                  <c:v>105.25700000000001</c:v>
                </c:pt>
                <c:pt idx="99">
                  <c:v>107.319</c:v>
                </c:pt>
                <c:pt idx="100">
                  <c:v>107.48</c:v>
                </c:pt>
                <c:pt idx="101">
                  <c:v>107.96299999999999</c:v>
                </c:pt>
                <c:pt idx="102">
                  <c:v>107.6</c:v>
                </c:pt>
                <c:pt idx="103">
                  <c:v>107.77</c:v>
                </c:pt>
                <c:pt idx="104">
                  <c:v>109.268</c:v>
                </c:pt>
                <c:pt idx="105">
                  <c:v>107.85</c:v>
                </c:pt>
                <c:pt idx="106">
                  <c:v>106.988</c:v>
                </c:pt>
                <c:pt idx="107">
                  <c:v>105.289</c:v>
                </c:pt>
                <c:pt idx="108">
                  <c:v>103.21899999999999</c:v>
                </c:pt>
                <c:pt idx="109">
                  <c:v>102.11499999999999</c:v>
                </c:pt>
                <c:pt idx="110">
                  <c:v>101.866</c:v>
                </c:pt>
                <c:pt idx="111">
                  <c:v>103.82299999999999</c:v>
                </c:pt>
                <c:pt idx="112">
                  <c:v>103.21899999999999</c:v>
                </c:pt>
                <c:pt idx="113">
                  <c:v>103.017</c:v>
                </c:pt>
                <c:pt idx="114">
                  <c:v>104.61199999999999</c:v>
                </c:pt>
                <c:pt idx="115">
                  <c:v>105.05500000000001</c:v>
                </c:pt>
                <c:pt idx="116">
                  <c:v>104.435</c:v>
                </c:pt>
                <c:pt idx="117">
                  <c:v>103.93600000000001</c:v>
                </c:pt>
                <c:pt idx="118">
                  <c:v>104.218</c:v>
                </c:pt>
                <c:pt idx="119">
                  <c:v>102.83199999999999</c:v>
                </c:pt>
                <c:pt idx="120">
                  <c:v>102.83199999999999</c:v>
                </c:pt>
                <c:pt idx="121">
                  <c:v>103.17</c:v>
                </c:pt>
                <c:pt idx="122">
                  <c:v>102.58199999999999</c:v>
                </c:pt>
                <c:pt idx="123">
                  <c:v>102.29300000000001</c:v>
                </c:pt>
                <c:pt idx="124">
                  <c:v>102.462</c:v>
                </c:pt>
                <c:pt idx="125">
                  <c:v>104.354</c:v>
                </c:pt>
                <c:pt idx="126">
                  <c:v>102.864</c:v>
                </c:pt>
                <c:pt idx="127">
                  <c:v>105.893</c:v>
                </c:pt>
                <c:pt idx="128">
                  <c:v>105.99</c:v>
                </c:pt>
                <c:pt idx="129">
                  <c:v>105.184</c:v>
                </c:pt>
                <c:pt idx="130">
                  <c:v>106.384</c:v>
                </c:pt>
                <c:pt idx="131">
                  <c:v>106.69799999999999</c:v>
                </c:pt>
                <c:pt idx="132">
                  <c:v>105.651</c:v>
                </c:pt>
                <c:pt idx="133">
                  <c:v>104.709</c:v>
                </c:pt>
                <c:pt idx="134">
                  <c:v>105.35299999999999</c:v>
                </c:pt>
                <c:pt idx="135">
                  <c:v>105.377</c:v>
                </c:pt>
                <c:pt idx="136">
                  <c:v>105.38500000000001</c:v>
                </c:pt>
                <c:pt idx="137">
                  <c:v>105.595</c:v>
                </c:pt>
                <c:pt idx="138">
                  <c:v>105.474</c:v>
                </c:pt>
                <c:pt idx="139">
                  <c:v>107.48</c:v>
                </c:pt>
                <c:pt idx="140">
                  <c:v>106.59399999999999</c:v>
                </c:pt>
                <c:pt idx="141">
                  <c:v>107.133</c:v>
                </c:pt>
                <c:pt idx="142">
                  <c:v>105.804</c:v>
                </c:pt>
                <c:pt idx="143">
                  <c:v>105.24</c:v>
                </c:pt>
                <c:pt idx="144">
                  <c:v>103.098</c:v>
                </c:pt>
                <c:pt idx="145">
                  <c:v>101.648</c:v>
                </c:pt>
                <c:pt idx="146">
                  <c:v>101.648</c:v>
                </c:pt>
                <c:pt idx="147">
                  <c:v>103.52500000000001</c:v>
                </c:pt>
                <c:pt idx="148">
                  <c:v>102.29300000000001</c:v>
                </c:pt>
                <c:pt idx="149">
                  <c:v>102.929</c:v>
                </c:pt>
                <c:pt idx="150">
                  <c:v>101.71299999999999</c:v>
                </c:pt>
                <c:pt idx="151">
                  <c:v>100.03700000000001</c:v>
                </c:pt>
                <c:pt idx="152">
                  <c:v>99.9</c:v>
                </c:pt>
                <c:pt idx="153">
                  <c:v>100.682</c:v>
                </c:pt>
                <c:pt idx="154">
                  <c:v>98.168999999999997</c:v>
                </c:pt>
                <c:pt idx="155">
                  <c:v>96.323999999999998</c:v>
                </c:pt>
                <c:pt idx="156">
                  <c:v>97.451999999999998</c:v>
                </c:pt>
                <c:pt idx="157">
                  <c:v>96.218999999999994</c:v>
                </c:pt>
                <c:pt idx="158">
                  <c:v>95.664000000000001</c:v>
                </c:pt>
                <c:pt idx="159">
                  <c:v>91.677000000000007</c:v>
                </c:pt>
                <c:pt idx="160">
                  <c:v>91.62</c:v>
                </c:pt>
                <c:pt idx="161">
                  <c:v>92.183999999999997</c:v>
                </c:pt>
                <c:pt idx="162">
                  <c:v>93.215000000000003</c:v>
                </c:pt>
                <c:pt idx="163">
                  <c:v>94.947000000000003</c:v>
                </c:pt>
                <c:pt idx="164">
                  <c:v>96.171000000000006</c:v>
                </c:pt>
                <c:pt idx="165">
                  <c:v>97.46</c:v>
                </c:pt>
                <c:pt idx="166">
                  <c:v>97.581000000000003</c:v>
                </c:pt>
                <c:pt idx="167">
                  <c:v>95.606999999999999</c:v>
                </c:pt>
                <c:pt idx="168">
                  <c:v>96.501000000000005</c:v>
                </c:pt>
                <c:pt idx="169">
                  <c:v>98.144000000000005</c:v>
                </c:pt>
                <c:pt idx="170">
                  <c:v>102.212</c:v>
                </c:pt>
                <c:pt idx="171">
                  <c:v>102.816</c:v>
                </c:pt>
                <c:pt idx="172">
                  <c:v>105.30500000000001</c:v>
                </c:pt>
                <c:pt idx="173">
                  <c:v>103.622</c:v>
                </c:pt>
                <c:pt idx="174">
                  <c:v>103.654</c:v>
                </c:pt>
                <c:pt idx="175">
                  <c:v>101.809</c:v>
                </c:pt>
                <c:pt idx="176">
                  <c:v>101.318</c:v>
                </c:pt>
                <c:pt idx="177">
                  <c:v>103.324</c:v>
                </c:pt>
                <c:pt idx="178">
                  <c:v>103.654</c:v>
                </c:pt>
                <c:pt idx="179">
                  <c:v>104.709</c:v>
                </c:pt>
                <c:pt idx="180">
                  <c:v>104.709</c:v>
                </c:pt>
                <c:pt idx="181">
                  <c:v>102.42100000000001</c:v>
                </c:pt>
                <c:pt idx="182">
                  <c:v>102.752</c:v>
                </c:pt>
                <c:pt idx="183">
                  <c:v>106.642</c:v>
                </c:pt>
                <c:pt idx="184">
                  <c:v>106.078</c:v>
                </c:pt>
                <c:pt idx="185">
                  <c:v>105.845</c:v>
                </c:pt>
                <c:pt idx="186">
                  <c:v>105.38500000000001</c:v>
                </c:pt>
                <c:pt idx="187">
                  <c:v>104.596</c:v>
                </c:pt>
                <c:pt idx="188">
                  <c:v>105.514</c:v>
                </c:pt>
                <c:pt idx="189">
                  <c:v>105.53</c:v>
                </c:pt>
                <c:pt idx="190">
                  <c:v>106.271</c:v>
                </c:pt>
                <c:pt idx="191">
                  <c:v>108.366</c:v>
                </c:pt>
                <c:pt idx="192">
                  <c:v>109.08199999999999</c:v>
                </c:pt>
                <c:pt idx="193">
                  <c:v>108.736</c:v>
                </c:pt>
                <c:pt idx="194">
                  <c:v>108.736</c:v>
                </c:pt>
                <c:pt idx="195">
                  <c:v>110.79</c:v>
                </c:pt>
                <c:pt idx="196">
                  <c:v>110.97499999999999</c:v>
                </c:pt>
                <c:pt idx="197">
                  <c:v>110.548</c:v>
                </c:pt>
                <c:pt idx="198">
                  <c:v>110.089</c:v>
                </c:pt>
                <c:pt idx="199">
                  <c:v>109.703</c:v>
                </c:pt>
                <c:pt idx="200">
                  <c:v>110.291</c:v>
                </c:pt>
                <c:pt idx="201">
                  <c:v>108.92100000000001</c:v>
                </c:pt>
                <c:pt idx="202">
                  <c:v>109.324</c:v>
                </c:pt>
                <c:pt idx="203">
                  <c:v>110.057</c:v>
                </c:pt>
                <c:pt idx="204">
                  <c:v>109.88800000000001</c:v>
                </c:pt>
                <c:pt idx="205">
                  <c:v>109.904</c:v>
                </c:pt>
                <c:pt idx="206">
                  <c:v>107.56</c:v>
                </c:pt>
                <c:pt idx="207">
                  <c:v>107.41500000000001</c:v>
                </c:pt>
                <c:pt idx="208">
                  <c:v>105.88500000000001</c:v>
                </c:pt>
                <c:pt idx="209">
                  <c:v>106.658</c:v>
                </c:pt>
                <c:pt idx="210">
                  <c:v>106.143</c:v>
                </c:pt>
                <c:pt idx="211">
                  <c:v>107.464</c:v>
                </c:pt>
                <c:pt idx="212">
                  <c:v>107.367</c:v>
                </c:pt>
                <c:pt idx="213">
                  <c:v>110.202</c:v>
                </c:pt>
                <c:pt idx="214">
                  <c:v>109.187</c:v>
                </c:pt>
                <c:pt idx="215">
                  <c:v>106.15900000000001</c:v>
                </c:pt>
                <c:pt idx="216">
                  <c:v>105.949</c:v>
                </c:pt>
                <c:pt idx="217">
                  <c:v>104.572</c:v>
                </c:pt>
                <c:pt idx="218">
                  <c:v>101.32599999999999</c:v>
                </c:pt>
                <c:pt idx="219">
                  <c:v>100.529</c:v>
                </c:pt>
                <c:pt idx="220">
                  <c:v>98.096000000000004</c:v>
                </c:pt>
                <c:pt idx="221">
                  <c:v>99.191999999999993</c:v>
                </c:pt>
                <c:pt idx="222">
                  <c:v>100.126</c:v>
                </c:pt>
                <c:pt idx="223">
                  <c:v>100.73</c:v>
                </c:pt>
                <c:pt idx="224">
                  <c:v>98.265000000000001</c:v>
                </c:pt>
                <c:pt idx="225">
                  <c:v>96.073999999999998</c:v>
                </c:pt>
                <c:pt idx="226">
                  <c:v>93.254999999999995</c:v>
                </c:pt>
                <c:pt idx="227">
                  <c:v>93.834999999999994</c:v>
                </c:pt>
                <c:pt idx="228">
                  <c:v>89.831999999999994</c:v>
                </c:pt>
                <c:pt idx="229">
                  <c:v>91.435000000000002</c:v>
                </c:pt>
                <c:pt idx="230">
                  <c:v>95.582999999999998</c:v>
                </c:pt>
                <c:pt idx="231">
                  <c:v>92.811999999999998</c:v>
                </c:pt>
                <c:pt idx="232">
                  <c:v>89.106999999999999</c:v>
                </c:pt>
                <c:pt idx="233">
                  <c:v>91.25</c:v>
                </c:pt>
                <c:pt idx="234">
                  <c:v>91.353999999999999</c:v>
                </c:pt>
                <c:pt idx="235">
                  <c:v>92.650999999999996</c:v>
                </c:pt>
                <c:pt idx="236">
                  <c:v>93.013999999999996</c:v>
                </c:pt>
                <c:pt idx="237">
                  <c:v>89.325000000000003</c:v>
                </c:pt>
                <c:pt idx="238">
                  <c:v>90.838999999999999</c:v>
                </c:pt>
                <c:pt idx="239">
                  <c:v>93.415999999999997</c:v>
                </c:pt>
                <c:pt idx="240">
                  <c:v>94.488</c:v>
                </c:pt>
                <c:pt idx="241">
                  <c:v>94.954999999999998</c:v>
                </c:pt>
                <c:pt idx="242">
                  <c:v>94.084999999999994</c:v>
                </c:pt>
                <c:pt idx="243">
                  <c:v>94.19</c:v>
                </c:pt>
                <c:pt idx="244">
                  <c:v>90.846999999999994</c:v>
                </c:pt>
                <c:pt idx="245">
                  <c:v>89.412999999999997</c:v>
                </c:pt>
                <c:pt idx="246">
                  <c:v>87.358999999999995</c:v>
                </c:pt>
                <c:pt idx="247">
                  <c:v>87.682000000000002</c:v>
                </c:pt>
                <c:pt idx="248">
                  <c:v>87.649000000000001</c:v>
                </c:pt>
                <c:pt idx="249">
                  <c:v>86.828000000000003</c:v>
                </c:pt>
                <c:pt idx="250">
                  <c:v>87.995999999999995</c:v>
                </c:pt>
                <c:pt idx="251">
                  <c:v>88.197000000000003</c:v>
                </c:pt>
                <c:pt idx="252">
                  <c:v>88.68</c:v>
                </c:pt>
                <c:pt idx="253">
                  <c:v>87.906999999999996</c:v>
                </c:pt>
                <c:pt idx="254">
                  <c:v>88.6</c:v>
                </c:pt>
                <c:pt idx="255">
                  <c:v>87.915000000000006</c:v>
                </c:pt>
                <c:pt idx="256">
                  <c:v>84.436000000000007</c:v>
                </c:pt>
                <c:pt idx="257">
                  <c:v>80.634</c:v>
                </c:pt>
                <c:pt idx="258">
                  <c:v>78.846000000000004</c:v>
                </c:pt>
                <c:pt idx="259">
                  <c:v>78.403000000000006</c:v>
                </c:pt>
                <c:pt idx="260">
                  <c:v>74.263000000000005</c:v>
                </c:pt>
                <c:pt idx="261">
                  <c:v>73.046999999999997</c:v>
                </c:pt>
                <c:pt idx="262">
                  <c:v>74.102000000000004</c:v>
                </c:pt>
                <c:pt idx="263">
                  <c:v>75.695999999999998</c:v>
                </c:pt>
                <c:pt idx="264">
                  <c:v>71.411000000000001</c:v>
                </c:pt>
                <c:pt idx="265">
                  <c:v>71.572999999999993</c:v>
                </c:pt>
                <c:pt idx="266">
                  <c:v>70.194999999999993</c:v>
                </c:pt>
                <c:pt idx="267">
                  <c:v>70.251999999999995</c:v>
                </c:pt>
                <c:pt idx="268">
                  <c:v>67.384</c:v>
                </c:pt>
                <c:pt idx="269">
                  <c:v>70.831999999999994</c:v>
                </c:pt>
                <c:pt idx="270">
                  <c:v>68.591999999999999</c:v>
                </c:pt>
                <c:pt idx="271">
                  <c:v>76.88</c:v>
                </c:pt>
                <c:pt idx="272">
                  <c:v>75.671999999999997</c:v>
                </c:pt>
                <c:pt idx="273">
                  <c:v>75.745000000000005</c:v>
                </c:pt>
                <c:pt idx="274">
                  <c:v>76.921000000000006</c:v>
                </c:pt>
                <c:pt idx="275">
                  <c:v>76.47</c:v>
                </c:pt>
                <c:pt idx="276">
                  <c:v>75.616</c:v>
                </c:pt>
                <c:pt idx="277">
                  <c:v>78.498999999999995</c:v>
                </c:pt>
                <c:pt idx="278">
                  <c:v>78.411000000000001</c:v>
                </c:pt>
                <c:pt idx="279">
                  <c:v>72.789000000000001</c:v>
                </c:pt>
                <c:pt idx="280">
                  <c:v>74.11</c:v>
                </c:pt>
                <c:pt idx="281">
                  <c:v>72.926000000000002</c:v>
                </c:pt>
                <c:pt idx="282">
                  <c:v>73.2</c:v>
                </c:pt>
                <c:pt idx="283">
                  <c:v>71.935000000000002</c:v>
                </c:pt>
                <c:pt idx="284">
                  <c:v>74.819000000000003</c:v>
                </c:pt>
                <c:pt idx="285">
                  <c:v>75.769000000000005</c:v>
                </c:pt>
                <c:pt idx="286">
                  <c:v>75.204999999999998</c:v>
                </c:pt>
                <c:pt idx="287">
                  <c:v>73.522000000000006</c:v>
                </c:pt>
                <c:pt idx="288">
                  <c:v>74.738</c:v>
                </c:pt>
                <c:pt idx="289">
                  <c:v>75.994</c:v>
                </c:pt>
                <c:pt idx="290">
                  <c:v>73.796000000000006</c:v>
                </c:pt>
                <c:pt idx="291">
                  <c:v>74.576999999999998</c:v>
                </c:pt>
                <c:pt idx="292">
                  <c:v>73.754999999999995</c:v>
                </c:pt>
                <c:pt idx="293">
                  <c:v>75.165000000000006</c:v>
                </c:pt>
                <c:pt idx="294">
                  <c:v>76.912999999999997</c:v>
                </c:pt>
                <c:pt idx="295">
                  <c:v>77.477000000000004</c:v>
                </c:pt>
                <c:pt idx="296">
                  <c:v>75.373999999999995</c:v>
                </c:pt>
                <c:pt idx="297">
                  <c:v>73.126999999999995</c:v>
                </c:pt>
                <c:pt idx="298">
                  <c:v>72.652000000000001</c:v>
                </c:pt>
                <c:pt idx="299">
                  <c:v>71.049000000000007</c:v>
                </c:pt>
                <c:pt idx="300">
                  <c:v>72.813000000000002</c:v>
                </c:pt>
                <c:pt idx="301">
                  <c:v>71.105000000000004</c:v>
                </c:pt>
                <c:pt idx="302">
                  <c:v>69.14</c:v>
                </c:pt>
                <c:pt idx="303">
                  <c:v>68.463999999999999</c:v>
                </c:pt>
                <c:pt idx="304">
                  <c:v>68.697000000000003</c:v>
                </c:pt>
                <c:pt idx="305">
                  <c:v>70.477000000000004</c:v>
                </c:pt>
                <c:pt idx="306">
                  <c:v>69.519000000000005</c:v>
                </c:pt>
                <c:pt idx="307">
                  <c:v>68.045000000000002</c:v>
                </c:pt>
                <c:pt idx="308">
                  <c:v>66.039000000000001</c:v>
                </c:pt>
                <c:pt idx="309">
                  <c:v>68.471999999999994</c:v>
                </c:pt>
                <c:pt idx="310">
                  <c:v>67.433000000000007</c:v>
                </c:pt>
                <c:pt idx="311">
                  <c:v>68.375</c:v>
                </c:pt>
                <c:pt idx="312">
                  <c:v>73.908000000000001</c:v>
                </c:pt>
                <c:pt idx="313">
                  <c:v>74.793999999999997</c:v>
                </c:pt>
                <c:pt idx="314">
                  <c:v>75.712999999999994</c:v>
                </c:pt>
                <c:pt idx="315">
                  <c:v>74.793999999999997</c:v>
                </c:pt>
                <c:pt idx="316">
                  <c:v>75.591999999999999</c:v>
                </c:pt>
                <c:pt idx="317">
                  <c:v>77.783000000000001</c:v>
                </c:pt>
                <c:pt idx="318">
                  <c:v>75.994</c:v>
                </c:pt>
                <c:pt idx="319">
                  <c:v>73.111000000000004</c:v>
                </c:pt>
                <c:pt idx="320">
                  <c:v>72.998000000000005</c:v>
                </c:pt>
                <c:pt idx="321">
                  <c:v>73.643000000000001</c:v>
                </c:pt>
                <c:pt idx="322">
                  <c:v>71.290999999999997</c:v>
                </c:pt>
                <c:pt idx="323">
                  <c:v>69.623000000000005</c:v>
                </c:pt>
                <c:pt idx="324">
                  <c:v>67.795000000000002</c:v>
                </c:pt>
                <c:pt idx="325">
                  <c:v>67.626000000000005</c:v>
                </c:pt>
                <c:pt idx="326">
                  <c:v>66.522000000000006</c:v>
                </c:pt>
                <c:pt idx="327">
                  <c:v>65.692999999999998</c:v>
                </c:pt>
                <c:pt idx="328">
                  <c:v>67.787000000000006</c:v>
                </c:pt>
                <c:pt idx="329">
                  <c:v>68.238</c:v>
                </c:pt>
                <c:pt idx="330">
                  <c:v>69.962000000000003</c:v>
                </c:pt>
                <c:pt idx="331">
                  <c:v>67.658000000000001</c:v>
                </c:pt>
                <c:pt idx="332">
                  <c:v>66.667000000000002</c:v>
                </c:pt>
                <c:pt idx="333">
                  <c:v>67.98</c:v>
                </c:pt>
                <c:pt idx="334">
                  <c:v>66.344999999999999</c:v>
                </c:pt>
                <c:pt idx="335">
                  <c:v>67.739000000000004</c:v>
                </c:pt>
                <c:pt idx="336">
                  <c:v>66.844999999999999</c:v>
                </c:pt>
                <c:pt idx="337">
                  <c:v>66.772000000000006</c:v>
                </c:pt>
                <c:pt idx="338">
                  <c:v>67.706000000000003</c:v>
                </c:pt>
                <c:pt idx="339">
                  <c:v>69.164000000000001</c:v>
                </c:pt>
                <c:pt idx="340">
                  <c:v>68.391000000000005</c:v>
                </c:pt>
                <c:pt idx="341">
                  <c:v>68.617000000000004</c:v>
                </c:pt>
                <c:pt idx="342">
                  <c:v>70.123000000000005</c:v>
                </c:pt>
                <c:pt idx="343">
                  <c:v>70.106999999999999</c:v>
                </c:pt>
                <c:pt idx="344">
                  <c:v>67.94</c:v>
                </c:pt>
                <c:pt idx="345">
                  <c:v>68.495999999999995</c:v>
                </c:pt>
                <c:pt idx="346">
                  <c:v>68.262</c:v>
                </c:pt>
                <c:pt idx="347">
                  <c:v>67.61</c:v>
                </c:pt>
                <c:pt idx="348">
                  <c:v>69.221000000000004</c:v>
                </c:pt>
                <c:pt idx="349">
                  <c:v>71.798000000000002</c:v>
                </c:pt>
                <c:pt idx="350">
                  <c:v>71.894999999999996</c:v>
                </c:pt>
                <c:pt idx="351">
                  <c:v>69.784000000000006</c:v>
                </c:pt>
                <c:pt idx="352">
                  <c:v>68.866</c:v>
                </c:pt>
                <c:pt idx="353">
                  <c:v>67.376000000000005</c:v>
                </c:pt>
                <c:pt idx="354">
                  <c:v>66.344999999999999</c:v>
                </c:pt>
                <c:pt idx="355">
                  <c:v>65.507000000000005</c:v>
                </c:pt>
                <c:pt idx="356">
                  <c:v>65.837999999999994</c:v>
                </c:pt>
                <c:pt idx="357">
                  <c:v>66.748000000000005</c:v>
                </c:pt>
                <c:pt idx="358">
                  <c:v>66.207999999999998</c:v>
                </c:pt>
                <c:pt idx="359">
                  <c:v>67.658000000000001</c:v>
                </c:pt>
                <c:pt idx="360">
                  <c:v>66.852999999999994</c:v>
                </c:pt>
                <c:pt idx="361">
                  <c:v>68.786000000000001</c:v>
                </c:pt>
                <c:pt idx="362">
                  <c:v>68.56</c:v>
                </c:pt>
                <c:pt idx="363">
                  <c:v>69.599000000000004</c:v>
                </c:pt>
                <c:pt idx="364">
                  <c:v>67.884</c:v>
                </c:pt>
                <c:pt idx="365">
                  <c:v>67.713999999999999</c:v>
                </c:pt>
                <c:pt idx="366">
                  <c:v>67.971999999999994</c:v>
                </c:pt>
                <c:pt idx="367">
                  <c:v>63.122999999999998</c:v>
                </c:pt>
                <c:pt idx="368">
                  <c:v>64.299000000000007</c:v>
                </c:pt>
                <c:pt idx="369">
                  <c:v>64.799000000000007</c:v>
                </c:pt>
                <c:pt idx="370">
                  <c:v>64.38</c:v>
                </c:pt>
                <c:pt idx="371">
                  <c:v>64.564999999999998</c:v>
                </c:pt>
                <c:pt idx="372">
                  <c:v>62.704999999999998</c:v>
                </c:pt>
                <c:pt idx="373">
                  <c:v>62.133000000000003</c:v>
                </c:pt>
                <c:pt idx="374">
                  <c:v>61.021000000000001</c:v>
                </c:pt>
                <c:pt idx="375">
                  <c:v>60.722999999999999</c:v>
                </c:pt>
                <c:pt idx="376">
                  <c:v>60.353000000000002</c:v>
                </c:pt>
                <c:pt idx="377">
                  <c:v>61.44</c:v>
                </c:pt>
                <c:pt idx="378">
                  <c:v>58.17</c:v>
                </c:pt>
                <c:pt idx="379">
                  <c:v>57.01</c:v>
                </c:pt>
                <c:pt idx="380">
                  <c:v>56.945999999999998</c:v>
                </c:pt>
                <c:pt idx="381">
                  <c:v>54.375999999999998</c:v>
                </c:pt>
                <c:pt idx="382">
                  <c:v>53.231999999999999</c:v>
                </c:pt>
                <c:pt idx="383">
                  <c:v>53.594999999999999</c:v>
                </c:pt>
                <c:pt idx="384">
                  <c:v>52.902000000000001</c:v>
                </c:pt>
                <c:pt idx="385">
                  <c:v>52.345999999999997</c:v>
                </c:pt>
                <c:pt idx="386">
                  <c:v>51.783000000000001</c:v>
                </c:pt>
                <c:pt idx="387">
                  <c:v>53.055</c:v>
                </c:pt>
                <c:pt idx="388">
                  <c:v>48.890999999999998</c:v>
                </c:pt>
                <c:pt idx="389">
                  <c:v>47.079000000000001</c:v>
                </c:pt>
                <c:pt idx="390">
                  <c:v>48.326999999999998</c:v>
                </c:pt>
                <c:pt idx="391">
                  <c:v>46.296999999999997</c:v>
                </c:pt>
                <c:pt idx="392">
                  <c:v>49.180999999999997</c:v>
                </c:pt>
                <c:pt idx="393">
                  <c:v>51.347999999999999</c:v>
                </c:pt>
                <c:pt idx="394">
                  <c:v>52.338000000000001</c:v>
                </c:pt>
                <c:pt idx="395">
                  <c:v>52.677</c:v>
                </c:pt>
                <c:pt idx="396">
                  <c:v>50.969000000000001</c:v>
                </c:pt>
                <c:pt idx="397">
                  <c:v>53.643000000000001</c:v>
                </c:pt>
                <c:pt idx="398">
                  <c:v>56.462000000000003</c:v>
                </c:pt>
                <c:pt idx="399">
                  <c:v>56.728000000000002</c:v>
                </c:pt>
                <c:pt idx="400">
                  <c:v>55.222000000000001</c:v>
                </c:pt>
                <c:pt idx="401">
                  <c:v>54.167000000000002</c:v>
                </c:pt>
                <c:pt idx="402">
                  <c:v>56.801000000000002</c:v>
                </c:pt>
                <c:pt idx="403">
                  <c:v>56.518999999999998</c:v>
                </c:pt>
                <c:pt idx="404">
                  <c:v>55.81</c:v>
                </c:pt>
                <c:pt idx="405">
                  <c:v>56.752000000000002</c:v>
                </c:pt>
                <c:pt idx="406">
                  <c:v>59.530999999999999</c:v>
                </c:pt>
                <c:pt idx="407">
                  <c:v>61.366999999999997</c:v>
                </c:pt>
                <c:pt idx="408">
                  <c:v>61.005000000000003</c:v>
                </c:pt>
                <c:pt idx="409">
                  <c:v>62.518999999999998</c:v>
                </c:pt>
                <c:pt idx="410">
                  <c:v>64.436000000000007</c:v>
                </c:pt>
                <c:pt idx="411">
                  <c:v>64.468000000000004</c:v>
                </c:pt>
                <c:pt idx="412">
                  <c:v>61.640999999999998</c:v>
                </c:pt>
                <c:pt idx="413">
                  <c:v>62.962000000000003</c:v>
                </c:pt>
                <c:pt idx="414">
                  <c:v>64.620999999999995</c:v>
                </c:pt>
                <c:pt idx="415">
                  <c:v>63.622999999999998</c:v>
                </c:pt>
                <c:pt idx="416">
                  <c:v>61.165999999999997</c:v>
                </c:pt>
                <c:pt idx="417">
                  <c:v>61.366999999999997</c:v>
                </c:pt>
                <c:pt idx="418">
                  <c:v>59.603999999999999</c:v>
                </c:pt>
                <c:pt idx="419">
                  <c:v>62.067999999999998</c:v>
                </c:pt>
                <c:pt idx="420">
                  <c:v>61.021000000000001</c:v>
                </c:pt>
                <c:pt idx="421">
                  <c:v>62.341999999999999</c:v>
                </c:pt>
                <c:pt idx="422">
                  <c:v>61.415999999999997</c:v>
                </c:pt>
                <c:pt idx="423">
                  <c:v>61.561</c:v>
                </c:pt>
                <c:pt idx="424">
                  <c:v>64.210999999999999</c:v>
                </c:pt>
                <c:pt idx="425">
                  <c:v>62.31</c:v>
                </c:pt>
                <c:pt idx="426">
                  <c:v>65.132999999999996</c:v>
                </c:pt>
                <c:pt idx="427">
                  <c:v>63.344999999999999</c:v>
                </c:pt>
                <c:pt idx="428">
                  <c:v>61.609000000000002</c:v>
                </c:pt>
                <c:pt idx="429">
                  <c:v>58.395000000000003</c:v>
                </c:pt>
                <c:pt idx="430">
                  <c:v>61.009</c:v>
                </c:pt>
                <c:pt idx="431">
                  <c:v>61.158000000000001</c:v>
                </c:pt>
                <c:pt idx="432">
                  <c:v>60.216000000000001</c:v>
                </c:pt>
                <c:pt idx="433">
                  <c:v>58.555999999999997</c:v>
                </c:pt>
                <c:pt idx="434">
                  <c:v>59.442</c:v>
                </c:pt>
                <c:pt idx="435">
                  <c:v>58.17</c:v>
                </c:pt>
                <c:pt idx="436">
                  <c:v>57.654000000000003</c:v>
                </c:pt>
                <c:pt idx="437">
                  <c:v>55.411000000000001</c:v>
                </c:pt>
                <c:pt idx="438">
                  <c:v>55.668999999999997</c:v>
                </c:pt>
                <c:pt idx="439">
                  <c:v>59.808999999999997</c:v>
                </c:pt>
                <c:pt idx="440">
                  <c:v>57.826999999999998</c:v>
                </c:pt>
                <c:pt idx="441">
                  <c:v>55.137</c:v>
                </c:pt>
                <c:pt idx="442">
                  <c:v>54.569000000000003</c:v>
                </c:pt>
                <c:pt idx="443">
                  <c:v>55.052999999999997</c:v>
                </c:pt>
                <c:pt idx="444">
                  <c:v>53.317</c:v>
                </c:pt>
                <c:pt idx="445">
                  <c:v>50.325000000000003</c:v>
                </c:pt>
                <c:pt idx="446">
                  <c:v>50.49</c:v>
                </c:pt>
                <c:pt idx="447">
                  <c:v>50.776000000000003</c:v>
                </c:pt>
                <c:pt idx="448">
                  <c:v>49.055999999999997</c:v>
                </c:pt>
                <c:pt idx="449">
                  <c:v>48.895000000000003</c:v>
                </c:pt>
                <c:pt idx="450">
                  <c:v>42.625</c:v>
                </c:pt>
                <c:pt idx="451">
                  <c:v>40.594999999999999</c:v>
                </c:pt>
                <c:pt idx="452">
                  <c:v>40.43</c:v>
                </c:pt>
                <c:pt idx="453">
                  <c:v>38.814999999999998</c:v>
                </c:pt>
                <c:pt idx="454">
                  <c:v>35.979999999999997</c:v>
                </c:pt>
                <c:pt idx="455">
                  <c:v>38.154000000000003</c:v>
                </c:pt>
                <c:pt idx="456">
                  <c:v>40.24</c:v>
                </c:pt>
                <c:pt idx="457">
                  <c:v>36.386000000000003</c:v>
                </c:pt>
                <c:pt idx="458">
                  <c:v>32.786000000000001</c:v>
                </c:pt>
                <c:pt idx="459">
                  <c:v>34.216000000000001</c:v>
                </c:pt>
                <c:pt idx="460">
                  <c:v>36.249000000000002</c:v>
                </c:pt>
                <c:pt idx="461">
                  <c:v>37.023000000000003</c:v>
                </c:pt>
                <c:pt idx="462">
                  <c:v>34.191000000000003</c:v>
                </c:pt>
                <c:pt idx="463">
                  <c:v>32.963000000000001</c:v>
                </c:pt>
                <c:pt idx="464">
                  <c:v>31.042000000000002</c:v>
                </c:pt>
                <c:pt idx="465">
                  <c:v>29.637</c:v>
                </c:pt>
                <c:pt idx="466">
                  <c:v>30.606999999999999</c:v>
                </c:pt>
                <c:pt idx="467">
                  <c:v>35.286999999999999</c:v>
                </c:pt>
                <c:pt idx="468">
                  <c:v>38.524999999999999</c:v>
                </c:pt>
                <c:pt idx="469">
                  <c:v>39.950000000000003</c:v>
                </c:pt>
                <c:pt idx="470">
                  <c:v>38.142000000000003</c:v>
                </c:pt>
                <c:pt idx="471">
                  <c:v>41.247</c:v>
                </c:pt>
                <c:pt idx="472">
                  <c:v>39.893999999999998</c:v>
                </c:pt>
                <c:pt idx="473">
                  <c:v>36.848999999999997</c:v>
                </c:pt>
                <c:pt idx="474">
                  <c:v>37.070999999999998</c:v>
                </c:pt>
                <c:pt idx="475">
                  <c:v>36.572000000000003</c:v>
                </c:pt>
                <c:pt idx="476">
                  <c:v>33.374000000000002</c:v>
                </c:pt>
                <c:pt idx="477">
                  <c:v>31.992999999999999</c:v>
                </c:pt>
                <c:pt idx="478">
                  <c:v>30.312999999999999</c:v>
                </c:pt>
                <c:pt idx="479">
                  <c:v>29.31</c:v>
                </c:pt>
                <c:pt idx="480">
                  <c:v>27.111999999999998</c:v>
                </c:pt>
                <c:pt idx="481">
                  <c:v>26.556000000000001</c:v>
                </c:pt>
                <c:pt idx="482">
                  <c:v>26.882000000000001</c:v>
                </c:pt>
                <c:pt idx="483">
                  <c:v>25.855</c:v>
                </c:pt>
                <c:pt idx="484">
                  <c:v>25.404</c:v>
                </c:pt>
                <c:pt idx="485">
                  <c:v>28.984000000000002</c:v>
                </c:pt>
                <c:pt idx="486">
                  <c:v>29.157</c:v>
                </c:pt>
                <c:pt idx="487">
                  <c:v>27.667000000000002</c:v>
                </c:pt>
                <c:pt idx="488">
                  <c:v>30.510999999999999</c:v>
                </c:pt>
                <c:pt idx="489">
                  <c:v>30.084</c:v>
                </c:pt>
                <c:pt idx="490">
                  <c:v>29.169</c:v>
                </c:pt>
                <c:pt idx="491">
                  <c:v>29.081</c:v>
                </c:pt>
                <c:pt idx="492">
                  <c:v>29.991</c:v>
                </c:pt>
                <c:pt idx="493">
                  <c:v>28.594000000000001</c:v>
                </c:pt>
                <c:pt idx="494">
                  <c:v>26.137</c:v>
                </c:pt>
                <c:pt idx="495">
                  <c:v>29.547999999999998</c:v>
                </c:pt>
                <c:pt idx="496">
                  <c:v>32.947000000000003</c:v>
                </c:pt>
                <c:pt idx="497">
                  <c:v>32.991</c:v>
                </c:pt>
                <c:pt idx="498">
                  <c:v>33.088000000000001</c:v>
                </c:pt>
                <c:pt idx="499">
                  <c:v>32.222000000000001</c:v>
                </c:pt>
                <c:pt idx="500">
                  <c:v>31.948</c:v>
                </c:pt>
                <c:pt idx="501">
                  <c:v>34.433</c:v>
                </c:pt>
                <c:pt idx="502">
                  <c:v>37.087000000000003</c:v>
                </c:pt>
                <c:pt idx="503">
                  <c:v>37.070999999999998</c:v>
                </c:pt>
                <c:pt idx="504">
                  <c:v>37.889000000000003</c:v>
                </c:pt>
                <c:pt idx="505">
                  <c:v>37.405000000000001</c:v>
                </c:pt>
                <c:pt idx="506">
                  <c:v>36.777000000000001</c:v>
                </c:pt>
                <c:pt idx="507">
                  <c:v>36.180999999999997</c:v>
                </c:pt>
                <c:pt idx="508">
                  <c:v>36.39</c:v>
                </c:pt>
                <c:pt idx="509">
                  <c:v>37.615000000000002</c:v>
                </c:pt>
                <c:pt idx="510">
                  <c:v>37.533999999999999</c:v>
                </c:pt>
                <c:pt idx="511">
                  <c:v>40.273000000000003</c:v>
                </c:pt>
                <c:pt idx="512">
                  <c:v>39.661000000000001</c:v>
                </c:pt>
                <c:pt idx="513">
                  <c:v>41.573</c:v>
                </c:pt>
                <c:pt idx="514">
                  <c:v>38.621000000000002</c:v>
                </c:pt>
                <c:pt idx="515">
                  <c:v>37.204000000000001</c:v>
                </c:pt>
                <c:pt idx="516">
                  <c:v>36.808999999999997</c:v>
                </c:pt>
                <c:pt idx="517">
                  <c:v>36.761000000000003</c:v>
                </c:pt>
                <c:pt idx="518">
                  <c:v>36.643999999999998</c:v>
                </c:pt>
                <c:pt idx="519">
                  <c:v>33.844999999999999</c:v>
                </c:pt>
                <c:pt idx="520">
                  <c:v>33.006999999999998</c:v>
                </c:pt>
                <c:pt idx="521">
                  <c:v>34.276000000000003</c:v>
                </c:pt>
                <c:pt idx="522">
                  <c:v>31.452999999999999</c:v>
                </c:pt>
                <c:pt idx="523">
                  <c:v>31.143000000000001</c:v>
                </c:pt>
                <c:pt idx="524">
                  <c:v>30.888999999999999</c:v>
                </c:pt>
                <c:pt idx="525">
                  <c:v>30.39</c:v>
                </c:pt>
                <c:pt idx="526">
                  <c:v>30.132000000000001</c:v>
                </c:pt>
                <c:pt idx="527">
                  <c:v>31.545999999999999</c:v>
                </c:pt>
                <c:pt idx="528">
                  <c:v>30.99</c:v>
                </c:pt>
                <c:pt idx="529">
                  <c:v>33.792999999999999</c:v>
                </c:pt>
                <c:pt idx="530">
                  <c:v>32.841999999999999</c:v>
                </c:pt>
                <c:pt idx="531">
                  <c:v>31.92</c:v>
                </c:pt>
                <c:pt idx="532">
                  <c:v>31.207000000000001</c:v>
                </c:pt>
                <c:pt idx="533">
                  <c:v>31.565999999999999</c:v>
                </c:pt>
                <c:pt idx="534">
                  <c:v>32.927</c:v>
                </c:pt>
                <c:pt idx="535">
                  <c:v>33.273000000000003</c:v>
                </c:pt>
                <c:pt idx="536">
                  <c:v>36.957999999999998</c:v>
                </c:pt>
                <c:pt idx="537">
                  <c:v>37.228000000000002</c:v>
                </c:pt>
                <c:pt idx="538">
                  <c:v>34.988999999999997</c:v>
                </c:pt>
                <c:pt idx="539">
                  <c:v>35.326999999999998</c:v>
                </c:pt>
                <c:pt idx="540">
                  <c:v>34.058999999999997</c:v>
                </c:pt>
                <c:pt idx="541">
                  <c:v>34.268000000000001</c:v>
                </c:pt>
                <c:pt idx="542">
                  <c:v>34.244</c:v>
                </c:pt>
                <c:pt idx="543">
                  <c:v>33.048000000000002</c:v>
                </c:pt>
                <c:pt idx="544">
                  <c:v>32.927</c:v>
                </c:pt>
                <c:pt idx="545">
                  <c:v>35.295000000000002</c:v>
                </c:pt>
                <c:pt idx="546">
                  <c:v>34.651000000000003</c:v>
                </c:pt>
                <c:pt idx="547">
                  <c:v>35.186</c:v>
                </c:pt>
                <c:pt idx="548">
                  <c:v>35.652999999999999</c:v>
                </c:pt>
                <c:pt idx="549">
                  <c:v>37.643000000000001</c:v>
                </c:pt>
                <c:pt idx="550">
                  <c:v>37.585999999999999</c:v>
                </c:pt>
                <c:pt idx="551">
                  <c:v>38.259</c:v>
                </c:pt>
                <c:pt idx="552">
                  <c:v>37.49</c:v>
                </c:pt>
                <c:pt idx="553">
                  <c:v>36.643999999999998</c:v>
                </c:pt>
                <c:pt idx="554">
                  <c:v>39.274000000000001</c:v>
                </c:pt>
                <c:pt idx="555">
                  <c:v>38.630000000000003</c:v>
                </c:pt>
                <c:pt idx="556">
                  <c:v>37.639000000000003</c:v>
                </c:pt>
                <c:pt idx="557">
                  <c:v>37.195999999999998</c:v>
                </c:pt>
                <c:pt idx="558">
                  <c:v>40.485999999999997</c:v>
                </c:pt>
                <c:pt idx="559">
                  <c:v>40.273000000000003</c:v>
                </c:pt>
                <c:pt idx="560">
                  <c:v>40.155999999999999</c:v>
                </c:pt>
                <c:pt idx="561">
                  <c:v>39.406999999999996</c:v>
                </c:pt>
                <c:pt idx="562">
                  <c:v>41.139000000000003</c:v>
                </c:pt>
                <c:pt idx="563">
                  <c:v>40.901000000000003</c:v>
                </c:pt>
                <c:pt idx="564">
                  <c:v>41.488999999999997</c:v>
                </c:pt>
                <c:pt idx="565">
                  <c:v>42.116999999999997</c:v>
                </c:pt>
                <c:pt idx="566">
                  <c:v>41.951999999999998</c:v>
                </c:pt>
                <c:pt idx="567">
                  <c:v>40.756</c:v>
                </c:pt>
                <c:pt idx="568">
                  <c:v>38.895000000000003</c:v>
                </c:pt>
                <c:pt idx="569">
                  <c:v>39.58</c:v>
                </c:pt>
                <c:pt idx="570">
                  <c:v>38.493000000000002</c:v>
                </c:pt>
                <c:pt idx="571">
                  <c:v>39.209000000000003</c:v>
                </c:pt>
                <c:pt idx="572">
                  <c:v>37.984999999999999</c:v>
                </c:pt>
                <c:pt idx="573">
                  <c:v>38.887</c:v>
                </c:pt>
                <c:pt idx="574">
                  <c:v>40.816000000000003</c:v>
                </c:pt>
                <c:pt idx="575">
                  <c:v>44.798999999999999</c:v>
                </c:pt>
                <c:pt idx="576">
                  <c:v>45.225999999999999</c:v>
                </c:pt>
                <c:pt idx="577">
                  <c:v>44.637999999999998</c:v>
                </c:pt>
                <c:pt idx="578">
                  <c:v>42.927</c:v>
                </c:pt>
                <c:pt idx="579">
                  <c:v>44.179000000000002</c:v>
                </c:pt>
                <c:pt idx="580">
                  <c:v>46.7</c:v>
                </c:pt>
                <c:pt idx="581">
                  <c:v>46.314</c:v>
                </c:pt>
                <c:pt idx="582">
                  <c:v>46.292999999999999</c:v>
                </c:pt>
                <c:pt idx="583">
                  <c:v>47.01</c:v>
                </c:pt>
                <c:pt idx="584">
                  <c:v>47.884</c:v>
                </c:pt>
                <c:pt idx="585">
                  <c:v>45.902999999999999</c:v>
                </c:pt>
                <c:pt idx="586">
                  <c:v>47.957000000000001</c:v>
                </c:pt>
                <c:pt idx="587">
                  <c:v>46.551000000000002</c:v>
                </c:pt>
                <c:pt idx="588">
                  <c:v>46.506999999999998</c:v>
                </c:pt>
                <c:pt idx="589">
                  <c:v>48.988</c:v>
                </c:pt>
                <c:pt idx="590">
                  <c:v>49.470999999999997</c:v>
                </c:pt>
                <c:pt idx="591">
                  <c:v>47.110999999999997</c:v>
                </c:pt>
                <c:pt idx="592">
                  <c:v>46.612000000000002</c:v>
                </c:pt>
                <c:pt idx="593">
                  <c:v>47.079000000000001</c:v>
                </c:pt>
                <c:pt idx="594">
                  <c:v>49.31</c:v>
                </c:pt>
                <c:pt idx="595">
                  <c:v>49.414999999999999</c:v>
                </c:pt>
                <c:pt idx="596">
                  <c:v>50.889000000000003</c:v>
                </c:pt>
                <c:pt idx="597">
                  <c:v>49.072000000000003</c:v>
                </c:pt>
                <c:pt idx="598">
                  <c:v>51.38</c:v>
                </c:pt>
                <c:pt idx="599">
                  <c:v>47.731000000000002</c:v>
                </c:pt>
                <c:pt idx="600">
                  <c:v>46.716000000000001</c:v>
                </c:pt>
                <c:pt idx="601">
                  <c:v>43.936999999999998</c:v>
                </c:pt>
                <c:pt idx="602">
                  <c:v>44.654000000000003</c:v>
                </c:pt>
                <c:pt idx="603">
                  <c:v>45.073</c:v>
                </c:pt>
                <c:pt idx="604">
                  <c:v>47.037999999999997</c:v>
                </c:pt>
                <c:pt idx="605">
                  <c:v>48.972000000000001</c:v>
                </c:pt>
                <c:pt idx="606">
                  <c:v>48.863</c:v>
                </c:pt>
                <c:pt idx="607">
                  <c:v>47.856000000000002</c:v>
                </c:pt>
                <c:pt idx="608">
                  <c:v>47.2</c:v>
                </c:pt>
                <c:pt idx="609">
                  <c:v>46.985999999999997</c:v>
                </c:pt>
                <c:pt idx="610">
                  <c:v>46.872999999999998</c:v>
                </c:pt>
                <c:pt idx="611">
                  <c:v>49.137</c:v>
                </c:pt>
                <c:pt idx="612">
                  <c:v>47.643000000000001</c:v>
                </c:pt>
                <c:pt idx="613">
                  <c:v>47.698999999999998</c:v>
                </c:pt>
                <c:pt idx="614">
                  <c:v>49.322000000000003</c:v>
                </c:pt>
                <c:pt idx="615">
                  <c:v>51.472000000000001</c:v>
                </c:pt>
                <c:pt idx="616">
                  <c:v>49.985999999999997</c:v>
                </c:pt>
                <c:pt idx="617">
                  <c:v>48.871000000000002</c:v>
                </c:pt>
                <c:pt idx="618">
                  <c:v>49.398000000000003</c:v>
                </c:pt>
                <c:pt idx="619">
                  <c:v>48.75</c:v>
                </c:pt>
                <c:pt idx="620">
                  <c:v>49.08</c:v>
                </c:pt>
                <c:pt idx="621">
                  <c:v>50.055</c:v>
                </c:pt>
                <c:pt idx="622">
                  <c:v>50.610999999999997</c:v>
                </c:pt>
                <c:pt idx="623">
                  <c:v>49.813000000000002</c:v>
                </c:pt>
                <c:pt idx="624">
                  <c:v>48.323</c:v>
                </c:pt>
                <c:pt idx="625">
                  <c:v>48.052999999999997</c:v>
                </c:pt>
                <c:pt idx="626">
                  <c:v>46.475000000000001</c:v>
                </c:pt>
                <c:pt idx="627">
                  <c:v>44.542000000000002</c:v>
                </c:pt>
                <c:pt idx="628">
                  <c:v>45.668999999999997</c:v>
                </c:pt>
                <c:pt idx="629">
                  <c:v>43.801000000000002</c:v>
                </c:pt>
                <c:pt idx="630">
                  <c:v>43.872999999999998</c:v>
                </c:pt>
                <c:pt idx="631">
                  <c:v>45.677</c:v>
                </c:pt>
                <c:pt idx="632">
                  <c:v>45.83</c:v>
                </c:pt>
                <c:pt idx="633">
                  <c:v>46.043999999999997</c:v>
                </c:pt>
                <c:pt idx="634">
                  <c:v>47.115000000000002</c:v>
                </c:pt>
                <c:pt idx="635">
                  <c:v>46.841000000000001</c:v>
                </c:pt>
                <c:pt idx="636">
                  <c:v>48.366999999999997</c:v>
                </c:pt>
                <c:pt idx="637">
                  <c:v>46.716000000000001</c:v>
                </c:pt>
                <c:pt idx="638">
                  <c:v>46.031999999999996</c:v>
                </c:pt>
                <c:pt idx="639">
                  <c:v>45.5</c:v>
                </c:pt>
                <c:pt idx="640">
                  <c:v>45.253999999999998</c:v>
                </c:pt>
                <c:pt idx="641">
                  <c:v>44.500999999999998</c:v>
                </c:pt>
                <c:pt idx="642">
                  <c:v>44.613999999999997</c:v>
                </c:pt>
                <c:pt idx="643">
                  <c:v>44.424999999999997</c:v>
                </c:pt>
                <c:pt idx="644">
                  <c:v>45.600999999999999</c:v>
                </c:pt>
                <c:pt idx="645">
                  <c:v>46.398000000000003</c:v>
                </c:pt>
                <c:pt idx="646">
                  <c:v>47.844000000000001</c:v>
                </c:pt>
                <c:pt idx="647">
                  <c:v>47.988999999999997</c:v>
                </c:pt>
                <c:pt idx="648">
                  <c:v>48.125999999999998</c:v>
                </c:pt>
                <c:pt idx="649">
                  <c:v>49.792999999999999</c:v>
                </c:pt>
                <c:pt idx="650">
                  <c:v>50.365000000000002</c:v>
                </c:pt>
                <c:pt idx="651">
                  <c:v>50.976999999999997</c:v>
                </c:pt>
                <c:pt idx="652">
                  <c:v>52.756999999999998</c:v>
                </c:pt>
                <c:pt idx="653">
                  <c:v>53.280999999999999</c:v>
                </c:pt>
                <c:pt idx="654">
                  <c:v>52.668999999999997</c:v>
                </c:pt>
                <c:pt idx="655">
                  <c:v>53.49</c:v>
                </c:pt>
                <c:pt idx="656">
                  <c:v>55.48</c:v>
                </c:pt>
                <c:pt idx="657">
                  <c:v>57.226999999999997</c:v>
                </c:pt>
                <c:pt idx="658">
                  <c:v>62.978000000000002</c:v>
                </c:pt>
                <c:pt idx="659">
                  <c:v>63.631</c:v>
                </c:pt>
                <c:pt idx="660">
                  <c:v>63.703000000000003</c:v>
                </c:pt>
                <c:pt idx="661">
                  <c:v>64.13</c:v>
                </c:pt>
                <c:pt idx="662">
                  <c:v>64.662000000000006</c:v>
                </c:pt>
                <c:pt idx="663">
                  <c:v>64.879000000000005</c:v>
                </c:pt>
                <c:pt idx="664">
                  <c:v>63.283999999999999</c:v>
                </c:pt>
                <c:pt idx="665">
                  <c:v>62.624000000000002</c:v>
                </c:pt>
                <c:pt idx="666">
                  <c:v>62.06</c:v>
                </c:pt>
                <c:pt idx="667">
                  <c:v>63.573999999999998</c:v>
                </c:pt>
                <c:pt idx="668">
                  <c:v>63.646999999999998</c:v>
                </c:pt>
                <c:pt idx="669">
                  <c:v>61.777999999999999</c:v>
                </c:pt>
                <c:pt idx="670">
                  <c:v>62.792999999999999</c:v>
                </c:pt>
                <c:pt idx="671">
                  <c:v>62.542999999999999</c:v>
                </c:pt>
                <c:pt idx="672">
                  <c:v>64.322999999999993</c:v>
                </c:pt>
                <c:pt idx="673">
                  <c:v>64.992000000000004</c:v>
                </c:pt>
                <c:pt idx="674">
                  <c:v>64.596999999999994</c:v>
                </c:pt>
                <c:pt idx="675">
                  <c:v>64.638000000000005</c:v>
                </c:pt>
                <c:pt idx="676">
                  <c:v>64.588999999999999</c:v>
                </c:pt>
                <c:pt idx="677">
                  <c:v>63.639000000000003</c:v>
                </c:pt>
                <c:pt idx="678">
                  <c:v>64.459999999999994</c:v>
                </c:pt>
                <c:pt idx="679">
                  <c:v>65.25</c:v>
                </c:pt>
                <c:pt idx="680">
                  <c:v>63.744</c:v>
                </c:pt>
                <c:pt idx="681">
                  <c:v>62.518999999999998</c:v>
                </c:pt>
                <c:pt idx="682">
                  <c:v>61.819000000000003</c:v>
                </c:pt>
                <c:pt idx="683">
                  <c:v>62.921999999999997</c:v>
                </c:pt>
                <c:pt idx="684">
                  <c:v>65.724999999999994</c:v>
                </c:pt>
                <c:pt idx="685">
                  <c:v>67.578000000000003</c:v>
                </c:pt>
                <c:pt idx="686">
                  <c:v>69.195999999999998</c:v>
                </c:pt>
                <c:pt idx="687">
                  <c:v>69.108000000000004</c:v>
                </c:pt>
                <c:pt idx="688">
                  <c:v>68.358999999999995</c:v>
                </c:pt>
                <c:pt idx="689">
                  <c:v>68.873999999999995</c:v>
                </c:pt>
                <c:pt idx="690">
                  <c:v>68.673000000000002</c:v>
                </c:pt>
                <c:pt idx="691">
                  <c:v>69.010999999999996</c:v>
                </c:pt>
                <c:pt idx="692">
                  <c:v>70.073999999999998</c:v>
                </c:pt>
                <c:pt idx="693">
                  <c:v>69.977999999999994</c:v>
                </c:pt>
                <c:pt idx="694">
                  <c:v>70.194999999999993</c:v>
                </c:pt>
                <c:pt idx="695">
                  <c:v>69.027000000000001</c:v>
                </c:pt>
                <c:pt idx="696">
                  <c:v>69.695999999999998</c:v>
                </c:pt>
                <c:pt idx="697">
                  <c:v>67.908000000000001</c:v>
                </c:pt>
                <c:pt idx="698">
                  <c:v>68.061000000000007</c:v>
                </c:pt>
                <c:pt idx="699">
                  <c:v>68.866</c:v>
                </c:pt>
                <c:pt idx="700">
                  <c:v>68.343000000000004</c:v>
                </c:pt>
                <c:pt idx="701">
                  <c:v>70.55</c:v>
                </c:pt>
                <c:pt idx="702">
                  <c:v>69.751999999999995</c:v>
                </c:pt>
                <c:pt idx="703">
                  <c:v>68.625</c:v>
                </c:pt>
                <c:pt idx="704">
                  <c:v>70.275999999999996</c:v>
                </c:pt>
                <c:pt idx="705">
                  <c:v>72.805000000000007</c:v>
                </c:pt>
                <c:pt idx="706">
                  <c:v>71.942999999999998</c:v>
                </c:pt>
                <c:pt idx="707">
                  <c:v>70.751000000000005</c:v>
                </c:pt>
                <c:pt idx="708">
                  <c:v>69.575000000000003</c:v>
                </c:pt>
                <c:pt idx="709">
                  <c:v>69.808999999999997</c:v>
                </c:pt>
                <c:pt idx="710">
                  <c:v>69.116</c:v>
                </c:pt>
                <c:pt idx="711">
                  <c:v>69.793000000000006</c:v>
                </c:pt>
                <c:pt idx="712">
                  <c:v>69.228999999999999</c:v>
                </c:pt>
                <c:pt idx="713">
                  <c:v>68.52</c:v>
                </c:pt>
                <c:pt idx="714">
                  <c:v>68.543999999999997</c:v>
                </c:pt>
                <c:pt idx="715">
                  <c:v>68.599999999999994</c:v>
                </c:pt>
                <c:pt idx="716">
                  <c:v>65.885999999999996</c:v>
                </c:pt>
                <c:pt idx="717">
                  <c:v>64.613</c:v>
                </c:pt>
                <c:pt idx="718">
                  <c:v>64.242999999999995</c:v>
                </c:pt>
                <c:pt idx="719">
                  <c:v>62.56</c:v>
                </c:pt>
                <c:pt idx="720">
                  <c:v>62.648000000000003</c:v>
                </c:pt>
                <c:pt idx="721">
                  <c:v>58.484000000000002</c:v>
                </c:pt>
                <c:pt idx="722">
                  <c:v>60.134999999999998</c:v>
                </c:pt>
                <c:pt idx="723">
                  <c:v>59.893000000000001</c:v>
                </c:pt>
                <c:pt idx="724">
                  <c:v>60.384999999999998</c:v>
                </c:pt>
                <c:pt idx="725">
                  <c:v>60.634999999999998</c:v>
                </c:pt>
                <c:pt idx="726">
                  <c:v>63.332999999999998</c:v>
                </c:pt>
                <c:pt idx="727">
                  <c:v>63.639000000000003</c:v>
                </c:pt>
                <c:pt idx="728">
                  <c:v>63.22</c:v>
                </c:pt>
                <c:pt idx="729">
                  <c:v>66.369</c:v>
                </c:pt>
                <c:pt idx="730">
                  <c:v>66.007000000000005</c:v>
                </c:pt>
                <c:pt idx="731">
                  <c:v>66.328999999999994</c:v>
                </c:pt>
                <c:pt idx="732">
                  <c:v>66.45</c:v>
                </c:pt>
                <c:pt idx="733">
                  <c:v>67.093999999999994</c:v>
                </c:pt>
                <c:pt idx="734">
                  <c:v>67.569000000000003</c:v>
                </c:pt>
                <c:pt idx="735">
                  <c:v>66.135999999999996</c:v>
                </c:pt>
                <c:pt idx="736">
                  <c:v>66.772000000000006</c:v>
                </c:pt>
                <c:pt idx="737">
                  <c:v>66.152000000000001</c:v>
                </c:pt>
                <c:pt idx="738">
                  <c:v>65.337999999999994</c:v>
                </c:pt>
                <c:pt idx="739">
                  <c:v>66.563000000000002</c:v>
                </c:pt>
                <c:pt idx="740">
                  <c:v>66.418000000000006</c:v>
                </c:pt>
                <c:pt idx="741">
                  <c:v>67.174999999999997</c:v>
                </c:pt>
                <c:pt idx="742">
                  <c:v>65.016000000000005</c:v>
                </c:pt>
                <c:pt idx="743">
                  <c:v>65.242000000000004</c:v>
                </c:pt>
                <c:pt idx="744">
                  <c:v>64.92</c:v>
                </c:pt>
                <c:pt idx="745">
                  <c:v>66.191999999999993</c:v>
                </c:pt>
                <c:pt idx="746">
                  <c:v>67.054000000000002</c:v>
                </c:pt>
                <c:pt idx="747">
                  <c:v>66.433999999999997</c:v>
                </c:pt>
                <c:pt idx="748">
                  <c:v>66.724000000000004</c:v>
                </c:pt>
                <c:pt idx="749">
                  <c:v>66.787999999999997</c:v>
                </c:pt>
                <c:pt idx="750">
                  <c:v>66.078999999999994</c:v>
                </c:pt>
                <c:pt idx="751">
                  <c:v>65.016000000000005</c:v>
                </c:pt>
                <c:pt idx="752">
                  <c:v>64.783000000000001</c:v>
                </c:pt>
                <c:pt idx="753">
                  <c:v>64.783000000000001</c:v>
                </c:pt>
                <c:pt idx="754">
                  <c:v>65.305999999999997</c:v>
                </c:pt>
                <c:pt idx="755">
                  <c:v>65.822000000000003</c:v>
                </c:pt>
                <c:pt idx="756">
                  <c:v>66.635000000000005</c:v>
                </c:pt>
                <c:pt idx="757">
                  <c:v>66.376999999999995</c:v>
                </c:pt>
                <c:pt idx="758">
                  <c:v>65.724999999999994</c:v>
                </c:pt>
                <c:pt idx="759">
                  <c:v>66.844999999999999</c:v>
                </c:pt>
                <c:pt idx="760">
                  <c:v>65.846000000000004</c:v>
                </c:pt>
                <c:pt idx="761">
                  <c:v>66.924999999999997</c:v>
                </c:pt>
                <c:pt idx="762">
                  <c:v>67.665999999999997</c:v>
                </c:pt>
                <c:pt idx="763">
                  <c:v>67.884</c:v>
                </c:pt>
                <c:pt idx="764">
                  <c:v>67.504999999999995</c:v>
                </c:pt>
                <c:pt idx="765">
                  <c:v>67.271000000000001</c:v>
                </c:pt>
                <c:pt idx="766">
                  <c:v>67.850999999999999</c:v>
                </c:pt>
                <c:pt idx="767">
                  <c:v>70.090999999999994</c:v>
                </c:pt>
                <c:pt idx="768">
                  <c:v>69.067999999999998</c:v>
                </c:pt>
                <c:pt idx="769">
                  <c:v>68.221999999999994</c:v>
                </c:pt>
                <c:pt idx="770">
                  <c:v>68.430999999999997</c:v>
                </c:pt>
                <c:pt idx="771">
                  <c:v>70.605999999999995</c:v>
                </c:pt>
                <c:pt idx="772">
                  <c:v>71.314999999999998</c:v>
                </c:pt>
                <c:pt idx="773">
                  <c:v>70.073999999999998</c:v>
                </c:pt>
                <c:pt idx="774">
                  <c:v>72.048000000000002</c:v>
                </c:pt>
                <c:pt idx="775">
                  <c:v>72.305999999999997</c:v>
                </c:pt>
                <c:pt idx="776">
                  <c:v>71.218000000000004</c:v>
                </c:pt>
                <c:pt idx="777">
                  <c:v>72.546999999999997</c:v>
                </c:pt>
                <c:pt idx="778">
                  <c:v>73.667000000000002</c:v>
                </c:pt>
                <c:pt idx="779">
                  <c:v>72.168999999999997</c:v>
                </c:pt>
                <c:pt idx="780">
                  <c:v>71.033000000000001</c:v>
                </c:pt>
                <c:pt idx="781">
                  <c:v>70.694999999999993</c:v>
                </c:pt>
                <c:pt idx="782">
                  <c:v>70.308000000000007</c:v>
                </c:pt>
                <c:pt idx="783">
                  <c:v>71.081000000000003</c:v>
                </c:pt>
                <c:pt idx="784">
                  <c:v>70.92</c:v>
                </c:pt>
                <c:pt idx="785">
                  <c:v>70.718999999999994</c:v>
                </c:pt>
                <c:pt idx="786">
                  <c:v>71.242000000000004</c:v>
                </c:pt>
                <c:pt idx="787">
                  <c:v>71.613</c:v>
                </c:pt>
                <c:pt idx="788">
                  <c:v>72.546999999999997</c:v>
                </c:pt>
                <c:pt idx="789">
                  <c:v>71.177999999999997</c:v>
                </c:pt>
                <c:pt idx="790">
                  <c:v>69.099999999999994</c:v>
                </c:pt>
                <c:pt idx="791">
                  <c:v>67.085999999999999</c:v>
                </c:pt>
                <c:pt idx="792">
                  <c:v>67.117999999999995</c:v>
                </c:pt>
                <c:pt idx="793">
                  <c:v>67.682000000000002</c:v>
                </c:pt>
                <c:pt idx="794">
                  <c:v>68.512</c:v>
                </c:pt>
                <c:pt idx="795">
                  <c:v>68.132999999999996</c:v>
                </c:pt>
                <c:pt idx="796">
                  <c:v>67.915999999999997</c:v>
                </c:pt>
                <c:pt idx="797">
                  <c:v>67.569000000000003</c:v>
                </c:pt>
                <c:pt idx="798">
                  <c:v>68.076999999999998</c:v>
                </c:pt>
                <c:pt idx="799">
                  <c:v>68.238</c:v>
                </c:pt>
                <c:pt idx="800">
                  <c:v>68.906999999999996</c:v>
                </c:pt>
                <c:pt idx="801">
                  <c:v>68.778000000000006</c:v>
                </c:pt>
                <c:pt idx="802">
                  <c:v>67.697999999999993</c:v>
                </c:pt>
                <c:pt idx="803">
                  <c:v>66.369</c:v>
                </c:pt>
                <c:pt idx="804">
                  <c:v>65.685000000000002</c:v>
                </c:pt>
                <c:pt idx="805">
                  <c:v>65.685000000000002</c:v>
                </c:pt>
                <c:pt idx="806">
                  <c:v>67.891999999999996</c:v>
                </c:pt>
                <c:pt idx="807">
                  <c:v>69.301000000000002</c:v>
                </c:pt>
                <c:pt idx="808">
                  <c:v>70.355999999999995</c:v>
                </c:pt>
                <c:pt idx="809">
                  <c:v>71.201999999999998</c:v>
                </c:pt>
                <c:pt idx="810">
                  <c:v>71.040999999999997</c:v>
                </c:pt>
                <c:pt idx="811">
                  <c:v>72.168999999999997</c:v>
                </c:pt>
                <c:pt idx="812">
                  <c:v>72.426000000000002</c:v>
                </c:pt>
                <c:pt idx="813">
                  <c:v>72.200999999999993</c:v>
                </c:pt>
                <c:pt idx="814">
                  <c:v>72.491</c:v>
                </c:pt>
                <c:pt idx="815">
                  <c:v>75.02</c:v>
                </c:pt>
                <c:pt idx="816">
                  <c:v>76.340999999999994</c:v>
                </c:pt>
                <c:pt idx="817">
                  <c:v>76.356999999999999</c:v>
                </c:pt>
                <c:pt idx="818">
                  <c:v>76.8</c:v>
                </c:pt>
                <c:pt idx="819">
                  <c:v>77.13</c:v>
                </c:pt>
                <c:pt idx="820">
                  <c:v>77.444000000000003</c:v>
                </c:pt>
                <c:pt idx="821">
                  <c:v>77.372</c:v>
                </c:pt>
                <c:pt idx="822">
                  <c:v>76.518000000000001</c:v>
                </c:pt>
                <c:pt idx="823">
                  <c:v>77.331999999999994</c:v>
                </c:pt>
                <c:pt idx="824">
                  <c:v>77.081999999999994</c:v>
                </c:pt>
                <c:pt idx="825">
                  <c:v>78.048000000000002</c:v>
                </c:pt>
                <c:pt idx="826">
                  <c:v>77.783000000000001</c:v>
                </c:pt>
                <c:pt idx="827">
                  <c:v>78.644000000000005</c:v>
                </c:pt>
                <c:pt idx="828">
                  <c:v>78.016000000000005</c:v>
                </c:pt>
                <c:pt idx="829">
                  <c:v>79.394000000000005</c:v>
                </c:pt>
                <c:pt idx="830">
                  <c:v>80.867000000000004</c:v>
                </c:pt>
                <c:pt idx="831">
                  <c:v>81.954999999999998</c:v>
                </c:pt>
                <c:pt idx="832">
                  <c:v>81.471999999999994</c:v>
                </c:pt>
                <c:pt idx="833">
                  <c:v>80.665999999999997</c:v>
                </c:pt>
                <c:pt idx="834">
                  <c:v>83.766999999999996</c:v>
                </c:pt>
                <c:pt idx="835">
                  <c:v>84.13</c:v>
                </c:pt>
                <c:pt idx="836">
                  <c:v>84.692999999999998</c:v>
                </c:pt>
                <c:pt idx="837">
                  <c:v>84.935000000000002</c:v>
                </c:pt>
                <c:pt idx="838">
                  <c:v>85.781000000000006</c:v>
                </c:pt>
                <c:pt idx="839">
                  <c:v>84.13</c:v>
                </c:pt>
                <c:pt idx="840">
                  <c:v>84.411000000000001</c:v>
                </c:pt>
                <c:pt idx="841">
                  <c:v>85.7</c:v>
                </c:pt>
                <c:pt idx="842">
                  <c:v>86.304000000000002</c:v>
                </c:pt>
                <c:pt idx="843">
                  <c:v>87.793999999999997</c:v>
                </c:pt>
                <c:pt idx="844">
                  <c:v>87.954999999999998</c:v>
                </c:pt>
                <c:pt idx="845">
                  <c:v>88.197000000000003</c:v>
                </c:pt>
                <c:pt idx="846">
                  <c:v>84.894999999999996</c:v>
                </c:pt>
                <c:pt idx="847">
                  <c:v>83.727000000000004</c:v>
                </c:pt>
                <c:pt idx="848">
                  <c:v>82.156000000000006</c:v>
                </c:pt>
                <c:pt idx="849">
                  <c:v>81.712999999999994</c:v>
                </c:pt>
                <c:pt idx="850">
                  <c:v>82.76</c:v>
                </c:pt>
                <c:pt idx="851">
                  <c:v>80.585999999999999</c:v>
                </c:pt>
                <c:pt idx="852">
                  <c:v>79.998000000000005</c:v>
                </c:pt>
                <c:pt idx="853">
                  <c:v>79.281000000000006</c:v>
                </c:pt>
                <c:pt idx="854">
                  <c:v>75.616</c:v>
                </c:pt>
                <c:pt idx="855">
                  <c:v>81.873999999999995</c:v>
                </c:pt>
                <c:pt idx="856">
                  <c:v>82.397999999999996</c:v>
                </c:pt>
                <c:pt idx="857">
                  <c:v>83.847999999999999</c:v>
                </c:pt>
                <c:pt idx="858">
                  <c:v>84.813999999999993</c:v>
                </c:pt>
                <c:pt idx="859">
                  <c:v>82.519000000000005</c:v>
                </c:pt>
                <c:pt idx="860">
                  <c:v>81.712999999999994</c:v>
                </c:pt>
                <c:pt idx="861">
                  <c:v>84.25</c:v>
                </c:pt>
                <c:pt idx="862">
                  <c:v>80.03</c:v>
                </c:pt>
                <c:pt idx="863">
                  <c:v>77.653999999999996</c:v>
                </c:pt>
                <c:pt idx="864">
                  <c:v>73.063000000000002</c:v>
                </c:pt>
                <c:pt idx="865">
                  <c:v>74.697999999999993</c:v>
                </c:pt>
                <c:pt idx="866">
                  <c:v>72.161000000000001</c:v>
                </c:pt>
                <c:pt idx="867">
                  <c:v>75.599999999999994</c:v>
                </c:pt>
                <c:pt idx="868">
                  <c:v>77.444000000000003</c:v>
                </c:pt>
                <c:pt idx="869">
                  <c:v>77.992000000000004</c:v>
                </c:pt>
                <c:pt idx="870">
                  <c:v>78.974999999999994</c:v>
                </c:pt>
                <c:pt idx="871">
                  <c:v>79.402000000000001</c:v>
                </c:pt>
                <c:pt idx="872">
                  <c:v>79.41</c:v>
                </c:pt>
                <c:pt idx="873">
                  <c:v>80.747</c:v>
                </c:pt>
                <c:pt idx="874">
                  <c:v>78.974999999999994</c:v>
                </c:pt>
                <c:pt idx="875">
                  <c:v>78.450999999999993</c:v>
                </c:pt>
                <c:pt idx="876">
                  <c:v>77.403999999999996</c:v>
                </c:pt>
                <c:pt idx="877">
                  <c:v>79.941000000000003</c:v>
                </c:pt>
                <c:pt idx="878">
                  <c:v>81.995000000000005</c:v>
                </c:pt>
                <c:pt idx="879">
                  <c:v>81.149000000000001</c:v>
                </c:pt>
                <c:pt idx="880">
                  <c:v>81.954999999999998</c:v>
                </c:pt>
                <c:pt idx="881">
                  <c:v>82.438000000000002</c:v>
                </c:pt>
                <c:pt idx="882">
                  <c:v>82.316999999999993</c:v>
                </c:pt>
                <c:pt idx="883">
                  <c:v>83.042000000000002</c:v>
                </c:pt>
                <c:pt idx="884">
                  <c:v>85.902000000000001</c:v>
                </c:pt>
                <c:pt idx="885">
                  <c:v>86.828000000000003</c:v>
                </c:pt>
                <c:pt idx="886">
                  <c:v>85.820999999999998</c:v>
                </c:pt>
                <c:pt idx="887">
                  <c:v>85.7</c:v>
                </c:pt>
                <c:pt idx="888">
                  <c:v>84.290999999999997</c:v>
                </c:pt>
                <c:pt idx="889">
                  <c:v>84.21</c:v>
                </c:pt>
                <c:pt idx="890">
                  <c:v>86.183000000000007</c:v>
                </c:pt>
                <c:pt idx="891">
                  <c:v>83.323999999999998</c:v>
                </c:pt>
                <c:pt idx="892">
                  <c:v>82.599000000000004</c:v>
                </c:pt>
                <c:pt idx="893">
                  <c:v>79.015000000000001</c:v>
                </c:pt>
                <c:pt idx="894">
                  <c:v>78.322000000000003</c:v>
                </c:pt>
                <c:pt idx="895">
                  <c:v>78.878</c:v>
                </c:pt>
                <c:pt idx="896">
                  <c:v>80.263000000000005</c:v>
                </c:pt>
                <c:pt idx="897">
                  <c:v>80.747</c:v>
                </c:pt>
                <c:pt idx="898">
                  <c:v>81.19</c:v>
                </c:pt>
                <c:pt idx="899">
                  <c:v>81.23</c:v>
                </c:pt>
                <c:pt idx="900">
                  <c:v>81.23</c:v>
                </c:pt>
                <c:pt idx="901">
                  <c:v>82.76</c:v>
                </c:pt>
                <c:pt idx="902">
                  <c:v>82.438000000000002</c:v>
                </c:pt>
                <c:pt idx="903">
                  <c:v>81.27</c:v>
                </c:pt>
                <c:pt idx="904">
                  <c:v>79.869</c:v>
                </c:pt>
                <c:pt idx="905">
                  <c:v>78.772999999999996</c:v>
                </c:pt>
                <c:pt idx="906">
                  <c:v>79.207999999999998</c:v>
                </c:pt>
                <c:pt idx="907">
                  <c:v>80.504999999999995</c:v>
                </c:pt>
                <c:pt idx="908">
                  <c:v>83.444999999999993</c:v>
                </c:pt>
                <c:pt idx="909">
                  <c:v>84.13</c:v>
                </c:pt>
                <c:pt idx="910">
                  <c:v>84.613</c:v>
                </c:pt>
                <c:pt idx="911">
                  <c:v>82.881</c:v>
                </c:pt>
                <c:pt idx="912">
                  <c:v>82.72</c:v>
                </c:pt>
                <c:pt idx="913">
                  <c:v>82.438000000000002</c:v>
                </c:pt>
                <c:pt idx="914">
                  <c:v>82.68</c:v>
                </c:pt>
                <c:pt idx="915">
                  <c:v>84.25</c:v>
                </c:pt>
                <c:pt idx="916">
                  <c:v>85.216999999999999</c:v>
                </c:pt>
                <c:pt idx="917">
                  <c:v>85.418000000000006</c:v>
                </c:pt>
                <c:pt idx="918">
                  <c:v>84.935000000000002</c:v>
                </c:pt>
                <c:pt idx="919">
                  <c:v>84.411000000000001</c:v>
                </c:pt>
                <c:pt idx="920">
                  <c:v>85.820999999999998</c:v>
                </c:pt>
                <c:pt idx="921">
                  <c:v>85.498999999999995</c:v>
                </c:pt>
                <c:pt idx="922">
                  <c:v>83.042000000000002</c:v>
                </c:pt>
                <c:pt idx="923">
                  <c:v>82.195999999999998</c:v>
                </c:pt>
                <c:pt idx="924">
                  <c:v>81.712999999999994</c:v>
                </c:pt>
                <c:pt idx="925">
                  <c:v>81.834000000000003</c:v>
                </c:pt>
                <c:pt idx="926">
                  <c:v>82.599000000000004</c:v>
                </c:pt>
                <c:pt idx="927">
                  <c:v>83.364000000000004</c:v>
                </c:pt>
                <c:pt idx="928">
                  <c:v>82.277000000000001</c:v>
                </c:pt>
                <c:pt idx="929">
                  <c:v>81.954999999999998</c:v>
                </c:pt>
                <c:pt idx="930">
                  <c:v>82.477999999999994</c:v>
                </c:pt>
                <c:pt idx="931">
                  <c:v>81.995000000000005</c:v>
                </c:pt>
                <c:pt idx="932">
                  <c:v>80.826999999999998</c:v>
                </c:pt>
                <c:pt idx="933">
                  <c:v>81.552000000000007</c:v>
                </c:pt>
                <c:pt idx="934">
                  <c:v>83.162999999999997</c:v>
                </c:pt>
                <c:pt idx="935">
                  <c:v>82.558999999999997</c:v>
                </c:pt>
                <c:pt idx="936">
                  <c:v>82.76</c:v>
                </c:pt>
                <c:pt idx="937">
                  <c:v>85.981999999999999</c:v>
                </c:pt>
                <c:pt idx="938">
                  <c:v>86.989000000000004</c:v>
                </c:pt>
                <c:pt idx="939">
                  <c:v>86.948999999999998</c:v>
                </c:pt>
                <c:pt idx="940">
                  <c:v>88.036000000000001</c:v>
                </c:pt>
                <c:pt idx="941">
                  <c:v>86.344999999999999</c:v>
                </c:pt>
                <c:pt idx="942">
                  <c:v>86.948999999999998</c:v>
                </c:pt>
                <c:pt idx="943">
                  <c:v>88.156999999999996</c:v>
                </c:pt>
                <c:pt idx="944">
                  <c:v>88.68</c:v>
                </c:pt>
                <c:pt idx="945">
                  <c:v>91.902000000000001</c:v>
                </c:pt>
                <c:pt idx="946">
                  <c:v>92.385000000000005</c:v>
                </c:pt>
                <c:pt idx="947">
                  <c:v>93.230999999999995</c:v>
                </c:pt>
                <c:pt idx="948">
                  <c:v>92.344999999999999</c:v>
                </c:pt>
                <c:pt idx="949">
                  <c:v>93.311999999999998</c:v>
                </c:pt>
                <c:pt idx="950">
                  <c:v>94.6</c:v>
                </c:pt>
                <c:pt idx="951">
                  <c:v>95.204999999999998</c:v>
                </c:pt>
                <c:pt idx="952">
                  <c:v>93.352000000000004</c:v>
                </c:pt>
                <c:pt idx="953">
                  <c:v>92.909000000000006</c:v>
                </c:pt>
                <c:pt idx="954">
                  <c:v>95.003</c:v>
                </c:pt>
                <c:pt idx="955">
                  <c:v>95.406000000000006</c:v>
                </c:pt>
                <c:pt idx="956">
                  <c:v>95.445999999999998</c:v>
                </c:pt>
                <c:pt idx="957">
                  <c:v>96.171000000000006</c:v>
                </c:pt>
                <c:pt idx="958">
                  <c:v>95.647999999999996</c:v>
                </c:pt>
                <c:pt idx="959">
                  <c:v>93.552999999999997</c:v>
                </c:pt>
                <c:pt idx="960">
                  <c:v>93.11</c:v>
                </c:pt>
                <c:pt idx="961">
                  <c:v>93.472999999999999</c:v>
                </c:pt>
                <c:pt idx="962">
                  <c:v>92.224000000000004</c:v>
                </c:pt>
                <c:pt idx="963">
                  <c:v>92.224000000000004</c:v>
                </c:pt>
                <c:pt idx="964">
                  <c:v>91.137</c:v>
                </c:pt>
                <c:pt idx="965">
                  <c:v>91.983000000000004</c:v>
                </c:pt>
                <c:pt idx="966">
                  <c:v>92.465999999999994</c:v>
                </c:pt>
                <c:pt idx="967">
                  <c:v>96.653999999999996</c:v>
                </c:pt>
                <c:pt idx="968">
                  <c:v>95.406000000000006</c:v>
                </c:pt>
                <c:pt idx="969">
                  <c:v>96.01</c:v>
                </c:pt>
                <c:pt idx="970">
                  <c:v>93.352000000000004</c:v>
                </c:pt>
                <c:pt idx="971">
                  <c:v>91.661000000000001</c:v>
                </c:pt>
                <c:pt idx="972">
                  <c:v>91.418999999999997</c:v>
                </c:pt>
                <c:pt idx="973">
                  <c:v>93.311999999999998</c:v>
                </c:pt>
                <c:pt idx="974">
                  <c:v>93.552999999999997</c:v>
                </c:pt>
                <c:pt idx="975">
                  <c:v>94.438999999999993</c:v>
                </c:pt>
                <c:pt idx="976">
                  <c:v>94.762</c:v>
                </c:pt>
                <c:pt idx="977">
                  <c:v>94.802000000000007</c:v>
                </c:pt>
                <c:pt idx="978">
                  <c:v>95.486000000000004</c:v>
                </c:pt>
                <c:pt idx="979">
                  <c:v>94.882000000000005</c:v>
                </c:pt>
                <c:pt idx="980">
                  <c:v>94.48</c:v>
                </c:pt>
                <c:pt idx="981">
                  <c:v>94.641000000000005</c:v>
                </c:pt>
                <c:pt idx="982">
                  <c:v>94.721000000000004</c:v>
                </c:pt>
                <c:pt idx="983">
                  <c:v>94.841999999999999</c:v>
                </c:pt>
                <c:pt idx="984">
                  <c:v>94.076999999999998</c:v>
                </c:pt>
                <c:pt idx="985">
                  <c:v>92.748000000000005</c:v>
                </c:pt>
                <c:pt idx="986">
                  <c:v>93.07</c:v>
                </c:pt>
                <c:pt idx="987">
                  <c:v>92.103999999999999</c:v>
                </c:pt>
                <c:pt idx="988">
                  <c:v>90.694000000000003</c:v>
                </c:pt>
                <c:pt idx="989">
                  <c:v>92.948999999999998</c:v>
                </c:pt>
                <c:pt idx="990">
                  <c:v>93.754999999999995</c:v>
                </c:pt>
                <c:pt idx="991">
                  <c:v>92.626999999999995</c:v>
                </c:pt>
                <c:pt idx="992">
                  <c:v>92.828000000000003</c:v>
                </c:pt>
                <c:pt idx="993">
                  <c:v>95.043000000000006</c:v>
                </c:pt>
                <c:pt idx="994">
                  <c:v>95.325000000000003</c:v>
                </c:pt>
                <c:pt idx="995">
                  <c:v>96.412999999999997</c:v>
                </c:pt>
                <c:pt idx="996">
                  <c:v>94.6</c:v>
                </c:pt>
                <c:pt idx="997">
                  <c:v>96.694999999999993</c:v>
                </c:pt>
                <c:pt idx="998">
                  <c:v>100.35899999999999</c:v>
                </c:pt>
                <c:pt idx="999">
                  <c:v>100.521</c:v>
                </c:pt>
                <c:pt idx="1000">
                  <c:v>98.587000000000003</c:v>
                </c:pt>
                <c:pt idx="1001">
                  <c:v>98.587000000000003</c:v>
                </c:pt>
                <c:pt idx="1002">
                  <c:v>99.997</c:v>
                </c:pt>
                <c:pt idx="1003">
                  <c:v>102.69499999999999</c:v>
                </c:pt>
                <c:pt idx="1004">
                  <c:v>101.366</c:v>
                </c:pt>
                <c:pt idx="1005">
                  <c:v>101.125</c:v>
                </c:pt>
                <c:pt idx="1006">
                  <c:v>102.655</c:v>
                </c:pt>
                <c:pt idx="1007">
                  <c:v>102.212</c:v>
                </c:pt>
                <c:pt idx="1008">
                  <c:v>100.521</c:v>
                </c:pt>
                <c:pt idx="1009">
                  <c:v>102.89700000000001</c:v>
                </c:pt>
                <c:pt idx="1010">
                  <c:v>102.29300000000001</c:v>
                </c:pt>
                <c:pt idx="1011">
                  <c:v>102.45399999999999</c:v>
                </c:pt>
                <c:pt idx="1012">
                  <c:v>101.48699999999999</c:v>
                </c:pt>
                <c:pt idx="1013">
                  <c:v>100.883</c:v>
                </c:pt>
                <c:pt idx="1014">
                  <c:v>99.835999999999999</c:v>
                </c:pt>
                <c:pt idx="1015">
                  <c:v>99.352999999999994</c:v>
                </c:pt>
                <c:pt idx="1016">
                  <c:v>99.311999999999998</c:v>
                </c:pt>
                <c:pt idx="1017">
                  <c:v>98.546999999999997</c:v>
                </c:pt>
                <c:pt idx="1018">
                  <c:v>97.942999999999998</c:v>
                </c:pt>
                <c:pt idx="1019">
                  <c:v>97.379000000000005</c:v>
                </c:pt>
                <c:pt idx="1020">
                  <c:v>96.412999999999997</c:v>
                </c:pt>
                <c:pt idx="1021">
                  <c:v>96.453000000000003</c:v>
                </c:pt>
                <c:pt idx="1022">
                  <c:v>97.177999999999997</c:v>
                </c:pt>
                <c:pt idx="1023">
                  <c:v>96.573999999999998</c:v>
                </c:pt>
                <c:pt idx="1024">
                  <c:v>95.849000000000004</c:v>
                </c:pt>
                <c:pt idx="1025">
                  <c:v>97.661000000000001</c:v>
                </c:pt>
                <c:pt idx="1026">
                  <c:v>96.292000000000002</c:v>
                </c:pt>
                <c:pt idx="1027">
                  <c:v>95.606999999999999</c:v>
                </c:pt>
                <c:pt idx="1028">
                  <c:v>94.962999999999994</c:v>
                </c:pt>
                <c:pt idx="1029">
                  <c:v>93.634</c:v>
                </c:pt>
                <c:pt idx="1030">
                  <c:v>92.626999999999995</c:v>
                </c:pt>
                <c:pt idx="1031">
                  <c:v>96.171000000000006</c:v>
                </c:pt>
                <c:pt idx="1032">
                  <c:v>96.573999999999998</c:v>
                </c:pt>
                <c:pt idx="1033">
                  <c:v>95.97</c:v>
                </c:pt>
                <c:pt idx="1034">
                  <c:v>95.647999999999996</c:v>
                </c:pt>
                <c:pt idx="1035">
                  <c:v>94.52</c:v>
                </c:pt>
                <c:pt idx="1036">
                  <c:v>95.043000000000006</c:v>
                </c:pt>
                <c:pt idx="1037">
                  <c:v>93.03</c:v>
                </c:pt>
                <c:pt idx="1038">
                  <c:v>91.822000000000003</c:v>
                </c:pt>
                <c:pt idx="1039">
                  <c:v>92.144000000000005</c:v>
                </c:pt>
                <c:pt idx="1040">
                  <c:v>91.257999999999996</c:v>
                </c:pt>
                <c:pt idx="1041">
                  <c:v>92.265000000000001</c:v>
                </c:pt>
                <c:pt idx="1042">
                  <c:v>94.641000000000005</c:v>
                </c:pt>
                <c:pt idx="1043">
                  <c:v>92.587000000000003</c:v>
                </c:pt>
                <c:pt idx="1044">
                  <c:v>91.418999999999997</c:v>
                </c:pt>
                <c:pt idx="1045">
                  <c:v>94.037000000000006</c:v>
                </c:pt>
                <c:pt idx="1046">
                  <c:v>93.995999999999995</c:v>
                </c:pt>
                <c:pt idx="1047">
                  <c:v>93.593999999999994</c:v>
                </c:pt>
                <c:pt idx="1048">
                  <c:v>93.513000000000005</c:v>
                </c:pt>
                <c:pt idx="1049">
                  <c:v>91.781000000000006</c:v>
                </c:pt>
                <c:pt idx="1050">
                  <c:v>92.506</c:v>
                </c:pt>
                <c:pt idx="1051">
                  <c:v>93.754999999999995</c:v>
                </c:pt>
                <c:pt idx="1052">
                  <c:v>94.076999999999998</c:v>
                </c:pt>
                <c:pt idx="1053">
                  <c:v>95.245000000000005</c:v>
                </c:pt>
                <c:pt idx="1054">
                  <c:v>94.802000000000007</c:v>
                </c:pt>
                <c:pt idx="1055">
                  <c:v>94.358999999999995</c:v>
                </c:pt>
                <c:pt idx="1056">
                  <c:v>93.271000000000001</c:v>
                </c:pt>
                <c:pt idx="1057">
                  <c:v>91.337999999999994</c:v>
                </c:pt>
                <c:pt idx="1058">
                  <c:v>93.311999999999998</c:v>
                </c:pt>
                <c:pt idx="1059">
                  <c:v>93.11</c:v>
                </c:pt>
                <c:pt idx="1060">
                  <c:v>91.861999999999995</c:v>
                </c:pt>
                <c:pt idx="1061">
                  <c:v>91.822000000000003</c:v>
                </c:pt>
                <c:pt idx="1062">
                  <c:v>89.968999999999994</c:v>
                </c:pt>
                <c:pt idx="1063">
                  <c:v>89.003</c:v>
                </c:pt>
                <c:pt idx="1064">
                  <c:v>89.445999999999998</c:v>
                </c:pt>
                <c:pt idx="1065">
                  <c:v>88.6</c:v>
                </c:pt>
                <c:pt idx="1066">
                  <c:v>89.364999999999995</c:v>
                </c:pt>
                <c:pt idx="1067">
                  <c:v>88.760999999999996</c:v>
                </c:pt>
                <c:pt idx="1068">
                  <c:v>88.6</c:v>
                </c:pt>
                <c:pt idx="1069">
                  <c:v>88.721000000000004</c:v>
                </c:pt>
                <c:pt idx="1070">
                  <c:v>89.043000000000006</c:v>
                </c:pt>
                <c:pt idx="1071">
                  <c:v>88.117000000000004</c:v>
                </c:pt>
                <c:pt idx="1072">
                  <c:v>87.754000000000005</c:v>
                </c:pt>
                <c:pt idx="1073">
                  <c:v>87.391999999999996</c:v>
                </c:pt>
                <c:pt idx="1074">
                  <c:v>87.391999999999996</c:v>
                </c:pt>
                <c:pt idx="1075">
                  <c:v>85.216999999999999</c:v>
                </c:pt>
                <c:pt idx="1076">
                  <c:v>80.706000000000003</c:v>
                </c:pt>
                <c:pt idx="1077">
                  <c:v>80.304000000000002</c:v>
                </c:pt>
                <c:pt idx="1078">
                  <c:v>80.545000000000002</c:v>
                </c:pt>
                <c:pt idx="1079">
                  <c:v>81.793999999999997</c:v>
                </c:pt>
                <c:pt idx="1080">
                  <c:v>83.364000000000004</c:v>
                </c:pt>
                <c:pt idx="1081">
                  <c:v>83.042000000000002</c:v>
                </c:pt>
                <c:pt idx="1082">
                  <c:v>84.653000000000006</c:v>
                </c:pt>
                <c:pt idx="1083">
                  <c:v>85.257000000000005</c:v>
                </c:pt>
                <c:pt idx="1084">
                  <c:v>86.183000000000007</c:v>
                </c:pt>
                <c:pt idx="1085">
                  <c:v>86.989000000000004</c:v>
                </c:pt>
                <c:pt idx="1086">
                  <c:v>86.908000000000001</c:v>
                </c:pt>
                <c:pt idx="1087">
                  <c:v>87.754000000000005</c:v>
                </c:pt>
                <c:pt idx="1088">
                  <c:v>87.11</c:v>
                </c:pt>
                <c:pt idx="1089">
                  <c:v>88.64</c:v>
                </c:pt>
                <c:pt idx="1090">
                  <c:v>88.882000000000005</c:v>
                </c:pt>
                <c:pt idx="1091">
                  <c:v>89.123000000000005</c:v>
                </c:pt>
                <c:pt idx="1092">
                  <c:v>90.372</c:v>
                </c:pt>
                <c:pt idx="1093">
                  <c:v>89.647000000000006</c:v>
                </c:pt>
                <c:pt idx="1094">
                  <c:v>91.298000000000002</c:v>
                </c:pt>
                <c:pt idx="1095">
                  <c:v>90.613</c:v>
                </c:pt>
                <c:pt idx="1096">
                  <c:v>90.775000000000006</c:v>
                </c:pt>
                <c:pt idx="1097">
                  <c:v>91.54</c:v>
                </c:pt>
                <c:pt idx="1098">
                  <c:v>92.144000000000005</c:v>
                </c:pt>
                <c:pt idx="1099">
                  <c:v>92.546999999999997</c:v>
                </c:pt>
                <c:pt idx="1100">
                  <c:v>91.257999999999996</c:v>
                </c:pt>
                <c:pt idx="1101">
                  <c:v>92.546999999999997</c:v>
                </c:pt>
                <c:pt idx="1102">
                  <c:v>93.513000000000005</c:v>
                </c:pt>
                <c:pt idx="1103">
                  <c:v>94.923000000000002</c:v>
                </c:pt>
                <c:pt idx="1104">
                  <c:v>95.164000000000001</c:v>
                </c:pt>
                <c:pt idx="1105">
                  <c:v>95.406000000000006</c:v>
                </c:pt>
                <c:pt idx="1106">
                  <c:v>97.299000000000007</c:v>
                </c:pt>
                <c:pt idx="1107">
                  <c:v>97.257999999999996</c:v>
                </c:pt>
                <c:pt idx="1108">
                  <c:v>97.138000000000005</c:v>
                </c:pt>
                <c:pt idx="1109">
                  <c:v>97.942999999999998</c:v>
                </c:pt>
                <c:pt idx="1110">
                  <c:v>96.977000000000004</c:v>
                </c:pt>
                <c:pt idx="1111">
                  <c:v>96.292000000000002</c:v>
                </c:pt>
                <c:pt idx="1112">
                  <c:v>97.742000000000004</c:v>
                </c:pt>
                <c:pt idx="1113">
                  <c:v>97.338999999999999</c:v>
                </c:pt>
                <c:pt idx="1114">
                  <c:v>97.822000000000003</c:v>
                </c:pt>
                <c:pt idx="1115">
                  <c:v>99.433000000000007</c:v>
                </c:pt>
                <c:pt idx="1116">
                  <c:v>98.224999999999994</c:v>
                </c:pt>
                <c:pt idx="1117">
                  <c:v>98.144000000000005</c:v>
                </c:pt>
                <c:pt idx="1118">
                  <c:v>98.587000000000003</c:v>
                </c:pt>
                <c:pt idx="1119">
                  <c:v>96.453000000000003</c:v>
                </c:pt>
                <c:pt idx="1120">
                  <c:v>97.581000000000003</c:v>
                </c:pt>
                <c:pt idx="1121">
                  <c:v>97.903000000000006</c:v>
                </c:pt>
                <c:pt idx="1122">
                  <c:v>98.144000000000005</c:v>
                </c:pt>
                <c:pt idx="1123">
                  <c:v>92.707999999999998</c:v>
                </c:pt>
                <c:pt idx="1124">
                  <c:v>94.802000000000007</c:v>
                </c:pt>
                <c:pt idx="1125">
                  <c:v>96.05</c:v>
                </c:pt>
                <c:pt idx="1126">
                  <c:v>95.284999999999997</c:v>
                </c:pt>
                <c:pt idx="1127">
                  <c:v>95.445999999999998</c:v>
                </c:pt>
                <c:pt idx="1128">
                  <c:v>94.641000000000005</c:v>
                </c:pt>
                <c:pt idx="1129">
                  <c:v>97.42</c:v>
                </c:pt>
                <c:pt idx="1130">
                  <c:v>97.096999999999994</c:v>
                </c:pt>
                <c:pt idx="1131">
                  <c:v>95.164000000000001</c:v>
                </c:pt>
                <c:pt idx="1132">
                  <c:v>94.882000000000005</c:v>
                </c:pt>
                <c:pt idx="1133">
                  <c:v>94.56</c:v>
                </c:pt>
                <c:pt idx="1134">
                  <c:v>94.319000000000003</c:v>
                </c:pt>
                <c:pt idx="1135">
                  <c:v>92.748000000000005</c:v>
                </c:pt>
                <c:pt idx="1136">
                  <c:v>93.433000000000007</c:v>
                </c:pt>
                <c:pt idx="1137">
                  <c:v>92.183999999999997</c:v>
                </c:pt>
                <c:pt idx="1138">
                  <c:v>92.426000000000002</c:v>
                </c:pt>
                <c:pt idx="1139">
                  <c:v>94.358999999999995</c:v>
                </c:pt>
                <c:pt idx="1140">
                  <c:v>92.828000000000003</c:v>
                </c:pt>
                <c:pt idx="1141">
                  <c:v>92.103999999999999</c:v>
                </c:pt>
                <c:pt idx="1142">
                  <c:v>92.667000000000002</c:v>
                </c:pt>
                <c:pt idx="1143">
                  <c:v>92.506</c:v>
                </c:pt>
                <c:pt idx="1144">
                  <c:v>93.795000000000002</c:v>
                </c:pt>
                <c:pt idx="1145">
                  <c:v>94.641000000000005</c:v>
                </c:pt>
                <c:pt idx="1146">
                  <c:v>93.271000000000001</c:v>
                </c:pt>
                <c:pt idx="1147">
                  <c:v>93.674000000000007</c:v>
                </c:pt>
                <c:pt idx="1148">
                  <c:v>93.876000000000005</c:v>
                </c:pt>
                <c:pt idx="1149">
                  <c:v>95.406000000000006</c:v>
                </c:pt>
                <c:pt idx="1150">
                  <c:v>98.346000000000004</c:v>
                </c:pt>
                <c:pt idx="1151">
                  <c:v>98.91</c:v>
                </c:pt>
                <c:pt idx="1152">
                  <c:v>99.070999999999998</c:v>
                </c:pt>
                <c:pt idx="1153">
                  <c:v>99.835999999999999</c:v>
                </c:pt>
                <c:pt idx="1154">
                  <c:v>100.80200000000001</c:v>
                </c:pt>
                <c:pt idx="1155">
                  <c:v>100.158</c:v>
                </c:pt>
                <c:pt idx="1156">
                  <c:v>101.286</c:v>
                </c:pt>
                <c:pt idx="1157">
                  <c:v>101.93</c:v>
                </c:pt>
                <c:pt idx="1158">
                  <c:v>99.635000000000005</c:v>
                </c:pt>
                <c:pt idx="1159">
                  <c:v>99.593999999999994</c:v>
                </c:pt>
                <c:pt idx="1160">
                  <c:v>101.568</c:v>
                </c:pt>
                <c:pt idx="1161">
                  <c:v>100.80200000000001</c:v>
                </c:pt>
                <c:pt idx="1162">
                  <c:v>101.608</c:v>
                </c:pt>
                <c:pt idx="1163">
                  <c:v>101.648</c:v>
                </c:pt>
                <c:pt idx="1164">
                  <c:v>102.69499999999999</c:v>
                </c:pt>
                <c:pt idx="1165">
                  <c:v>103.783</c:v>
                </c:pt>
                <c:pt idx="1166">
                  <c:v>104.226</c:v>
                </c:pt>
                <c:pt idx="1167">
                  <c:v>104.467</c:v>
                </c:pt>
                <c:pt idx="1168">
                  <c:v>105.03100000000001</c:v>
                </c:pt>
                <c:pt idx="1169">
                  <c:v>103.98399999999999</c:v>
                </c:pt>
                <c:pt idx="1170">
                  <c:v>104.95099999999999</c:v>
                </c:pt>
                <c:pt idx="1171">
                  <c:v>104.58799999999999</c:v>
                </c:pt>
                <c:pt idx="1172">
                  <c:v>103.90300000000001</c:v>
                </c:pt>
                <c:pt idx="1173">
                  <c:v>103.501</c:v>
                </c:pt>
                <c:pt idx="1174">
                  <c:v>101.004</c:v>
                </c:pt>
                <c:pt idx="1175">
                  <c:v>99.835999999999999</c:v>
                </c:pt>
                <c:pt idx="1176">
                  <c:v>93.876000000000005</c:v>
                </c:pt>
                <c:pt idx="1177">
                  <c:v>92.546999999999997</c:v>
                </c:pt>
                <c:pt idx="1178">
                  <c:v>87.19</c:v>
                </c:pt>
                <c:pt idx="1179">
                  <c:v>89.003</c:v>
                </c:pt>
                <c:pt idx="1180">
                  <c:v>86.385000000000005</c:v>
                </c:pt>
                <c:pt idx="1181">
                  <c:v>87.754000000000005</c:v>
                </c:pt>
                <c:pt idx="1182">
                  <c:v>91.298000000000002</c:v>
                </c:pt>
                <c:pt idx="1183">
                  <c:v>90.290999999999997</c:v>
                </c:pt>
                <c:pt idx="1184">
                  <c:v>88.882000000000005</c:v>
                </c:pt>
                <c:pt idx="1185">
                  <c:v>89.405000000000001</c:v>
                </c:pt>
                <c:pt idx="1186">
                  <c:v>85.66</c:v>
                </c:pt>
                <c:pt idx="1187">
                  <c:v>84.572999999999993</c:v>
                </c:pt>
                <c:pt idx="1188">
                  <c:v>84.21</c:v>
                </c:pt>
                <c:pt idx="1189">
                  <c:v>84.774000000000001</c:v>
                </c:pt>
                <c:pt idx="1190">
                  <c:v>87.311000000000007</c:v>
                </c:pt>
                <c:pt idx="1191">
                  <c:v>87.713999999999999</c:v>
                </c:pt>
                <c:pt idx="1192">
                  <c:v>86.989000000000004</c:v>
                </c:pt>
                <c:pt idx="1193">
                  <c:v>89.003</c:v>
                </c:pt>
                <c:pt idx="1194">
                  <c:v>90.290999999999997</c:v>
                </c:pt>
                <c:pt idx="1195">
                  <c:v>93.433000000000007</c:v>
                </c:pt>
                <c:pt idx="1196">
                  <c:v>93.311999999999998</c:v>
                </c:pt>
                <c:pt idx="1197">
                  <c:v>90.331999999999994</c:v>
                </c:pt>
                <c:pt idx="1198">
                  <c:v>86.948999999999998</c:v>
                </c:pt>
                <c:pt idx="1199">
                  <c:v>86.585999999999999</c:v>
                </c:pt>
                <c:pt idx="1200">
                  <c:v>87.674000000000007</c:v>
                </c:pt>
                <c:pt idx="1201">
                  <c:v>88.156999999999996</c:v>
                </c:pt>
                <c:pt idx="1202">
                  <c:v>85.820999999999998</c:v>
                </c:pt>
                <c:pt idx="1203">
                  <c:v>83.203000000000003</c:v>
                </c:pt>
                <c:pt idx="1204">
                  <c:v>82.316999999999993</c:v>
                </c:pt>
                <c:pt idx="1205">
                  <c:v>86.102999999999994</c:v>
                </c:pt>
                <c:pt idx="1206">
                  <c:v>90.210999999999999</c:v>
                </c:pt>
                <c:pt idx="1207">
                  <c:v>91.459000000000003</c:v>
                </c:pt>
                <c:pt idx="1208">
                  <c:v>89.082999999999998</c:v>
                </c:pt>
                <c:pt idx="1209">
                  <c:v>91.700999999999993</c:v>
                </c:pt>
                <c:pt idx="1210">
                  <c:v>91.418999999999997</c:v>
                </c:pt>
                <c:pt idx="1211">
                  <c:v>85.578999999999994</c:v>
                </c:pt>
                <c:pt idx="1212">
                  <c:v>85.177000000000007</c:v>
                </c:pt>
                <c:pt idx="1213">
                  <c:v>84.733999999999995</c:v>
                </c:pt>
                <c:pt idx="1214">
                  <c:v>88.156999999999996</c:v>
                </c:pt>
                <c:pt idx="1215">
                  <c:v>86.828000000000003</c:v>
                </c:pt>
                <c:pt idx="1216">
                  <c:v>83.605999999999995</c:v>
                </c:pt>
                <c:pt idx="1217">
                  <c:v>78.466999999999999</c:v>
                </c:pt>
                <c:pt idx="1218">
                  <c:v>77.314999999999998</c:v>
                </c:pt>
                <c:pt idx="1219">
                  <c:v>75.212999999999994</c:v>
                </c:pt>
                <c:pt idx="1220">
                  <c:v>79.135999999999996</c:v>
                </c:pt>
                <c:pt idx="1221">
                  <c:v>79.941000000000003</c:v>
                </c:pt>
                <c:pt idx="1222">
                  <c:v>80.537000000000006</c:v>
                </c:pt>
                <c:pt idx="1223">
                  <c:v>83.766999999999996</c:v>
                </c:pt>
                <c:pt idx="1224">
                  <c:v>83.727000000000004</c:v>
                </c:pt>
                <c:pt idx="1225">
                  <c:v>85.539000000000001</c:v>
                </c:pt>
                <c:pt idx="1226">
                  <c:v>85.378</c:v>
                </c:pt>
                <c:pt idx="1227">
                  <c:v>85.177000000000007</c:v>
                </c:pt>
                <c:pt idx="1228">
                  <c:v>85.902000000000001</c:v>
                </c:pt>
                <c:pt idx="1229">
                  <c:v>84.974999999999994</c:v>
                </c:pt>
                <c:pt idx="1230">
                  <c:v>82.801000000000002</c:v>
                </c:pt>
                <c:pt idx="1231">
                  <c:v>81.954999999999998</c:v>
                </c:pt>
                <c:pt idx="1232">
                  <c:v>83.727000000000004</c:v>
                </c:pt>
                <c:pt idx="1233">
                  <c:v>86.102999999999994</c:v>
                </c:pt>
                <c:pt idx="1234">
                  <c:v>89.405000000000001</c:v>
                </c:pt>
                <c:pt idx="1235">
                  <c:v>89.003</c:v>
                </c:pt>
                <c:pt idx="1236">
                  <c:v>93.834999999999994</c:v>
                </c:pt>
                <c:pt idx="1237">
                  <c:v>92.787999999999997</c:v>
                </c:pt>
                <c:pt idx="1238">
                  <c:v>90.936000000000007</c:v>
                </c:pt>
                <c:pt idx="1239">
                  <c:v>86.706999999999994</c:v>
                </c:pt>
                <c:pt idx="1240">
                  <c:v>88.358000000000004</c:v>
                </c:pt>
                <c:pt idx="1241">
                  <c:v>89.043000000000006</c:v>
                </c:pt>
                <c:pt idx="1242">
                  <c:v>87.391999999999996</c:v>
                </c:pt>
                <c:pt idx="1243">
                  <c:v>88.156999999999996</c:v>
                </c:pt>
                <c:pt idx="1244">
                  <c:v>90.251000000000005</c:v>
                </c:pt>
                <c:pt idx="1245">
                  <c:v>88.882000000000005</c:v>
                </c:pt>
                <c:pt idx="1246">
                  <c:v>87.350999999999999</c:v>
                </c:pt>
                <c:pt idx="1247">
                  <c:v>89.686999999999998</c:v>
                </c:pt>
                <c:pt idx="1248">
                  <c:v>90.290999999999997</c:v>
                </c:pt>
                <c:pt idx="1249">
                  <c:v>88.801000000000002</c:v>
                </c:pt>
                <c:pt idx="1250">
                  <c:v>88.921999999999997</c:v>
                </c:pt>
                <c:pt idx="1251">
                  <c:v>87.15</c:v>
                </c:pt>
                <c:pt idx="1252">
                  <c:v>86.585999999999999</c:v>
                </c:pt>
                <c:pt idx="1253">
                  <c:v>84.088999999999999</c:v>
                </c:pt>
                <c:pt idx="1254">
                  <c:v>84.049000000000007</c:v>
                </c:pt>
                <c:pt idx="1255">
                  <c:v>82.277000000000001</c:v>
                </c:pt>
                <c:pt idx="1256">
                  <c:v>81.632999999999996</c:v>
                </c:pt>
                <c:pt idx="1257">
                  <c:v>81.591999999999999</c:v>
                </c:pt>
                <c:pt idx="1258">
                  <c:v>84.935000000000002</c:v>
                </c:pt>
                <c:pt idx="1259">
                  <c:v>84.451999999999998</c:v>
                </c:pt>
                <c:pt idx="1260">
                  <c:v>89.566000000000003</c:v>
                </c:pt>
                <c:pt idx="1261">
                  <c:v>89.888999999999996</c:v>
                </c:pt>
                <c:pt idx="1262">
                  <c:v>89.768000000000001</c:v>
                </c:pt>
                <c:pt idx="1263">
                  <c:v>90.09</c:v>
                </c:pt>
                <c:pt idx="1264">
                  <c:v>90.17</c:v>
                </c:pt>
                <c:pt idx="1265">
                  <c:v>91.498999999999995</c:v>
                </c:pt>
                <c:pt idx="1266">
                  <c:v>89.043000000000006</c:v>
                </c:pt>
                <c:pt idx="1267">
                  <c:v>90.694000000000003</c:v>
                </c:pt>
                <c:pt idx="1268">
                  <c:v>89.364999999999995</c:v>
                </c:pt>
                <c:pt idx="1269">
                  <c:v>87.674000000000007</c:v>
                </c:pt>
                <c:pt idx="1270">
                  <c:v>84.894999999999996</c:v>
                </c:pt>
                <c:pt idx="1271">
                  <c:v>86.304000000000002</c:v>
                </c:pt>
                <c:pt idx="1272">
                  <c:v>85.378</c:v>
                </c:pt>
                <c:pt idx="1273">
                  <c:v>85.378</c:v>
                </c:pt>
                <c:pt idx="1274">
                  <c:v>87.512</c:v>
                </c:pt>
                <c:pt idx="1275">
                  <c:v>87.11</c:v>
                </c:pt>
                <c:pt idx="1276">
                  <c:v>88.358000000000004</c:v>
                </c:pt>
                <c:pt idx="1277">
                  <c:v>89.566000000000003</c:v>
                </c:pt>
                <c:pt idx="1278">
                  <c:v>88.760999999999996</c:v>
                </c:pt>
                <c:pt idx="1279">
                  <c:v>87.793999999999997</c:v>
                </c:pt>
                <c:pt idx="1280">
                  <c:v>88.478999999999999</c:v>
                </c:pt>
                <c:pt idx="1281">
                  <c:v>89.123000000000005</c:v>
                </c:pt>
                <c:pt idx="1282">
                  <c:v>90.412000000000006</c:v>
                </c:pt>
                <c:pt idx="1283">
                  <c:v>91.822000000000003</c:v>
                </c:pt>
                <c:pt idx="1284">
                  <c:v>91.379000000000005</c:v>
                </c:pt>
                <c:pt idx="1285">
                  <c:v>92.022999999999996</c:v>
                </c:pt>
                <c:pt idx="1286">
                  <c:v>91.58</c:v>
                </c:pt>
                <c:pt idx="1287">
                  <c:v>92.265000000000001</c:v>
                </c:pt>
                <c:pt idx="1288">
                  <c:v>95.043000000000006</c:v>
                </c:pt>
                <c:pt idx="1289">
                  <c:v>94.156999999999996</c:v>
                </c:pt>
                <c:pt idx="1290">
                  <c:v>93.593999999999994</c:v>
                </c:pt>
                <c:pt idx="1291">
                  <c:v>93.433000000000007</c:v>
                </c:pt>
                <c:pt idx="1292">
                  <c:v>94.197999999999993</c:v>
                </c:pt>
                <c:pt idx="1293">
                  <c:v>93.472999999999999</c:v>
                </c:pt>
                <c:pt idx="1294">
                  <c:v>94.56</c:v>
                </c:pt>
                <c:pt idx="1295">
                  <c:v>95.284999999999997</c:v>
                </c:pt>
                <c:pt idx="1296">
                  <c:v>96.653999999999996</c:v>
                </c:pt>
                <c:pt idx="1297">
                  <c:v>96.492999999999995</c:v>
                </c:pt>
                <c:pt idx="1298">
                  <c:v>96.453000000000003</c:v>
                </c:pt>
                <c:pt idx="1299">
                  <c:v>95.204999999999998</c:v>
                </c:pt>
                <c:pt idx="1300">
                  <c:v>98.466999999999999</c:v>
                </c:pt>
                <c:pt idx="1301">
                  <c:v>96.814999999999998</c:v>
                </c:pt>
                <c:pt idx="1302">
                  <c:v>96.01</c:v>
                </c:pt>
                <c:pt idx="1303">
                  <c:v>96.896000000000001</c:v>
                </c:pt>
                <c:pt idx="1304">
                  <c:v>99.513999999999996</c:v>
                </c:pt>
                <c:pt idx="1305">
                  <c:v>99.433000000000007</c:v>
                </c:pt>
                <c:pt idx="1306">
                  <c:v>101.447</c:v>
                </c:pt>
                <c:pt idx="1307">
                  <c:v>101.93</c:v>
                </c:pt>
                <c:pt idx="1308">
                  <c:v>100.72199999999999</c:v>
                </c:pt>
                <c:pt idx="1309">
                  <c:v>100.762</c:v>
                </c:pt>
                <c:pt idx="1310">
                  <c:v>100.03700000000001</c:v>
                </c:pt>
                <c:pt idx="1311">
                  <c:v>100.078</c:v>
                </c:pt>
                <c:pt idx="1312">
                  <c:v>100.078</c:v>
                </c:pt>
                <c:pt idx="1313">
                  <c:v>99.311999999999998</c:v>
                </c:pt>
                <c:pt idx="1314">
                  <c:v>100.239</c:v>
                </c:pt>
                <c:pt idx="1315">
                  <c:v>96.977000000000004</c:v>
                </c:pt>
                <c:pt idx="1316">
                  <c:v>97.016999999999996</c:v>
                </c:pt>
                <c:pt idx="1317">
                  <c:v>98.707999999999998</c:v>
                </c:pt>
                <c:pt idx="1318">
                  <c:v>98.828999999999994</c:v>
                </c:pt>
                <c:pt idx="1319">
                  <c:v>98.185000000000002</c:v>
                </c:pt>
                <c:pt idx="1320">
                  <c:v>100.56100000000001</c:v>
                </c:pt>
                <c:pt idx="1321">
                  <c:v>102.937</c:v>
                </c:pt>
                <c:pt idx="1322">
                  <c:v>101.568</c:v>
                </c:pt>
                <c:pt idx="1323">
                  <c:v>102.212</c:v>
                </c:pt>
                <c:pt idx="1324">
                  <c:v>102.776</c:v>
                </c:pt>
                <c:pt idx="1325">
                  <c:v>103.581</c:v>
                </c:pt>
                <c:pt idx="1326">
                  <c:v>103.259</c:v>
                </c:pt>
                <c:pt idx="1327">
                  <c:v>102.736</c:v>
                </c:pt>
                <c:pt idx="1328">
                  <c:v>99.915999999999997</c:v>
                </c:pt>
                <c:pt idx="1329">
                  <c:v>102.051</c:v>
                </c:pt>
                <c:pt idx="1330">
                  <c:v>104.508</c:v>
                </c:pt>
                <c:pt idx="1331">
                  <c:v>104.548</c:v>
                </c:pt>
                <c:pt idx="1332">
                  <c:v>106.521</c:v>
                </c:pt>
                <c:pt idx="1333">
                  <c:v>108.535</c:v>
                </c:pt>
                <c:pt idx="1334">
                  <c:v>108.495</c:v>
                </c:pt>
                <c:pt idx="1335">
                  <c:v>109.542</c:v>
                </c:pt>
                <c:pt idx="1336">
                  <c:v>109.461</c:v>
                </c:pt>
                <c:pt idx="1337">
                  <c:v>107.89</c:v>
                </c:pt>
                <c:pt idx="1338">
                  <c:v>106.642</c:v>
                </c:pt>
                <c:pt idx="1339">
                  <c:v>108.333</c:v>
                </c:pt>
                <c:pt idx="1340">
                  <c:v>106.28</c:v>
                </c:pt>
                <c:pt idx="1341">
                  <c:v>105.917</c:v>
                </c:pt>
                <c:pt idx="1342">
                  <c:v>107.407</c:v>
                </c:pt>
                <c:pt idx="1343">
                  <c:v>107.206</c:v>
                </c:pt>
                <c:pt idx="1344">
                  <c:v>105.11199999999999</c:v>
                </c:pt>
                <c:pt idx="1345">
                  <c:v>102.69499999999999</c:v>
                </c:pt>
                <c:pt idx="1346">
                  <c:v>103.90300000000001</c:v>
                </c:pt>
                <c:pt idx="1347">
                  <c:v>105.917</c:v>
                </c:pt>
                <c:pt idx="1348">
                  <c:v>105.03100000000001</c:v>
                </c:pt>
                <c:pt idx="1349">
                  <c:v>102.011</c:v>
                </c:pt>
                <c:pt idx="1350">
                  <c:v>102.655</c:v>
                </c:pt>
                <c:pt idx="1351">
                  <c:v>100.521</c:v>
                </c:pt>
                <c:pt idx="1352">
                  <c:v>102.09099999999999</c:v>
                </c:pt>
                <c:pt idx="1353">
                  <c:v>101.125</c:v>
                </c:pt>
                <c:pt idx="1354">
                  <c:v>98.346000000000004</c:v>
                </c:pt>
                <c:pt idx="1355">
                  <c:v>98.385999999999996</c:v>
                </c:pt>
                <c:pt idx="1356">
                  <c:v>102.574</c:v>
                </c:pt>
                <c:pt idx="1357">
                  <c:v>98.628</c:v>
                </c:pt>
                <c:pt idx="1358">
                  <c:v>96.694999999999993</c:v>
                </c:pt>
                <c:pt idx="1359">
                  <c:v>94.721000000000004</c:v>
                </c:pt>
                <c:pt idx="1360">
                  <c:v>93.11</c:v>
                </c:pt>
                <c:pt idx="1361">
                  <c:v>93.472999999999999</c:v>
                </c:pt>
                <c:pt idx="1362">
                  <c:v>96.412999999999997</c:v>
                </c:pt>
                <c:pt idx="1363">
                  <c:v>101.084</c:v>
                </c:pt>
                <c:pt idx="1364">
                  <c:v>102.494</c:v>
                </c:pt>
                <c:pt idx="1365">
                  <c:v>101.76900000000001</c:v>
                </c:pt>
                <c:pt idx="1366">
                  <c:v>100.923</c:v>
                </c:pt>
                <c:pt idx="1367">
                  <c:v>100.923</c:v>
                </c:pt>
                <c:pt idx="1368">
                  <c:v>98.546999999999997</c:v>
                </c:pt>
                <c:pt idx="1369">
                  <c:v>99.715000000000003</c:v>
                </c:pt>
                <c:pt idx="1370">
                  <c:v>98.063999999999993</c:v>
                </c:pt>
                <c:pt idx="1371">
                  <c:v>98.507000000000005</c:v>
                </c:pt>
                <c:pt idx="1372">
                  <c:v>97.42</c:v>
                </c:pt>
                <c:pt idx="1373">
                  <c:v>99.070999999999998</c:v>
                </c:pt>
                <c:pt idx="1374">
                  <c:v>97.620999999999995</c:v>
                </c:pt>
                <c:pt idx="1375">
                  <c:v>97.822000000000003</c:v>
                </c:pt>
                <c:pt idx="1376">
                  <c:v>97.620999999999995</c:v>
                </c:pt>
                <c:pt idx="1377">
                  <c:v>98.063999999999993</c:v>
                </c:pt>
                <c:pt idx="1378">
                  <c:v>95.888999999999996</c:v>
                </c:pt>
                <c:pt idx="1379">
                  <c:v>96.171000000000006</c:v>
                </c:pt>
                <c:pt idx="1380">
                  <c:v>97.903000000000006</c:v>
                </c:pt>
                <c:pt idx="1381">
                  <c:v>95.204999999999998</c:v>
                </c:pt>
                <c:pt idx="1382">
                  <c:v>95.003</c:v>
                </c:pt>
                <c:pt idx="1383">
                  <c:v>95.325000000000003</c:v>
                </c:pt>
                <c:pt idx="1384">
                  <c:v>95.284999999999997</c:v>
                </c:pt>
                <c:pt idx="1385">
                  <c:v>96.131</c:v>
                </c:pt>
                <c:pt idx="1386">
                  <c:v>93.956000000000003</c:v>
                </c:pt>
                <c:pt idx="1387">
                  <c:v>92.626999999999995</c:v>
                </c:pt>
                <c:pt idx="1388">
                  <c:v>89.405000000000001</c:v>
                </c:pt>
                <c:pt idx="1389">
                  <c:v>87.713999999999999</c:v>
                </c:pt>
                <c:pt idx="1390">
                  <c:v>88.117000000000004</c:v>
                </c:pt>
                <c:pt idx="1391">
                  <c:v>91.177000000000007</c:v>
                </c:pt>
                <c:pt idx="1392">
                  <c:v>93.713999999999999</c:v>
                </c:pt>
                <c:pt idx="1393">
                  <c:v>92.465999999999994</c:v>
                </c:pt>
                <c:pt idx="1394">
                  <c:v>92.465999999999994</c:v>
                </c:pt>
                <c:pt idx="1395">
                  <c:v>90.613</c:v>
                </c:pt>
                <c:pt idx="1396">
                  <c:v>89.888999999999996</c:v>
                </c:pt>
                <c:pt idx="1397">
                  <c:v>89.164000000000001</c:v>
                </c:pt>
                <c:pt idx="1398">
                  <c:v>90.210999999999999</c:v>
                </c:pt>
                <c:pt idx="1399">
                  <c:v>91.218000000000004</c:v>
                </c:pt>
                <c:pt idx="1400">
                  <c:v>92.869</c:v>
                </c:pt>
                <c:pt idx="1401">
                  <c:v>92.909000000000006</c:v>
                </c:pt>
                <c:pt idx="1402">
                  <c:v>91.822000000000003</c:v>
                </c:pt>
                <c:pt idx="1403">
                  <c:v>89.244</c:v>
                </c:pt>
                <c:pt idx="1404">
                  <c:v>89.566000000000003</c:v>
                </c:pt>
                <c:pt idx="1405">
                  <c:v>89.123000000000005</c:v>
                </c:pt>
                <c:pt idx="1406">
                  <c:v>89.164000000000001</c:v>
                </c:pt>
                <c:pt idx="1407">
                  <c:v>87.593000000000004</c:v>
                </c:pt>
                <c:pt idx="1408">
                  <c:v>90.412000000000006</c:v>
                </c:pt>
                <c:pt idx="1409">
                  <c:v>92.063000000000002</c:v>
                </c:pt>
                <c:pt idx="1410">
                  <c:v>92.183999999999997</c:v>
                </c:pt>
                <c:pt idx="1411">
                  <c:v>92.869</c:v>
                </c:pt>
                <c:pt idx="1412">
                  <c:v>92.948999999999998</c:v>
                </c:pt>
                <c:pt idx="1413">
                  <c:v>90.894999999999996</c:v>
                </c:pt>
                <c:pt idx="1414">
                  <c:v>90.251000000000005</c:v>
                </c:pt>
                <c:pt idx="1415">
                  <c:v>91.379000000000005</c:v>
                </c:pt>
                <c:pt idx="1416">
                  <c:v>88.197000000000003</c:v>
                </c:pt>
                <c:pt idx="1417">
                  <c:v>86.224000000000004</c:v>
                </c:pt>
                <c:pt idx="1418">
                  <c:v>87.995999999999995</c:v>
                </c:pt>
                <c:pt idx="1419">
                  <c:v>86.867999999999995</c:v>
                </c:pt>
                <c:pt idx="1420">
                  <c:v>87.632999999999996</c:v>
                </c:pt>
                <c:pt idx="1421">
                  <c:v>88.760999999999996</c:v>
                </c:pt>
                <c:pt idx="1422">
                  <c:v>90.613</c:v>
                </c:pt>
                <c:pt idx="1423">
                  <c:v>89.445999999999998</c:v>
                </c:pt>
                <c:pt idx="1424">
                  <c:v>87.028999999999996</c:v>
                </c:pt>
                <c:pt idx="1425">
                  <c:v>86.506</c:v>
                </c:pt>
                <c:pt idx="1426">
                  <c:v>87.432000000000002</c:v>
                </c:pt>
                <c:pt idx="1427">
                  <c:v>91.218000000000004</c:v>
                </c:pt>
                <c:pt idx="1428">
                  <c:v>97.257999999999996</c:v>
                </c:pt>
                <c:pt idx="1429">
                  <c:v>99.150999999999996</c:v>
                </c:pt>
                <c:pt idx="1430">
                  <c:v>98.265000000000001</c:v>
                </c:pt>
                <c:pt idx="1431">
                  <c:v>98.869</c:v>
                </c:pt>
                <c:pt idx="1432">
                  <c:v>97.661000000000001</c:v>
                </c:pt>
                <c:pt idx="1433">
                  <c:v>99.956999999999994</c:v>
                </c:pt>
                <c:pt idx="1434">
                  <c:v>101.447</c:v>
                </c:pt>
                <c:pt idx="1435">
                  <c:v>102.45399999999999</c:v>
                </c:pt>
                <c:pt idx="1436">
                  <c:v>102.413</c:v>
                </c:pt>
                <c:pt idx="1437">
                  <c:v>102.89700000000001</c:v>
                </c:pt>
                <c:pt idx="1438">
                  <c:v>102.85599999999999</c:v>
                </c:pt>
                <c:pt idx="1439">
                  <c:v>102.776</c:v>
                </c:pt>
                <c:pt idx="1440">
                  <c:v>102.977</c:v>
                </c:pt>
                <c:pt idx="1441">
                  <c:v>102.413</c:v>
                </c:pt>
                <c:pt idx="1442">
                  <c:v>103.501</c:v>
                </c:pt>
                <c:pt idx="1443">
                  <c:v>103.702</c:v>
                </c:pt>
                <c:pt idx="1444">
                  <c:v>102.736</c:v>
                </c:pt>
                <c:pt idx="1445">
                  <c:v>103.259</c:v>
                </c:pt>
                <c:pt idx="1446">
                  <c:v>102.776</c:v>
                </c:pt>
                <c:pt idx="1447">
                  <c:v>101.729</c:v>
                </c:pt>
                <c:pt idx="1448">
                  <c:v>101.568</c:v>
                </c:pt>
                <c:pt idx="1449">
                  <c:v>101.76900000000001</c:v>
                </c:pt>
                <c:pt idx="1450">
                  <c:v>101.447</c:v>
                </c:pt>
                <c:pt idx="1451">
                  <c:v>101.48699999999999</c:v>
                </c:pt>
                <c:pt idx="1452">
                  <c:v>100.4</c:v>
                </c:pt>
                <c:pt idx="1453">
                  <c:v>100.03700000000001</c:v>
                </c:pt>
                <c:pt idx="1454">
                  <c:v>101.16500000000001</c:v>
                </c:pt>
                <c:pt idx="1455">
                  <c:v>100.48</c:v>
                </c:pt>
                <c:pt idx="1456">
                  <c:v>101.245</c:v>
                </c:pt>
                <c:pt idx="1457">
                  <c:v>102.574</c:v>
                </c:pt>
                <c:pt idx="1458">
                  <c:v>102.61499999999999</c:v>
                </c:pt>
                <c:pt idx="1459">
                  <c:v>103.017</c:v>
                </c:pt>
                <c:pt idx="1460">
                  <c:v>100.883</c:v>
                </c:pt>
                <c:pt idx="1461">
                  <c:v>100.44</c:v>
                </c:pt>
                <c:pt idx="1462">
                  <c:v>99.311999999999998</c:v>
                </c:pt>
                <c:pt idx="1463">
                  <c:v>100.521</c:v>
                </c:pt>
                <c:pt idx="1464">
                  <c:v>99.433000000000007</c:v>
                </c:pt>
                <c:pt idx="1465">
                  <c:v>99.070999999999998</c:v>
                </c:pt>
                <c:pt idx="1466">
                  <c:v>99.472999999999999</c:v>
                </c:pt>
                <c:pt idx="1467">
                  <c:v>99.593999999999994</c:v>
                </c:pt>
                <c:pt idx="1468">
                  <c:v>100.319</c:v>
                </c:pt>
                <c:pt idx="1469">
                  <c:v>98.305999999999997</c:v>
                </c:pt>
                <c:pt idx="1470">
                  <c:v>98.466999999999999</c:v>
                </c:pt>
                <c:pt idx="1471">
                  <c:v>97.54</c:v>
                </c:pt>
                <c:pt idx="1472">
                  <c:v>96.936000000000007</c:v>
                </c:pt>
                <c:pt idx="1473">
                  <c:v>96.171000000000006</c:v>
                </c:pt>
                <c:pt idx="1474">
                  <c:v>96.653999999999996</c:v>
                </c:pt>
                <c:pt idx="1475">
                  <c:v>96.814999999999998</c:v>
                </c:pt>
                <c:pt idx="1476">
                  <c:v>97.379000000000005</c:v>
                </c:pt>
                <c:pt idx="1477">
                  <c:v>97.581000000000003</c:v>
                </c:pt>
                <c:pt idx="1478">
                  <c:v>98.024000000000001</c:v>
                </c:pt>
                <c:pt idx="1479">
                  <c:v>99.997</c:v>
                </c:pt>
                <c:pt idx="1480">
                  <c:v>100.762</c:v>
                </c:pt>
                <c:pt idx="1481">
                  <c:v>103.259</c:v>
                </c:pt>
                <c:pt idx="1482">
                  <c:v>104.346</c:v>
                </c:pt>
                <c:pt idx="1483">
                  <c:v>105.273</c:v>
                </c:pt>
                <c:pt idx="1484">
                  <c:v>106.32</c:v>
                </c:pt>
                <c:pt idx="1485">
                  <c:v>107.447</c:v>
                </c:pt>
                <c:pt idx="1486">
                  <c:v>108.575</c:v>
                </c:pt>
                <c:pt idx="1487">
                  <c:v>107.246</c:v>
                </c:pt>
                <c:pt idx="1488">
                  <c:v>108.13200000000001</c:v>
                </c:pt>
                <c:pt idx="1489">
                  <c:v>107.85</c:v>
                </c:pt>
                <c:pt idx="1490">
                  <c:v>105.514</c:v>
                </c:pt>
                <c:pt idx="1491">
                  <c:v>106.56100000000001</c:v>
                </c:pt>
                <c:pt idx="1492">
                  <c:v>105.434</c:v>
                </c:pt>
                <c:pt idx="1493">
                  <c:v>110.548</c:v>
                </c:pt>
                <c:pt idx="1494">
                  <c:v>108.374</c:v>
                </c:pt>
                <c:pt idx="1495">
                  <c:v>109.099</c:v>
                </c:pt>
                <c:pt idx="1496">
                  <c:v>109.26</c:v>
                </c:pt>
                <c:pt idx="1497">
                  <c:v>110.548</c:v>
                </c:pt>
                <c:pt idx="1498">
                  <c:v>110.95099999999999</c:v>
                </c:pt>
                <c:pt idx="1499">
                  <c:v>108.776</c:v>
                </c:pt>
                <c:pt idx="1500">
                  <c:v>110.105</c:v>
                </c:pt>
                <c:pt idx="1501">
                  <c:v>108.092</c:v>
                </c:pt>
                <c:pt idx="1502">
                  <c:v>108.45399999999999</c:v>
                </c:pt>
                <c:pt idx="1503">
                  <c:v>108.938</c:v>
                </c:pt>
                <c:pt idx="1504">
                  <c:v>110.589</c:v>
                </c:pt>
                <c:pt idx="1505">
                  <c:v>110.468</c:v>
                </c:pt>
                <c:pt idx="1506">
                  <c:v>109.139</c:v>
                </c:pt>
                <c:pt idx="1507">
                  <c:v>107.52800000000001</c:v>
                </c:pt>
                <c:pt idx="1508">
                  <c:v>106.76300000000001</c:v>
                </c:pt>
                <c:pt idx="1509">
                  <c:v>109.74299999999999</c:v>
                </c:pt>
                <c:pt idx="1510">
                  <c:v>110.95099999999999</c:v>
                </c:pt>
                <c:pt idx="1511">
                  <c:v>111.072</c:v>
                </c:pt>
                <c:pt idx="1512">
                  <c:v>111.39400000000001</c:v>
                </c:pt>
                <c:pt idx="1513">
                  <c:v>112.643</c:v>
                </c:pt>
                <c:pt idx="1514">
                  <c:v>111.797</c:v>
                </c:pt>
                <c:pt idx="1515">
                  <c:v>112.925</c:v>
                </c:pt>
                <c:pt idx="1516">
                  <c:v>113.166</c:v>
                </c:pt>
                <c:pt idx="1517">
                  <c:v>114.697</c:v>
                </c:pt>
                <c:pt idx="1518">
                  <c:v>115.502</c:v>
                </c:pt>
                <c:pt idx="1519">
                  <c:v>115.462</c:v>
                </c:pt>
                <c:pt idx="1520">
                  <c:v>114.697</c:v>
                </c:pt>
                <c:pt idx="1521">
                  <c:v>113.247</c:v>
                </c:pt>
                <c:pt idx="1522">
                  <c:v>114.173</c:v>
                </c:pt>
                <c:pt idx="1523">
                  <c:v>114.374</c:v>
                </c:pt>
                <c:pt idx="1524">
                  <c:v>114.374</c:v>
                </c:pt>
                <c:pt idx="1525">
                  <c:v>114.21299999999999</c:v>
                </c:pt>
                <c:pt idx="1526">
                  <c:v>113.73</c:v>
                </c:pt>
                <c:pt idx="1527">
                  <c:v>114.374</c:v>
                </c:pt>
                <c:pt idx="1528">
                  <c:v>114.092</c:v>
                </c:pt>
                <c:pt idx="1529">
                  <c:v>114.05200000000001</c:v>
                </c:pt>
                <c:pt idx="1530">
                  <c:v>114.374</c:v>
                </c:pt>
                <c:pt idx="1531">
                  <c:v>114.938</c:v>
                </c:pt>
                <c:pt idx="1532">
                  <c:v>114.97799999999999</c:v>
                </c:pt>
                <c:pt idx="1533">
                  <c:v>113.569</c:v>
                </c:pt>
                <c:pt idx="1534">
                  <c:v>112.76300000000001</c:v>
                </c:pt>
                <c:pt idx="1535">
                  <c:v>113.569</c:v>
                </c:pt>
                <c:pt idx="1536">
                  <c:v>112.84399999999999</c:v>
                </c:pt>
                <c:pt idx="1537">
                  <c:v>113.44799999999999</c:v>
                </c:pt>
                <c:pt idx="1538">
                  <c:v>114.938</c:v>
                </c:pt>
                <c:pt idx="1539">
                  <c:v>116.791</c:v>
                </c:pt>
                <c:pt idx="1540">
                  <c:v>116.992</c:v>
                </c:pt>
                <c:pt idx="1541">
                  <c:v>115.703</c:v>
                </c:pt>
                <c:pt idx="1542">
                  <c:v>116.227</c:v>
                </c:pt>
                <c:pt idx="1543">
                  <c:v>118.724</c:v>
                </c:pt>
                <c:pt idx="1544">
                  <c:v>118.44199999999999</c:v>
                </c:pt>
                <c:pt idx="1545">
                  <c:v>118.16</c:v>
                </c:pt>
                <c:pt idx="1546">
                  <c:v>120.33499999999999</c:v>
                </c:pt>
                <c:pt idx="1547">
                  <c:v>123.43600000000001</c:v>
                </c:pt>
                <c:pt idx="1548">
                  <c:v>124.44199999999999</c:v>
                </c:pt>
                <c:pt idx="1549">
                  <c:v>125.369</c:v>
                </c:pt>
                <c:pt idx="1550">
                  <c:v>126.577</c:v>
                </c:pt>
                <c:pt idx="1551">
                  <c:v>125.047</c:v>
                </c:pt>
                <c:pt idx="1552">
                  <c:v>123.999</c:v>
                </c:pt>
                <c:pt idx="1553">
                  <c:v>123.51600000000001</c:v>
                </c:pt>
                <c:pt idx="1554">
                  <c:v>124.20099999999999</c:v>
                </c:pt>
                <c:pt idx="1555">
                  <c:v>125.691</c:v>
                </c:pt>
                <c:pt idx="1556">
                  <c:v>127.624</c:v>
                </c:pt>
                <c:pt idx="1557">
                  <c:v>127.664</c:v>
                </c:pt>
                <c:pt idx="1558">
                  <c:v>128.309</c:v>
                </c:pt>
                <c:pt idx="1559">
                  <c:v>127.584</c:v>
                </c:pt>
                <c:pt idx="1560">
                  <c:v>131.69200000000001</c:v>
                </c:pt>
                <c:pt idx="1561">
                  <c:v>129.71799999999999</c:v>
                </c:pt>
                <c:pt idx="1562">
                  <c:v>129.87899999999999</c:v>
                </c:pt>
                <c:pt idx="1563">
                  <c:v>128.38900000000001</c:v>
                </c:pt>
                <c:pt idx="1564">
                  <c:v>126.053</c:v>
                </c:pt>
                <c:pt idx="1565">
                  <c:v>129.517</c:v>
                </c:pt>
                <c:pt idx="1566">
                  <c:v>126.577</c:v>
                </c:pt>
                <c:pt idx="1567">
                  <c:v>128.148</c:v>
                </c:pt>
                <c:pt idx="1568">
                  <c:v>129.27500000000001</c:v>
                </c:pt>
                <c:pt idx="1569">
                  <c:v>128.71100000000001</c:v>
                </c:pt>
                <c:pt idx="1570">
                  <c:v>138.53800000000001</c:v>
                </c:pt>
                <c:pt idx="1571">
                  <c:v>139.22300000000001</c:v>
                </c:pt>
                <c:pt idx="1572">
                  <c:v>139.86699999999999</c:v>
                </c:pt>
                <c:pt idx="1573">
                  <c:v>140.59200000000001</c:v>
                </c:pt>
                <c:pt idx="1574">
                  <c:v>135.55799999999999</c:v>
                </c:pt>
                <c:pt idx="1575">
                  <c:v>138.17500000000001</c:v>
                </c:pt>
                <c:pt idx="1576">
                  <c:v>138.33699999999999</c:v>
                </c:pt>
                <c:pt idx="1577">
                  <c:v>134.47</c:v>
                </c:pt>
                <c:pt idx="1578">
                  <c:v>136.363</c:v>
                </c:pt>
                <c:pt idx="1579">
                  <c:v>138.29599999999999</c:v>
                </c:pt>
                <c:pt idx="1580">
                  <c:v>139.26300000000001</c:v>
                </c:pt>
                <c:pt idx="1581">
                  <c:v>139.786</c:v>
                </c:pt>
                <c:pt idx="1582">
                  <c:v>142.404</c:v>
                </c:pt>
                <c:pt idx="1583">
                  <c:v>142.404</c:v>
                </c:pt>
                <c:pt idx="1584">
                  <c:v>142.28299999999999</c:v>
                </c:pt>
                <c:pt idx="1585">
                  <c:v>143.00800000000001</c:v>
                </c:pt>
                <c:pt idx="1586">
                  <c:v>142.16200000000001</c:v>
                </c:pt>
                <c:pt idx="1587">
                  <c:v>142.887</c:v>
                </c:pt>
                <c:pt idx="1588">
                  <c:v>143.21</c:v>
                </c:pt>
                <c:pt idx="1589">
                  <c:v>144.297</c:v>
                </c:pt>
                <c:pt idx="1590">
                  <c:v>143.773</c:v>
                </c:pt>
                <c:pt idx="1591">
                  <c:v>142.32400000000001</c:v>
                </c:pt>
                <c:pt idx="1592">
                  <c:v>142.001</c:v>
                </c:pt>
                <c:pt idx="1593">
                  <c:v>143.97499999999999</c:v>
                </c:pt>
                <c:pt idx="1594">
                  <c:v>140.18899999999999</c:v>
                </c:pt>
                <c:pt idx="1595">
                  <c:v>138.49799999999999</c:v>
                </c:pt>
                <c:pt idx="1596">
                  <c:v>137.37</c:v>
                </c:pt>
                <c:pt idx="1597">
                  <c:v>138.82</c:v>
                </c:pt>
                <c:pt idx="1598">
                  <c:v>136.76599999999999</c:v>
                </c:pt>
                <c:pt idx="1599">
                  <c:v>138.05500000000001</c:v>
                </c:pt>
                <c:pt idx="1600">
                  <c:v>141.27600000000001</c:v>
                </c:pt>
                <c:pt idx="1601">
                  <c:v>141.31700000000001</c:v>
                </c:pt>
                <c:pt idx="1602">
                  <c:v>138.98099999999999</c:v>
                </c:pt>
                <c:pt idx="1603">
                  <c:v>133.18199999999999</c:v>
                </c:pt>
                <c:pt idx="1604">
                  <c:v>133.54400000000001</c:v>
                </c:pt>
                <c:pt idx="1605">
                  <c:v>132.65799999999999</c:v>
                </c:pt>
                <c:pt idx="1606">
                  <c:v>135.19499999999999</c:v>
                </c:pt>
                <c:pt idx="1607">
                  <c:v>137.37</c:v>
                </c:pt>
                <c:pt idx="1608">
                  <c:v>136.24199999999999</c:v>
                </c:pt>
                <c:pt idx="1609">
                  <c:v>135.43700000000001</c:v>
                </c:pt>
                <c:pt idx="1610">
                  <c:v>133.98699999999999</c:v>
                </c:pt>
                <c:pt idx="1611">
                  <c:v>131.85300000000001</c:v>
                </c:pt>
                <c:pt idx="1612">
                  <c:v>131.08699999999999</c:v>
                </c:pt>
                <c:pt idx="1613">
                  <c:v>133.70500000000001</c:v>
                </c:pt>
                <c:pt idx="1614">
                  <c:v>132.61799999999999</c:v>
                </c:pt>
                <c:pt idx="1615">
                  <c:v>138.941</c:v>
                </c:pt>
                <c:pt idx="1616">
                  <c:v>143.00800000000001</c:v>
                </c:pt>
                <c:pt idx="1617">
                  <c:v>143.773</c:v>
                </c:pt>
                <c:pt idx="1618">
                  <c:v>134.108</c:v>
                </c:pt>
                <c:pt idx="1619">
                  <c:v>134.511</c:v>
                </c:pt>
                <c:pt idx="1620">
                  <c:v>134.55099999999999</c:v>
                </c:pt>
                <c:pt idx="1621">
                  <c:v>135.75899999999999</c:v>
                </c:pt>
                <c:pt idx="1622">
                  <c:v>136.041</c:v>
                </c:pt>
                <c:pt idx="1623">
                  <c:v>137.571</c:v>
                </c:pt>
                <c:pt idx="1624">
                  <c:v>137.81299999999999</c:v>
                </c:pt>
                <c:pt idx="1625">
                  <c:v>138.01400000000001</c:v>
                </c:pt>
                <c:pt idx="1626">
                  <c:v>137.85300000000001</c:v>
                </c:pt>
                <c:pt idx="1627">
                  <c:v>140.471</c:v>
                </c:pt>
                <c:pt idx="1628">
                  <c:v>139.90700000000001</c:v>
                </c:pt>
                <c:pt idx="1629">
                  <c:v>139.625</c:v>
                </c:pt>
                <c:pt idx="1630">
                  <c:v>139.34299999999999</c:v>
                </c:pt>
                <c:pt idx="1631">
                  <c:v>141.31700000000001</c:v>
                </c:pt>
                <c:pt idx="1632">
                  <c:v>141.84</c:v>
                </c:pt>
                <c:pt idx="1633">
                  <c:v>141.518</c:v>
                </c:pt>
                <c:pt idx="1634">
                  <c:v>141.881</c:v>
                </c:pt>
                <c:pt idx="1635">
                  <c:v>141.63900000000001</c:v>
                </c:pt>
                <c:pt idx="1636">
                  <c:v>138.53800000000001</c:v>
                </c:pt>
                <c:pt idx="1637">
                  <c:v>137.41</c:v>
                </c:pt>
                <c:pt idx="1638">
                  <c:v>137.209</c:v>
                </c:pt>
                <c:pt idx="1639">
                  <c:v>140.55199999999999</c:v>
                </c:pt>
                <c:pt idx="1640">
                  <c:v>135.71899999999999</c:v>
                </c:pt>
                <c:pt idx="1641">
                  <c:v>137.048</c:v>
                </c:pt>
                <c:pt idx="1642">
                  <c:v>135.477</c:v>
                </c:pt>
                <c:pt idx="1643">
                  <c:v>134.26900000000001</c:v>
                </c:pt>
                <c:pt idx="1644">
                  <c:v>134.47</c:v>
                </c:pt>
                <c:pt idx="1645">
                  <c:v>132.255</c:v>
                </c:pt>
                <c:pt idx="1646">
                  <c:v>131.249</c:v>
                </c:pt>
                <c:pt idx="1647">
                  <c:v>130.12100000000001</c:v>
                </c:pt>
                <c:pt idx="1648">
                  <c:v>132.53700000000001</c:v>
                </c:pt>
                <c:pt idx="1649">
                  <c:v>128.91300000000001</c:v>
                </c:pt>
                <c:pt idx="1650">
                  <c:v>128.51</c:v>
                </c:pt>
                <c:pt idx="1651">
                  <c:v>126.899</c:v>
                </c:pt>
                <c:pt idx="1652">
                  <c:v>128.429</c:v>
                </c:pt>
                <c:pt idx="1653">
                  <c:v>128.71100000000001</c:v>
                </c:pt>
                <c:pt idx="1654">
                  <c:v>128.107</c:v>
                </c:pt>
                <c:pt idx="1655">
                  <c:v>130.80600000000001</c:v>
                </c:pt>
                <c:pt idx="1656">
                  <c:v>140.06700000000001</c:v>
                </c:pt>
                <c:pt idx="1657">
                  <c:v>137.36199999999999</c:v>
                </c:pt>
                <c:pt idx="1658">
                  <c:v>136.03200000000001</c:v>
                </c:pt>
                <c:pt idx="1659">
                  <c:v>137.958</c:v>
                </c:pt>
                <c:pt idx="1660">
                  <c:v>142.13</c:v>
                </c:pt>
                <c:pt idx="1661">
                  <c:v>142.49700000000001</c:v>
                </c:pt>
                <c:pt idx="1662">
                  <c:v>143.185</c:v>
                </c:pt>
                <c:pt idx="1663">
                  <c:v>148.09</c:v>
                </c:pt>
                <c:pt idx="1664">
                  <c:v>147.12799999999999</c:v>
                </c:pt>
                <c:pt idx="1665">
                  <c:v>144.46799999999999</c:v>
                </c:pt>
                <c:pt idx="1666">
                  <c:v>152.49199999999999</c:v>
                </c:pt>
                <c:pt idx="1667">
                  <c:v>151.804</c:v>
                </c:pt>
                <c:pt idx="1668">
                  <c:v>153.40899999999999</c:v>
                </c:pt>
                <c:pt idx="1669">
                  <c:v>154.18799999999999</c:v>
                </c:pt>
                <c:pt idx="1670">
                  <c:v>153.684</c:v>
                </c:pt>
                <c:pt idx="1671">
                  <c:v>155.059</c:v>
                </c:pt>
                <c:pt idx="1672">
                  <c:v>154.09700000000001</c:v>
                </c:pt>
                <c:pt idx="1673">
                  <c:v>154.83000000000001</c:v>
                </c:pt>
                <c:pt idx="1674">
                  <c:v>152.767</c:v>
                </c:pt>
                <c:pt idx="1675">
                  <c:v>155.42599999999999</c:v>
                </c:pt>
                <c:pt idx="1676">
                  <c:v>157.94800000000001</c:v>
                </c:pt>
                <c:pt idx="1677">
                  <c:v>156.297</c:v>
                </c:pt>
                <c:pt idx="1678">
                  <c:v>154.83000000000001</c:v>
                </c:pt>
                <c:pt idx="1679">
                  <c:v>153.27099999999999</c:v>
                </c:pt>
                <c:pt idx="1680">
                  <c:v>152.721</c:v>
                </c:pt>
                <c:pt idx="1681">
                  <c:v>156.71</c:v>
                </c:pt>
                <c:pt idx="1682">
                  <c:v>162.762</c:v>
                </c:pt>
                <c:pt idx="1683">
                  <c:v>160.011</c:v>
                </c:pt>
                <c:pt idx="1684">
                  <c:v>159.369</c:v>
                </c:pt>
                <c:pt idx="1685">
                  <c:v>157.81</c:v>
                </c:pt>
                <c:pt idx="1686">
                  <c:v>164.596</c:v>
                </c:pt>
                <c:pt idx="1687">
                  <c:v>165.74199999999999</c:v>
                </c:pt>
                <c:pt idx="1688">
                  <c:v>164.642</c:v>
                </c:pt>
                <c:pt idx="1689">
                  <c:v>164.96299999999999</c:v>
                </c:pt>
                <c:pt idx="1690">
                  <c:v>163.03700000000001</c:v>
                </c:pt>
                <c:pt idx="1691">
                  <c:v>164.36699999999999</c:v>
                </c:pt>
                <c:pt idx="1692">
                  <c:v>167.89699999999999</c:v>
                </c:pt>
                <c:pt idx="1693">
                  <c:v>167.02600000000001</c:v>
                </c:pt>
                <c:pt idx="1694">
                  <c:v>166.98</c:v>
                </c:pt>
                <c:pt idx="1695">
                  <c:v>169.18100000000001</c:v>
                </c:pt>
                <c:pt idx="1696">
                  <c:v>165.60499999999999</c:v>
                </c:pt>
                <c:pt idx="1697">
                  <c:v>163.77099999999999</c:v>
                </c:pt>
                <c:pt idx="1698">
                  <c:v>164.321</c:v>
                </c:pt>
                <c:pt idx="1699">
                  <c:v>163.49600000000001</c:v>
                </c:pt>
                <c:pt idx="1700">
                  <c:v>164.68799999999999</c:v>
                </c:pt>
                <c:pt idx="1701">
                  <c:v>164.27500000000001</c:v>
                </c:pt>
                <c:pt idx="1702">
                  <c:v>163.95400000000001</c:v>
                </c:pt>
                <c:pt idx="1703">
                  <c:v>163.26599999999999</c:v>
                </c:pt>
                <c:pt idx="1704">
                  <c:v>159.59800000000001</c:v>
                </c:pt>
                <c:pt idx="1705">
                  <c:v>158.40600000000001</c:v>
                </c:pt>
                <c:pt idx="1706">
                  <c:v>159.87299999999999</c:v>
                </c:pt>
                <c:pt idx="1707">
                  <c:v>156.71</c:v>
                </c:pt>
                <c:pt idx="1708">
                  <c:v>158.773</c:v>
                </c:pt>
                <c:pt idx="1709">
                  <c:v>158.49799999999999</c:v>
                </c:pt>
                <c:pt idx="1710">
                  <c:v>158.636</c:v>
                </c:pt>
                <c:pt idx="1711">
                  <c:v>158.636</c:v>
                </c:pt>
                <c:pt idx="1712">
                  <c:v>157.214</c:v>
                </c:pt>
                <c:pt idx="1713">
                  <c:v>155.93100000000001</c:v>
                </c:pt>
                <c:pt idx="1714">
                  <c:v>160.42400000000001</c:v>
                </c:pt>
                <c:pt idx="1715">
                  <c:v>159.00200000000001</c:v>
                </c:pt>
                <c:pt idx="1716">
                  <c:v>155.197</c:v>
                </c:pt>
                <c:pt idx="1717">
                  <c:v>156.02199999999999</c:v>
                </c:pt>
                <c:pt idx="1718">
                  <c:v>157.76400000000001</c:v>
                </c:pt>
                <c:pt idx="1719">
                  <c:v>157.94800000000001</c:v>
                </c:pt>
                <c:pt idx="1720">
                  <c:v>160.37799999999999</c:v>
                </c:pt>
                <c:pt idx="1721">
                  <c:v>159.87299999999999</c:v>
                </c:pt>
                <c:pt idx="1722">
                  <c:v>160.97399999999999</c:v>
                </c:pt>
                <c:pt idx="1723">
                  <c:v>158.26900000000001</c:v>
                </c:pt>
                <c:pt idx="1724">
                  <c:v>155.88499999999999</c:v>
                </c:pt>
                <c:pt idx="1725">
                  <c:v>154.64699999999999</c:v>
                </c:pt>
                <c:pt idx="1726">
                  <c:v>153.042</c:v>
                </c:pt>
                <c:pt idx="1727">
                  <c:v>152.53800000000001</c:v>
                </c:pt>
                <c:pt idx="1728">
                  <c:v>151.89599999999999</c:v>
                </c:pt>
                <c:pt idx="1729">
                  <c:v>154.23400000000001</c:v>
                </c:pt>
                <c:pt idx="1730">
                  <c:v>151.16200000000001</c:v>
                </c:pt>
                <c:pt idx="1731">
                  <c:v>149.833</c:v>
                </c:pt>
                <c:pt idx="1732">
                  <c:v>149.78700000000001</c:v>
                </c:pt>
                <c:pt idx="1733">
                  <c:v>150.65799999999999</c:v>
                </c:pt>
                <c:pt idx="1734">
                  <c:v>148.96199999999999</c:v>
                </c:pt>
                <c:pt idx="1735">
                  <c:v>147.63200000000001</c:v>
                </c:pt>
                <c:pt idx="1736">
                  <c:v>150.75</c:v>
                </c:pt>
                <c:pt idx="1737">
                  <c:v>152.94999999999999</c:v>
                </c:pt>
                <c:pt idx="1738">
                  <c:v>152.584</c:v>
                </c:pt>
                <c:pt idx="1739">
                  <c:v>153.18</c:v>
                </c:pt>
                <c:pt idx="1740">
                  <c:v>151.804</c:v>
                </c:pt>
                <c:pt idx="1741">
                  <c:v>154.142</c:v>
                </c:pt>
                <c:pt idx="1742">
                  <c:v>157.81</c:v>
                </c:pt>
                <c:pt idx="1743">
                  <c:v>157.30600000000001</c:v>
                </c:pt>
                <c:pt idx="1744">
                  <c:v>160.607</c:v>
                </c:pt>
                <c:pt idx="1745">
                  <c:v>160.10300000000001</c:v>
                </c:pt>
                <c:pt idx="1746">
                  <c:v>158.315</c:v>
                </c:pt>
                <c:pt idx="1747">
                  <c:v>153.501</c:v>
                </c:pt>
                <c:pt idx="1748">
                  <c:v>154.23400000000001</c:v>
                </c:pt>
                <c:pt idx="1749">
                  <c:v>154.55500000000001</c:v>
                </c:pt>
                <c:pt idx="1750">
                  <c:v>154.37200000000001</c:v>
                </c:pt>
                <c:pt idx="1751">
                  <c:v>153.45500000000001</c:v>
                </c:pt>
                <c:pt idx="1752">
                  <c:v>153.72999999999999</c:v>
                </c:pt>
                <c:pt idx="1753">
                  <c:v>154.37200000000001</c:v>
                </c:pt>
                <c:pt idx="1754">
                  <c:v>151.57499999999999</c:v>
                </c:pt>
                <c:pt idx="1755">
                  <c:v>151.392</c:v>
                </c:pt>
                <c:pt idx="1756">
                  <c:v>151.208</c:v>
                </c:pt>
                <c:pt idx="1757">
                  <c:v>151.89599999999999</c:v>
                </c:pt>
                <c:pt idx="1758">
                  <c:v>151.392</c:v>
                </c:pt>
                <c:pt idx="1759">
                  <c:v>150.65799999999999</c:v>
                </c:pt>
                <c:pt idx="1760">
                  <c:v>149.69499999999999</c:v>
                </c:pt>
                <c:pt idx="1761">
                  <c:v>148.64099999999999</c:v>
                </c:pt>
                <c:pt idx="1762">
                  <c:v>148.45699999999999</c:v>
                </c:pt>
                <c:pt idx="1763">
                  <c:v>148.916</c:v>
                </c:pt>
                <c:pt idx="1764">
                  <c:v>148.68600000000001</c:v>
                </c:pt>
                <c:pt idx="1765">
                  <c:v>150.245</c:v>
                </c:pt>
                <c:pt idx="1766">
                  <c:v>150.429</c:v>
                </c:pt>
                <c:pt idx="1767">
                  <c:v>151.11600000000001</c:v>
                </c:pt>
                <c:pt idx="1768">
                  <c:v>152.62899999999999</c:v>
                </c:pt>
                <c:pt idx="1769">
                  <c:v>150.97900000000001</c:v>
                </c:pt>
                <c:pt idx="1770">
                  <c:v>150.70400000000001</c:v>
                </c:pt>
                <c:pt idx="1771">
                  <c:v>151.392</c:v>
                </c:pt>
                <c:pt idx="1772">
                  <c:v>149.69499999999999</c:v>
                </c:pt>
                <c:pt idx="1773">
                  <c:v>148.18199999999999</c:v>
                </c:pt>
                <c:pt idx="1774">
                  <c:v>143.87200000000001</c:v>
                </c:pt>
                <c:pt idx="1775">
                  <c:v>142.17599999999999</c:v>
                </c:pt>
                <c:pt idx="1776">
                  <c:v>141.39699999999999</c:v>
                </c:pt>
                <c:pt idx="1777">
                  <c:v>139.88399999999999</c:v>
                </c:pt>
                <c:pt idx="1778">
                  <c:v>139.97499999999999</c:v>
                </c:pt>
                <c:pt idx="1779">
                  <c:v>137.86600000000001</c:v>
                </c:pt>
                <c:pt idx="1780">
                  <c:v>137.86600000000001</c:v>
                </c:pt>
                <c:pt idx="1781">
                  <c:v>137.13300000000001</c:v>
                </c:pt>
                <c:pt idx="1782">
                  <c:v>136.53700000000001</c:v>
                </c:pt>
                <c:pt idx="1783">
                  <c:v>136.72</c:v>
                </c:pt>
                <c:pt idx="1784">
                  <c:v>138.14099999999999</c:v>
                </c:pt>
                <c:pt idx="1785">
                  <c:v>137.68299999999999</c:v>
                </c:pt>
                <c:pt idx="1786">
                  <c:v>137.179</c:v>
                </c:pt>
                <c:pt idx="1787">
                  <c:v>136.67400000000001</c:v>
                </c:pt>
                <c:pt idx="1788">
                  <c:v>137.72900000000001</c:v>
                </c:pt>
                <c:pt idx="1789">
                  <c:v>137.54499999999999</c:v>
                </c:pt>
                <c:pt idx="1790">
                  <c:v>140.20500000000001</c:v>
                </c:pt>
                <c:pt idx="1791">
                  <c:v>141.12100000000001</c:v>
                </c:pt>
                <c:pt idx="1792">
                  <c:v>140.892</c:v>
                </c:pt>
                <c:pt idx="1793">
                  <c:v>141.07599999999999</c:v>
                </c:pt>
                <c:pt idx="1794">
                  <c:v>140.47999999999999</c:v>
                </c:pt>
                <c:pt idx="1795">
                  <c:v>138.92099999999999</c:v>
                </c:pt>
                <c:pt idx="1796">
                  <c:v>138.46199999999999</c:v>
                </c:pt>
                <c:pt idx="1797">
                  <c:v>136.81200000000001</c:v>
                </c:pt>
                <c:pt idx="1798">
                  <c:v>131.35599999999999</c:v>
                </c:pt>
                <c:pt idx="1799">
                  <c:v>133.511</c:v>
                </c:pt>
                <c:pt idx="1800">
                  <c:v>133.28100000000001</c:v>
                </c:pt>
                <c:pt idx="1801">
                  <c:v>134.01499999999999</c:v>
                </c:pt>
                <c:pt idx="1802">
                  <c:v>137.59100000000001</c:v>
                </c:pt>
                <c:pt idx="1803">
                  <c:v>138.73699999999999</c:v>
                </c:pt>
                <c:pt idx="1804">
                  <c:v>139.56299999999999</c:v>
                </c:pt>
                <c:pt idx="1805">
                  <c:v>139.69999999999999</c:v>
                </c:pt>
                <c:pt idx="1806">
                  <c:v>139.88399999999999</c:v>
                </c:pt>
                <c:pt idx="1807">
                  <c:v>140.52500000000001</c:v>
                </c:pt>
                <c:pt idx="1808">
                  <c:v>138.64599999999999</c:v>
                </c:pt>
                <c:pt idx="1809">
                  <c:v>136.62799999999999</c:v>
                </c:pt>
                <c:pt idx="1810">
                  <c:v>133.28100000000001</c:v>
                </c:pt>
                <c:pt idx="1811">
                  <c:v>134.38200000000001</c:v>
                </c:pt>
                <c:pt idx="1812">
                  <c:v>134.47300000000001</c:v>
                </c:pt>
                <c:pt idx="1813">
                  <c:v>132.82300000000001</c:v>
                </c:pt>
                <c:pt idx="1814">
                  <c:v>135.75700000000001</c:v>
                </c:pt>
                <c:pt idx="1815">
                  <c:v>135.161</c:v>
                </c:pt>
                <c:pt idx="1816">
                  <c:v>133.87700000000001</c:v>
                </c:pt>
                <c:pt idx="1817">
                  <c:v>133.648</c:v>
                </c:pt>
                <c:pt idx="1818">
                  <c:v>135.57400000000001</c:v>
                </c:pt>
                <c:pt idx="1819">
                  <c:v>135.25299999999999</c:v>
                </c:pt>
                <c:pt idx="1820">
                  <c:v>136.81200000000001</c:v>
                </c:pt>
                <c:pt idx="1821">
                  <c:v>143.047</c:v>
                </c:pt>
                <c:pt idx="1822">
                  <c:v>141.30500000000001</c:v>
                </c:pt>
                <c:pt idx="1823">
                  <c:v>139.88399999999999</c:v>
                </c:pt>
                <c:pt idx="1824">
                  <c:v>139.654</c:v>
                </c:pt>
                <c:pt idx="1825">
                  <c:v>141.03</c:v>
                </c:pt>
                <c:pt idx="1826">
                  <c:v>140.29599999999999</c:v>
                </c:pt>
                <c:pt idx="1827">
                  <c:v>139.654</c:v>
                </c:pt>
                <c:pt idx="1828">
                  <c:v>142.13</c:v>
                </c:pt>
                <c:pt idx="1829">
                  <c:v>138.875</c:v>
                </c:pt>
                <c:pt idx="1830">
                  <c:v>140.98400000000001</c:v>
                </c:pt>
                <c:pt idx="1831">
                  <c:v>140.20500000000001</c:v>
                </c:pt>
                <c:pt idx="1832">
                  <c:v>137.179</c:v>
                </c:pt>
                <c:pt idx="1833">
                  <c:v>135.98599999999999</c:v>
                </c:pt>
                <c:pt idx="1834">
                  <c:v>136.262</c:v>
                </c:pt>
                <c:pt idx="1835">
                  <c:v>133.923</c:v>
                </c:pt>
                <c:pt idx="1836">
                  <c:v>136.58199999999999</c:v>
                </c:pt>
                <c:pt idx="1837">
                  <c:v>133.786</c:v>
                </c:pt>
                <c:pt idx="1838">
                  <c:v>133.923</c:v>
                </c:pt>
                <c:pt idx="1839">
                  <c:v>132.91499999999999</c:v>
                </c:pt>
                <c:pt idx="1840">
                  <c:v>132.59399999999999</c:v>
                </c:pt>
                <c:pt idx="1841">
                  <c:v>130.89699999999999</c:v>
                </c:pt>
                <c:pt idx="1842">
                  <c:v>129.70500000000001</c:v>
                </c:pt>
                <c:pt idx="1843">
                  <c:v>127.596</c:v>
                </c:pt>
                <c:pt idx="1844">
                  <c:v>125.946</c:v>
                </c:pt>
                <c:pt idx="1845">
                  <c:v>127.459</c:v>
                </c:pt>
                <c:pt idx="1846">
                  <c:v>128.33000000000001</c:v>
                </c:pt>
                <c:pt idx="1847">
                  <c:v>128.00899999999999</c:v>
                </c:pt>
                <c:pt idx="1848">
                  <c:v>128.92599999999999</c:v>
                </c:pt>
                <c:pt idx="1849">
                  <c:v>128.74199999999999</c:v>
                </c:pt>
                <c:pt idx="1850">
                  <c:v>128.60499999999999</c:v>
                </c:pt>
                <c:pt idx="1851">
                  <c:v>132.273</c:v>
                </c:pt>
                <c:pt idx="1852">
                  <c:v>136.72</c:v>
                </c:pt>
                <c:pt idx="1853">
                  <c:v>134.93199999999999</c:v>
                </c:pt>
                <c:pt idx="1854">
                  <c:v>135.62</c:v>
                </c:pt>
                <c:pt idx="1855">
                  <c:v>135.75700000000001</c:v>
                </c:pt>
                <c:pt idx="1856">
                  <c:v>135.75700000000001</c:v>
                </c:pt>
                <c:pt idx="1857">
                  <c:v>136.078</c:v>
                </c:pt>
                <c:pt idx="1858">
                  <c:v>136.21600000000001</c:v>
                </c:pt>
                <c:pt idx="1859">
                  <c:v>135.25299999999999</c:v>
                </c:pt>
                <c:pt idx="1860">
                  <c:v>133.55600000000001</c:v>
                </c:pt>
                <c:pt idx="1861">
                  <c:v>132.50200000000001</c:v>
                </c:pt>
                <c:pt idx="1862">
                  <c:v>137.499</c:v>
                </c:pt>
                <c:pt idx="1863">
                  <c:v>137.22399999999999</c:v>
                </c:pt>
                <c:pt idx="1864">
                  <c:v>134.51900000000001</c:v>
                </c:pt>
                <c:pt idx="1865">
                  <c:v>137.59100000000001</c:v>
                </c:pt>
                <c:pt idx="1866">
                  <c:v>136.858</c:v>
                </c:pt>
                <c:pt idx="1867">
                  <c:v>136.81200000000001</c:v>
                </c:pt>
                <c:pt idx="1868">
                  <c:v>137.22399999999999</c:v>
                </c:pt>
                <c:pt idx="1869">
                  <c:v>137.27000000000001</c:v>
                </c:pt>
                <c:pt idx="1870">
                  <c:v>138.69200000000001</c:v>
                </c:pt>
                <c:pt idx="1871">
                  <c:v>140.66300000000001</c:v>
                </c:pt>
                <c:pt idx="1872">
                  <c:v>145.798</c:v>
                </c:pt>
                <c:pt idx="1873">
                  <c:v>145.34</c:v>
                </c:pt>
                <c:pt idx="1874">
                  <c:v>145.38499999999999</c:v>
                </c:pt>
                <c:pt idx="1875">
                  <c:v>146.16499999999999</c:v>
                </c:pt>
                <c:pt idx="1876">
                  <c:v>145.34</c:v>
                </c:pt>
                <c:pt idx="1877">
                  <c:v>145.11000000000001</c:v>
                </c:pt>
                <c:pt idx="1878">
                  <c:v>143.36799999999999</c:v>
                </c:pt>
                <c:pt idx="1879">
                  <c:v>143.09299999999999</c:v>
                </c:pt>
                <c:pt idx="1880">
                  <c:v>141.07599999999999</c:v>
                </c:pt>
                <c:pt idx="1881">
                  <c:v>143.047</c:v>
                </c:pt>
                <c:pt idx="1882">
                  <c:v>142.81800000000001</c:v>
                </c:pt>
                <c:pt idx="1883">
                  <c:v>144.423</c:v>
                </c:pt>
                <c:pt idx="1884">
                  <c:v>144.69800000000001</c:v>
                </c:pt>
                <c:pt idx="1885">
                  <c:v>148.54900000000001</c:v>
                </c:pt>
                <c:pt idx="1886">
                  <c:v>149.00700000000001</c:v>
                </c:pt>
                <c:pt idx="1887">
                  <c:v>148.45699999999999</c:v>
                </c:pt>
                <c:pt idx="1888">
                  <c:v>148.32</c:v>
                </c:pt>
                <c:pt idx="1889">
                  <c:v>147.31100000000001</c:v>
                </c:pt>
                <c:pt idx="1890">
                  <c:v>147.40299999999999</c:v>
                </c:pt>
                <c:pt idx="1891">
                  <c:v>146.16499999999999</c:v>
                </c:pt>
                <c:pt idx="1892">
                  <c:v>148.18199999999999</c:v>
                </c:pt>
                <c:pt idx="1893">
                  <c:v>147.173</c:v>
                </c:pt>
                <c:pt idx="1894">
                  <c:v>146.62299999999999</c:v>
                </c:pt>
                <c:pt idx="1895">
                  <c:v>146.66900000000001</c:v>
                </c:pt>
                <c:pt idx="1896">
                  <c:v>148.64099999999999</c:v>
                </c:pt>
                <c:pt idx="1897">
                  <c:v>148.595</c:v>
                </c:pt>
                <c:pt idx="1898">
                  <c:v>148.09</c:v>
                </c:pt>
                <c:pt idx="1899">
                  <c:v>147.357</c:v>
                </c:pt>
                <c:pt idx="1900">
                  <c:v>147.58600000000001</c:v>
                </c:pt>
                <c:pt idx="1901">
                  <c:v>146.44</c:v>
                </c:pt>
                <c:pt idx="1902">
                  <c:v>146.94399999999999</c:v>
                </c:pt>
                <c:pt idx="1903">
                  <c:v>150.19900000000001</c:v>
                </c:pt>
                <c:pt idx="1904">
                  <c:v>151.483</c:v>
                </c:pt>
                <c:pt idx="1905">
                  <c:v>150.93299999999999</c:v>
                </c:pt>
                <c:pt idx="1906">
                  <c:v>148.82400000000001</c:v>
                </c:pt>
                <c:pt idx="1907">
                  <c:v>148.54900000000001</c:v>
                </c:pt>
                <c:pt idx="1908">
                  <c:v>149.649</c:v>
                </c:pt>
                <c:pt idx="1909">
                  <c:v>151.208</c:v>
                </c:pt>
                <c:pt idx="1910">
                  <c:v>150.291</c:v>
                </c:pt>
                <c:pt idx="1911">
                  <c:v>149.833</c:v>
                </c:pt>
                <c:pt idx="1912">
                  <c:v>148.22800000000001</c:v>
                </c:pt>
                <c:pt idx="1913">
                  <c:v>147.953</c:v>
                </c:pt>
                <c:pt idx="1914">
                  <c:v>146.44</c:v>
                </c:pt>
                <c:pt idx="1915">
                  <c:v>145.798</c:v>
                </c:pt>
                <c:pt idx="1916">
                  <c:v>146.39400000000001</c:v>
                </c:pt>
                <c:pt idx="1917">
                  <c:v>146.85300000000001</c:v>
                </c:pt>
                <c:pt idx="1918">
                  <c:v>146.39400000000001</c:v>
                </c:pt>
                <c:pt idx="1919">
                  <c:v>145.523</c:v>
                </c:pt>
                <c:pt idx="1920">
                  <c:v>146.577</c:v>
                </c:pt>
                <c:pt idx="1921">
                  <c:v>144.74299999999999</c:v>
                </c:pt>
                <c:pt idx="1922">
                  <c:v>143.13900000000001</c:v>
                </c:pt>
                <c:pt idx="1923">
                  <c:v>141.947</c:v>
                </c:pt>
                <c:pt idx="1924">
                  <c:v>142.268</c:v>
                </c:pt>
                <c:pt idx="1925">
                  <c:v>143.322</c:v>
                </c:pt>
                <c:pt idx="1926">
                  <c:v>145.15600000000001</c:v>
                </c:pt>
                <c:pt idx="1927">
                  <c:v>146.99</c:v>
                </c:pt>
                <c:pt idx="1928">
                  <c:v>144.285</c:v>
                </c:pt>
                <c:pt idx="1929">
                  <c:v>146.62299999999999</c:v>
                </c:pt>
                <c:pt idx="1930">
                  <c:v>144.881</c:v>
                </c:pt>
                <c:pt idx="1931">
                  <c:v>145.24799999999999</c:v>
                </c:pt>
                <c:pt idx="1932">
                  <c:v>142.864</c:v>
                </c:pt>
                <c:pt idx="1933">
                  <c:v>142.68</c:v>
                </c:pt>
                <c:pt idx="1934">
                  <c:v>144.01</c:v>
                </c:pt>
                <c:pt idx="1935">
                  <c:v>146.119</c:v>
                </c:pt>
                <c:pt idx="1936">
                  <c:v>138.92099999999999</c:v>
                </c:pt>
                <c:pt idx="1937">
                  <c:v>140.34200000000001</c:v>
                </c:pt>
                <c:pt idx="1938">
                  <c:v>142.54300000000001</c:v>
                </c:pt>
                <c:pt idx="1939">
                  <c:v>139.654</c:v>
                </c:pt>
                <c:pt idx="1940">
                  <c:v>146.66900000000001</c:v>
                </c:pt>
                <c:pt idx="1941">
                  <c:v>145.56899999999999</c:v>
                </c:pt>
                <c:pt idx="1942">
                  <c:v>147.036</c:v>
                </c:pt>
                <c:pt idx="1943">
                  <c:v>147.036</c:v>
                </c:pt>
                <c:pt idx="1944">
                  <c:v>146.99</c:v>
                </c:pt>
                <c:pt idx="1945">
                  <c:v>145.84399999999999</c:v>
                </c:pt>
                <c:pt idx="1946">
                  <c:v>144.881</c:v>
                </c:pt>
                <c:pt idx="1947">
                  <c:v>145.06399999999999</c:v>
                </c:pt>
                <c:pt idx="1948">
                  <c:v>144.69800000000001</c:v>
                </c:pt>
                <c:pt idx="1949">
                  <c:v>144.102</c:v>
                </c:pt>
                <c:pt idx="1950">
                  <c:v>142.49700000000001</c:v>
                </c:pt>
                <c:pt idx="1951">
                  <c:v>142.589</c:v>
                </c:pt>
                <c:pt idx="1952">
                  <c:v>144.01</c:v>
                </c:pt>
                <c:pt idx="1953">
                  <c:v>144.19300000000001</c:v>
                </c:pt>
                <c:pt idx="1954">
                  <c:v>143.13900000000001</c:v>
                </c:pt>
                <c:pt idx="1955">
                  <c:v>143.964</c:v>
                </c:pt>
                <c:pt idx="1956">
                  <c:v>141.39699999999999</c:v>
                </c:pt>
                <c:pt idx="1957">
                  <c:v>143.185</c:v>
                </c:pt>
                <c:pt idx="1958">
                  <c:v>145.66</c:v>
                </c:pt>
                <c:pt idx="1959">
                  <c:v>146.715</c:v>
                </c:pt>
                <c:pt idx="1960">
                  <c:v>146.898</c:v>
                </c:pt>
                <c:pt idx="1961">
                  <c:v>147.86099999999999</c:v>
                </c:pt>
                <c:pt idx="1962">
                  <c:v>148.96199999999999</c:v>
                </c:pt>
                <c:pt idx="1963">
                  <c:v>148.50299999999999</c:v>
                </c:pt>
                <c:pt idx="1964">
                  <c:v>149.23699999999999</c:v>
                </c:pt>
                <c:pt idx="1965">
                  <c:v>151.667</c:v>
                </c:pt>
                <c:pt idx="1966">
                  <c:v>151.30000000000001</c:v>
                </c:pt>
                <c:pt idx="1967">
                  <c:v>149.649</c:v>
                </c:pt>
                <c:pt idx="1968">
                  <c:v>151.483</c:v>
                </c:pt>
                <c:pt idx="1969">
                  <c:v>150.65799999999999</c:v>
                </c:pt>
                <c:pt idx="1970">
                  <c:v>149.191</c:v>
                </c:pt>
                <c:pt idx="1971">
                  <c:v>149.833</c:v>
                </c:pt>
                <c:pt idx="1972">
                  <c:v>153.501</c:v>
                </c:pt>
                <c:pt idx="1973">
                  <c:v>153.22499999999999</c:v>
                </c:pt>
                <c:pt idx="1974">
                  <c:v>151.11600000000001</c:v>
                </c:pt>
                <c:pt idx="1975">
                  <c:v>151.75800000000001</c:v>
                </c:pt>
                <c:pt idx="1976">
                  <c:v>149.74100000000001</c:v>
                </c:pt>
                <c:pt idx="1977">
                  <c:v>147.036</c:v>
                </c:pt>
                <c:pt idx="1978">
                  <c:v>145.06399999999999</c:v>
                </c:pt>
                <c:pt idx="1979">
                  <c:v>147.12799999999999</c:v>
                </c:pt>
                <c:pt idx="1980">
                  <c:v>144.92699999999999</c:v>
                </c:pt>
                <c:pt idx="1981">
                  <c:v>147.036</c:v>
                </c:pt>
                <c:pt idx="1982">
                  <c:v>146.761</c:v>
                </c:pt>
                <c:pt idx="1983">
                  <c:v>146.39400000000001</c:v>
                </c:pt>
                <c:pt idx="1984">
                  <c:v>141.76300000000001</c:v>
                </c:pt>
                <c:pt idx="1985">
                  <c:v>138.32499999999999</c:v>
                </c:pt>
                <c:pt idx="1986">
                  <c:v>138.92099999999999</c:v>
                </c:pt>
                <c:pt idx="1987">
                  <c:v>139.333</c:v>
                </c:pt>
                <c:pt idx="1988">
                  <c:v>138.37100000000001</c:v>
                </c:pt>
                <c:pt idx="1989">
                  <c:v>139.97499999999999</c:v>
                </c:pt>
                <c:pt idx="1990">
                  <c:v>138.14099999999999</c:v>
                </c:pt>
                <c:pt idx="1991">
                  <c:v>135.57400000000001</c:v>
                </c:pt>
                <c:pt idx="1992">
                  <c:v>135.43600000000001</c:v>
                </c:pt>
                <c:pt idx="1993">
                  <c:v>133.55600000000001</c:v>
                </c:pt>
                <c:pt idx="1994">
                  <c:v>132.31899999999999</c:v>
                </c:pt>
                <c:pt idx="1995">
                  <c:v>131.72300000000001</c:v>
                </c:pt>
                <c:pt idx="1996">
                  <c:v>135.345</c:v>
                </c:pt>
                <c:pt idx="1997">
                  <c:v>135.20699999999999</c:v>
                </c:pt>
                <c:pt idx="1998">
                  <c:v>137.499</c:v>
                </c:pt>
                <c:pt idx="1999">
                  <c:v>137.13300000000001</c:v>
                </c:pt>
                <c:pt idx="2000">
                  <c:v>140.80099999999999</c:v>
                </c:pt>
                <c:pt idx="2001">
                  <c:v>133.602</c:v>
                </c:pt>
                <c:pt idx="2002">
                  <c:v>134.19800000000001</c:v>
                </c:pt>
                <c:pt idx="2003">
                  <c:v>136.90299999999999</c:v>
                </c:pt>
                <c:pt idx="2004">
                  <c:v>139.05799999999999</c:v>
                </c:pt>
                <c:pt idx="2005">
                  <c:v>140.29599999999999</c:v>
                </c:pt>
                <c:pt idx="2006">
                  <c:v>141.167</c:v>
                </c:pt>
                <c:pt idx="2007">
                  <c:v>142.63399999999999</c:v>
                </c:pt>
                <c:pt idx="2008">
                  <c:v>141.07599999999999</c:v>
                </c:pt>
                <c:pt idx="2009">
                  <c:v>143.643</c:v>
                </c:pt>
                <c:pt idx="2010">
                  <c:v>144.83500000000001</c:v>
                </c:pt>
                <c:pt idx="2011">
                  <c:v>144.33099999999999</c:v>
                </c:pt>
                <c:pt idx="2012">
                  <c:v>145.61500000000001</c:v>
                </c:pt>
                <c:pt idx="2013">
                  <c:v>146.715</c:v>
                </c:pt>
                <c:pt idx="2014">
                  <c:v>145.66</c:v>
                </c:pt>
                <c:pt idx="2015">
                  <c:v>146.53200000000001</c:v>
                </c:pt>
                <c:pt idx="2016">
                  <c:v>146.62299999999999</c:v>
                </c:pt>
                <c:pt idx="2017">
                  <c:v>146.256</c:v>
                </c:pt>
                <c:pt idx="2018">
                  <c:v>146.02699999999999</c:v>
                </c:pt>
                <c:pt idx="2019">
                  <c:v>146.256</c:v>
                </c:pt>
                <c:pt idx="2020">
                  <c:v>143.964</c:v>
                </c:pt>
                <c:pt idx="2021">
                  <c:v>147.86099999999999</c:v>
                </c:pt>
                <c:pt idx="2022">
                  <c:v>148.68600000000001</c:v>
                </c:pt>
                <c:pt idx="2023">
                  <c:v>149.28200000000001</c:v>
                </c:pt>
                <c:pt idx="2024">
                  <c:v>149.78700000000001</c:v>
                </c:pt>
                <c:pt idx="2025">
                  <c:v>150.291</c:v>
                </c:pt>
                <c:pt idx="2026">
                  <c:v>152.30799999999999</c:v>
                </c:pt>
                <c:pt idx="2027">
                  <c:v>151.16200000000001</c:v>
                </c:pt>
                <c:pt idx="2028">
                  <c:v>150.84100000000001</c:v>
                </c:pt>
                <c:pt idx="2029">
                  <c:v>151.43700000000001</c:v>
                </c:pt>
                <c:pt idx="2030">
                  <c:v>150.47499999999999</c:v>
                </c:pt>
                <c:pt idx="2031">
                  <c:v>151.75800000000001</c:v>
                </c:pt>
                <c:pt idx="2032">
                  <c:v>150.245</c:v>
                </c:pt>
                <c:pt idx="2033">
                  <c:v>147.173</c:v>
                </c:pt>
                <c:pt idx="2034">
                  <c:v>146.85300000000001</c:v>
                </c:pt>
                <c:pt idx="2035">
                  <c:v>145.66</c:v>
                </c:pt>
                <c:pt idx="2036">
                  <c:v>142.726</c:v>
                </c:pt>
                <c:pt idx="2037">
                  <c:v>139.28800000000001</c:v>
                </c:pt>
                <c:pt idx="2038">
                  <c:v>140.755</c:v>
                </c:pt>
                <c:pt idx="2039">
                  <c:v>139.792</c:v>
                </c:pt>
                <c:pt idx="2040">
                  <c:v>141.99299999999999</c:v>
                </c:pt>
                <c:pt idx="2041">
                  <c:v>142.726</c:v>
                </c:pt>
                <c:pt idx="2042">
                  <c:v>143.827</c:v>
                </c:pt>
                <c:pt idx="2043">
                  <c:v>145.34</c:v>
                </c:pt>
                <c:pt idx="2044">
                  <c:v>146.80699999999999</c:v>
                </c:pt>
                <c:pt idx="2045">
                  <c:v>146.715</c:v>
                </c:pt>
                <c:pt idx="2046">
                  <c:v>144.97300000000001</c:v>
                </c:pt>
                <c:pt idx="2047">
                  <c:v>146.256</c:v>
                </c:pt>
                <c:pt idx="2048">
                  <c:v>144.65199999999999</c:v>
                </c:pt>
                <c:pt idx="2049">
                  <c:v>141.351</c:v>
                </c:pt>
                <c:pt idx="2050">
                  <c:v>140.02099999999999</c:v>
                </c:pt>
                <c:pt idx="2051">
                  <c:v>142.35900000000001</c:v>
                </c:pt>
                <c:pt idx="2052">
                  <c:v>146.761</c:v>
                </c:pt>
                <c:pt idx="2053">
                  <c:v>145.75200000000001</c:v>
                </c:pt>
                <c:pt idx="2054">
                  <c:v>148.68600000000001</c:v>
                </c:pt>
                <c:pt idx="2055">
                  <c:v>152.03299999999999</c:v>
                </c:pt>
                <c:pt idx="2056">
                  <c:v>149.00700000000001</c:v>
                </c:pt>
                <c:pt idx="2057">
                  <c:v>152.905</c:v>
                </c:pt>
                <c:pt idx="2058">
                  <c:v>152.30799999999999</c:v>
                </c:pt>
                <c:pt idx="2059">
                  <c:v>153.18</c:v>
                </c:pt>
                <c:pt idx="2060">
                  <c:v>153.31700000000001</c:v>
                </c:pt>
                <c:pt idx="2061">
                  <c:v>158.40600000000001</c:v>
                </c:pt>
                <c:pt idx="2062">
                  <c:v>157.85599999999999</c:v>
                </c:pt>
                <c:pt idx="2063">
                  <c:v>162.94499999999999</c:v>
                </c:pt>
                <c:pt idx="2064">
                  <c:v>163.90799999999999</c:v>
                </c:pt>
                <c:pt idx="2065">
                  <c:v>162.99100000000001</c:v>
                </c:pt>
                <c:pt idx="2066">
                  <c:v>164.458</c:v>
                </c:pt>
                <c:pt idx="2067">
                  <c:v>165.054</c:v>
                </c:pt>
                <c:pt idx="2068">
                  <c:v>164.50399999999999</c:v>
                </c:pt>
                <c:pt idx="2069">
                  <c:v>163.358</c:v>
                </c:pt>
                <c:pt idx="2070">
                  <c:v>163.03700000000001</c:v>
                </c:pt>
                <c:pt idx="2071">
                  <c:v>166.70500000000001</c:v>
                </c:pt>
                <c:pt idx="2072">
                  <c:v>165.971</c:v>
                </c:pt>
                <c:pt idx="2073">
                  <c:v>167.66800000000001</c:v>
                </c:pt>
                <c:pt idx="2074">
                  <c:v>165.51300000000001</c:v>
                </c:pt>
                <c:pt idx="2075">
                  <c:v>168.172</c:v>
                </c:pt>
                <c:pt idx="2076">
                  <c:v>167.851</c:v>
                </c:pt>
                <c:pt idx="2077">
                  <c:v>167.53</c:v>
                </c:pt>
                <c:pt idx="2078">
                  <c:v>167.714</c:v>
                </c:pt>
                <c:pt idx="2079">
                  <c:v>166.10900000000001</c:v>
                </c:pt>
                <c:pt idx="2080">
                  <c:v>163.72499999999999</c:v>
                </c:pt>
                <c:pt idx="2081">
                  <c:v>163.90799999999999</c:v>
                </c:pt>
                <c:pt idx="2082">
                  <c:v>164.04599999999999</c:v>
                </c:pt>
                <c:pt idx="2083">
                  <c:v>164.68799999999999</c:v>
                </c:pt>
                <c:pt idx="2084">
                  <c:v>164.22900000000001</c:v>
                </c:pt>
                <c:pt idx="2085">
                  <c:v>165.32900000000001</c:v>
                </c:pt>
                <c:pt idx="2086">
                  <c:v>164.18299999999999</c:v>
                </c:pt>
                <c:pt idx="2087">
                  <c:v>166.56700000000001</c:v>
                </c:pt>
                <c:pt idx="2088">
                  <c:v>166.88800000000001</c:v>
                </c:pt>
                <c:pt idx="2089">
                  <c:v>166.476</c:v>
                </c:pt>
                <c:pt idx="2090">
                  <c:v>165.51300000000001</c:v>
                </c:pt>
                <c:pt idx="2091">
                  <c:v>166.797</c:v>
                </c:pt>
                <c:pt idx="2092">
                  <c:v>166.88800000000001</c:v>
                </c:pt>
                <c:pt idx="2093">
                  <c:v>167.94300000000001</c:v>
                </c:pt>
                <c:pt idx="2094">
                  <c:v>167.89699999999999</c:v>
                </c:pt>
                <c:pt idx="2095">
                  <c:v>168.99700000000001</c:v>
                </c:pt>
                <c:pt idx="2096">
                  <c:v>174.36199999999999</c:v>
                </c:pt>
                <c:pt idx="2097">
                  <c:v>175.18700000000001</c:v>
                </c:pt>
                <c:pt idx="2098">
                  <c:v>174.08600000000001</c:v>
                </c:pt>
                <c:pt idx="2099">
                  <c:v>178.67099999999999</c:v>
                </c:pt>
                <c:pt idx="2100">
                  <c:v>179.90899999999999</c:v>
                </c:pt>
                <c:pt idx="2101">
                  <c:v>180.643</c:v>
                </c:pt>
                <c:pt idx="2102">
                  <c:v>178.12100000000001</c:v>
                </c:pt>
                <c:pt idx="2103">
                  <c:v>177.25</c:v>
                </c:pt>
                <c:pt idx="2104">
                  <c:v>173.995</c:v>
                </c:pt>
                <c:pt idx="2105">
                  <c:v>172.43600000000001</c:v>
                </c:pt>
                <c:pt idx="2106">
                  <c:v>169.63900000000001</c:v>
                </c:pt>
                <c:pt idx="2107">
                  <c:v>169.63900000000001</c:v>
                </c:pt>
                <c:pt idx="2108">
                  <c:v>168.90600000000001</c:v>
                </c:pt>
                <c:pt idx="2109">
                  <c:v>169.50200000000001</c:v>
                </c:pt>
                <c:pt idx="2110">
                  <c:v>166.70500000000001</c:v>
                </c:pt>
                <c:pt idx="2111">
                  <c:v>165.74199999999999</c:v>
                </c:pt>
                <c:pt idx="2112">
                  <c:v>160.65299999999999</c:v>
                </c:pt>
                <c:pt idx="2113">
                  <c:v>161.93700000000001</c:v>
                </c:pt>
                <c:pt idx="2114">
                  <c:v>161.66200000000001</c:v>
                </c:pt>
                <c:pt idx="2115">
                  <c:v>164.41200000000001</c:v>
                </c:pt>
                <c:pt idx="2116">
                  <c:v>161.845</c:v>
                </c:pt>
                <c:pt idx="2117">
                  <c:v>161.203</c:v>
                </c:pt>
                <c:pt idx="2118">
                  <c:v>159.965</c:v>
                </c:pt>
                <c:pt idx="2119">
                  <c:v>160.24</c:v>
                </c:pt>
                <c:pt idx="2120">
                  <c:v>161.34100000000001</c:v>
                </c:pt>
                <c:pt idx="2121">
                  <c:v>160.79</c:v>
                </c:pt>
                <c:pt idx="2122">
                  <c:v>162.166</c:v>
                </c:pt>
                <c:pt idx="2123">
                  <c:v>163.22</c:v>
                </c:pt>
                <c:pt idx="2124">
                  <c:v>156.893</c:v>
                </c:pt>
                <c:pt idx="2125">
                  <c:v>154.96799999999999</c:v>
                </c:pt>
                <c:pt idx="2126">
                  <c:v>153.959</c:v>
                </c:pt>
                <c:pt idx="2127">
                  <c:v>156.48099999999999</c:v>
                </c:pt>
                <c:pt idx="2128">
                  <c:v>155.74700000000001</c:v>
                </c:pt>
                <c:pt idx="2129">
                  <c:v>155.42599999999999</c:v>
                </c:pt>
                <c:pt idx="2130">
                  <c:v>151.346</c:v>
                </c:pt>
                <c:pt idx="2131">
                  <c:v>154.46299999999999</c:v>
                </c:pt>
                <c:pt idx="2132">
                  <c:v>151.804</c:v>
                </c:pt>
                <c:pt idx="2133">
                  <c:v>147.953</c:v>
                </c:pt>
                <c:pt idx="2134">
                  <c:v>148.09</c:v>
                </c:pt>
                <c:pt idx="2135">
                  <c:v>150.33699999999999</c:v>
                </c:pt>
                <c:pt idx="2136">
                  <c:v>150.47499999999999</c:v>
                </c:pt>
                <c:pt idx="2137">
                  <c:v>151.25399999999999</c:v>
                </c:pt>
                <c:pt idx="2138">
                  <c:v>151.25399999999999</c:v>
                </c:pt>
                <c:pt idx="2139">
                  <c:v>153.45500000000001</c:v>
                </c:pt>
                <c:pt idx="2140">
                  <c:v>152.81299999999999</c:v>
                </c:pt>
                <c:pt idx="2141">
                  <c:v>154.41800000000001</c:v>
                </c:pt>
                <c:pt idx="2142">
                  <c:v>156.16</c:v>
                </c:pt>
                <c:pt idx="2143">
                  <c:v>155.15100000000001</c:v>
                </c:pt>
                <c:pt idx="2144">
                  <c:v>152.584</c:v>
                </c:pt>
                <c:pt idx="2145">
                  <c:v>149.46600000000001</c:v>
                </c:pt>
                <c:pt idx="2146">
                  <c:v>150.291</c:v>
                </c:pt>
                <c:pt idx="2147">
                  <c:v>148.916</c:v>
                </c:pt>
                <c:pt idx="2148">
                  <c:v>148.916</c:v>
                </c:pt>
                <c:pt idx="2149">
                  <c:v>148.916</c:v>
                </c:pt>
                <c:pt idx="2150">
                  <c:v>146.66900000000001</c:v>
                </c:pt>
                <c:pt idx="2151">
                  <c:v>146.48599999999999</c:v>
                </c:pt>
                <c:pt idx="2152">
                  <c:v>146.21100000000001</c:v>
                </c:pt>
                <c:pt idx="2153">
                  <c:v>148.136</c:v>
                </c:pt>
                <c:pt idx="2154">
                  <c:v>146.715</c:v>
                </c:pt>
                <c:pt idx="2155">
                  <c:v>143.87200000000001</c:v>
                </c:pt>
                <c:pt idx="2156">
                  <c:v>142.81800000000001</c:v>
                </c:pt>
                <c:pt idx="2157">
                  <c:v>141.12100000000001</c:v>
                </c:pt>
                <c:pt idx="2158">
                  <c:v>147.036</c:v>
                </c:pt>
                <c:pt idx="2159">
                  <c:v>145.84399999999999</c:v>
                </c:pt>
                <c:pt idx="2160">
                  <c:v>146.62299999999999</c:v>
                </c:pt>
                <c:pt idx="2161">
                  <c:v>144.83500000000001</c:v>
                </c:pt>
                <c:pt idx="2162">
                  <c:v>142.49700000000001</c:v>
                </c:pt>
                <c:pt idx="2163">
                  <c:v>140.80099999999999</c:v>
                </c:pt>
                <c:pt idx="2164">
                  <c:v>141.30500000000001</c:v>
                </c:pt>
                <c:pt idx="2165">
                  <c:v>141.85499999999999</c:v>
                </c:pt>
                <c:pt idx="2166">
                  <c:v>146.44</c:v>
                </c:pt>
                <c:pt idx="2167">
                  <c:v>147.678</c:v>
                </c:pt>
                <c:pt idx="2168">
                  <c:v>148.732</c:v>
                </c:pt>
                <c:pt idx="2169">
                  <c:v>148.54900000000001</c:v>
                </c:pt>
                <c:pt idx="2170">
                  <c:v>149.74100000000001</c:v>
                </c:pt>
                <c:pt idx="2171">
                  <c:v>149.00700000000001</c:v>
                </c:pt>
                <c:pt idx="2172">
                  <c:v>146.85300000000001</c:v>
                </c:pt>
                <c:pt idx="2173">
                  <c:v>151.30000000000001</c:v>
                </c:pt>
                <c:pt idx="2174">
                  <c:v>149.14500000000001</c:v>
                </c:pt>
                <c:pt idx="2175">
                  <c:v>147.999</c:v>
                </c:pt>
                <c:pt idx="2176">
                  <c:v>147.26499999999999</c:v>
                </c:pt>
                <c:pt idx="2177">
                  <c:v>141.809</c:v>
                </c:pt>
                <c:pt idx="2178">
                  <c:v>142.63399999999999</c:v>
                </c:pt>
                <c:pt idx="2179">
                  <c:v>145.75200000000001</c:v>
                </c:pt>
                <c:pt idx="2180">
                  <c:v>149.46600000000001</c:v>
                </c:pt>
                <c:pt idx="2181">
                  <c:v>151.16200000000001</c:v>
                </c:pt>
                <c:pt idx="2182">
                  <c:v>151.667</c:v>
                </c:pt>
                <c:pt idx="2183">
                  <c:v>150.245</c:v>
                </c:pt>
                <c:pt idx="2184">
                  <c:v>153.22499999999999</c:v>
                </c:pt>
                <c:pt idx="2185">
                  <c:v>153.22499999999999</c:v>
                </c:pt>
                <c:pt idx="2186">
                  <c:v>155.74700000000001</c:v>
                </c:pt>
                <c:pt idx="2187">
                  <c:v>155.47200000000001</c:v>
                </c:pt>
                <c:pt idx="2188">
                  <c:v>154.41800000000001</c:v>
                </c:pt>
                <c:pt idx="2189">
                  <c:v>154.876</c:v>
                </c:pt>
                <c:pt idx="2190">
                  <c:v>153.45500000000001</c:v>
                </c:pt>
                <c:pt idx="2191">
                  <c:v>149.833</c:v>
                </c:pt>
                <c:pt idx="2192">
                  <c:v>158.17699999999999</c:v>
                </c:pt>
                <c:pt idx="2193">
                  <c:v>158.68100000000001</c:v>
                </c:pt>
                <c:pt idx="2194">
                  <c:v>160.47</c:v>
                </c:pt>
                <c:pt idx="2195">
                  <c:v>161.02000000000001</c:v>
                </c:pt>
                <c:pt idx="2196">
                  <c:v>161.203</c:v>
                </c:pt>
                <c:pt idx="2197">
                  <c:v>161.386</c:v>
                </c:pt>
                <c:pt idx="2198">
                  <c:v>163.63300000000001</c:v>
                </c:pt>
                <c:pt idx="2199">
                  <c:v>166.38399999999999</c:v>
                </c:pt>
                <c:pt idx="2200">
                  <c:v>165.19200000000001</c:v>
                </c:pt>
                <c:pt idx="2201">
                  <c:v>164.917</c:v>
                </c:pt>
                <c:pt idx="2202">
                  <c:v>158.49799999999999</c:v>
                </c:pt>
                <c:pt idx="2203">
                  <c:v>154.50899999999999</c:v>
                </c:pt>
                <c:pt idx="2204">
                  <c:v>156.71</c:v>
                </c:pt>
                <c:pt idx="2205">
                  <c:v>155.88499999999999</c:v>
                </c:pt>
                <c:pt idx="2206">
                  <c:v>155.47200000000001</c:v>
                </c:pt>
                <c:pt idx="2207">
                  <c:v>155.15100000000001</c:v>
                </c:pt>
                <c:pt idx="2208">
                  <c:v>153.40899999999999</c:v>
                </c:pt>
                <c:pt idx="2209">
                  <c:v>149.28200000000001</c:v>
                </c:pt>
                <c:pt idx="2210">
                  <c:v>146.119</c:v>
                </c:pt>
                <c:pt idx="2211">
                  <c:v>134.107</c:v>
                </c:pt>
                <c:pt idx="2212">
                  <c:v>140.52500000000001</c:v>
                </c:pt>
                <c:pt idx="2213">
                  <c:v>138.69200000000001</c:v>
                </c:pt>
                <c:pt idx="2214">
                  <c:v>143.185</c:v>
                </c:pt>
                <c:pt idx="2215">
                  <c:v>143.09299999999999</c:v>
                </c:pt>
                <c:pt idx="2216">
                  <c:v>140.06700000000001</c:v>
                </c:pt>
                <c:pt idx="2217">
                  <c:v>132.273</c:v>
                </c:pt>
                <c:pt idx="2218">
                  <c:v>135.666</c:v>
                </c:pt>
                <c:pt idx="2219">
                  <c:v>138.46199999999999</c:v>
                </c:pt>
                <c:pt idx="2220">
                  <c:v>129.934</c:v>
                </c:pt>
                <c:pt idx="2221">
                  <c:v>130.57599999999999</c:v>
                </c:pt>
                <c:pt idx="2222">
                  <c:v>133.37299999999999</c:v>
                </c:pt>
                <c:pt idx="2223">
                  <c:v>135.52799999999999</c:v>
                </c:pt>
                <c:pt idx="2224">
                  <c:v>131.86000000000001</c:v>
                </c:pt>
                <c:pt idx="2225">
                  <c:v>130.76</c:v>
                </c:pt>
                <c:pt idx="2226">
                  <c:v>130.43899999999999</c:v>
                </c:pt>
                <c:pt idx="2227">
                  <c:v>131.67699999999999</c:v>
                </c:pt>
                <c:pt idx="2228">
                  <c:v>139.05799999999999</c:v>
                </c:pt>
                <c:pt idx="2229">
                  <c:v>142.13</c:v>
                </c:pt>
                <c:pt idx="2230">
                  <c:v>139.792</c:v>
                </c:pt>
                <c:pt idx="2231">
                  <c:v>140.38800000000001</c:v>
                </c:pt>
                <c:pt idx="2232">
                  <c:v>134.428</c:v>
                </c:pt>
                <c:pt idx="2233">
                  <c:v>133.786</c:v>
                </c:pt>
                <c:pt idx="2234">
                  <c:v>127.504</c:v>
                </c:pt>
                <c:pt idx="2235">
                  <c:v>135.38999999999999</c:v>
                </c:pt>
                <c:pt idx="2236">
                  <c:v>128.101</c:v>
                </c:pt>
                <c:pt idx="2237">
                  <c:v>128.60499999999999</c:v>
                </c:pt>
                <c:pt idx="2238">
                  <c:v>133.87700000000001</c:v>
                </c:pt>
                <c:pt idx="2239">
                  <c:v>130.57599999999999</c:v>
                </c:pt>
                <c:pt idx="2240">
                  <c:v>132.685</c:v>
                </c:pt>
                <c:pt idx="2241">
                  <c:v>139.56299999999999</c:v>
                </c:pt>
                <c:pt idx="2242">
                  <c:v>141.167</c:v>
                </c:pt>
                <c:pt idx="2243">
                  <c:v>144.102</c:v>
                </c:pt>
                <c:pt idx="2244">
                  <c:v>146.02699999999999</c:v>
                </c:pt>
                <c:pt idx="2245">
                  <c:v>148.732</c:v>
                </c:pt>
                <c:pt idx="2246">
                  <c:v>149.28200000000001</c:v>
                </c:pt>
                <c:pt idx="2247">
                  <c:v>144.74299999999999</c:v>
                </c:pt>
                <c:pt idx="2248">
                  <c:v>142.864</c:v>
                </c:pt>
                <c:pt idx="2249">
                  <c:v>141.488</c:v>
                </c:pt>
                <c:pt idx="2250">
                  <c:v>137.54499999999999</c:v>
                </c:pt>
                <c:pt idx="2251">
                  <c:v>138.32499999999999</c:v>
                </c:pt>
                <c:pt idx="2252">
                  <c:v>137.54499999999999</c:v>
                </c:pt>
                <c:pt idx="2253">
                  <c:v>138.96700000000001</c:v>
                </c:pt>
                <c:pt idx="2254">
                  <c:v>143.23099999999999</c:v>
                </c:pt>
                <c:pt idx="2255">
                  <c:v>158.40600000000001</c:v>
                </c:pt>
                <c:pt idx="2256">
                  <c:v>155.88499999999999</c:v>
                </c:pt>
                <c:pt idx="2257">
                  <c:v>154.55500000000001</c:v>
                </c:pt>
                <c:pt idx="2258">
                  <c:v>153.86699999999999</c:v>
                </c:pt>
                <c:pt idx="2259">
                  <c:v>154.28</c:v>
                </c:pt>
                <c:pt idx="2260">
                  <c:v>154.55500000000001</c:v>
                </c:pt>
                <c:pt idx="2261">
                  <c:v>153.22499999999999</c:v>
                </c:pt>
                <c:pt idx="2262">
                  <c:v>152.03299999999999</c:v>
                </c:pt>
                <c:pt idx="2263">
                  <c:v>154.142</c:v>
                </c:pt>
                <c:pt idx="2264">
                  <c:v>157.85599999999999</c:v>
                </c:pt>
                <c:pt idx="2265">
                  <c:v>157.58099999999999</c:v>
                </c:pt>
                <c:pt idx="2266">
                  <c:v>155.15100000000001</c:v>
                </c:pt>
                <c:pt idx="2267">
                  <c:v>156.756</c:v>
                </c:pt>
                <c:pt idx="2268">
                  <c:v>159.048</c:v>
                </c:pt>
                <c:pt idx="2269">
                  <c:v>155.47200000000001</c:v>
                </c:pt>
                <c:pt idx="2270">
                  <c:v>151.57499999999999</c:v>
                </c:pt>
                <c:pt idx="2271">
                  <c:v>150.52000000000001</c:v>
                </c:pt>
                <c:pt idx="2272">
                  <c:v>153.31700000000001</c:v>
                </c:pt>
                <c:pt idx="2273">
                  <c:v>153.821</c:v>
                </c:pt>
                <c:pt idx="2274">
                  <c:v>153.08799999999999</c:v>
                </c:pt>
                <c:pt idx="2275">
                  <c:v>153.501</c:v>
                </c:pt>
                <c:pt idx="2276">
                  <c:v>152.17099999999999</c:v>
                </c:pt>
                <c:pt idx="2277">
                  <c:v>147.58600000000001</c:v>
                </c:pt>
                <c:pt idx="2278">
                  <c:v>149.191</c:v>
                </c:pt>
                <c:pt idx="2279">
                  <c:v>150.70400000000001</c:v>
                </c:pt>
                <c:pt idx="2280">
                  <c:v>148.411</c:v>
                </c:pt>
                <c:pt idx="2281">
                  <c:v>149.97</c:v>
                </c:pt>
                <c:pt idx="2282">
                  <c:v>148.68600000000001</c:v>
                </c:pt>
                <c:pt idx="2283">
                  <c:v>147.31100000000001</c:v>
                </c:pt>
                <c:pt idx="2284">
                  <c:v>146.94399999999999</c:v>
                </c:pt>
                <c:pt idx="2285">
                  <c:v>147.173</c:v>
                </c:pt>
                <c:pt idx="2286">
                  <c:v>147.26499999999999</c:v>
                </c:pt>
                <c:pt idx="2287">
                  <c:v>145.523</c:v>
                </c:pt>
                <c:pt idx="2288">
                  <c:v>144.65199999999999</c:v>
                </c:pt>
                <c:pt idx="2289">
                  <c:v>144.74299999999999</c:v>
                </c:pt>
                <c:pt idx="2290">
                  <c:v>142.54300000000001</c:v>
                </c:pt>
                <c:pt idx="2291">
                  <c:v>140.52500000000001</c:v>
                </c:pt>
                <c:pt idx="2292">
                  <c:v>143.047</c:v>
                </c:pt>
                <c:pt idx="2293">
                  <c:v>142.864</c:v>
                </c:pt>
                <c:pt idx="2294">
                  <c:v>145.202</c:v>
                </c:pt>
                <c:pt idx="2295">
                  <c:v>143.047</c:v>
                </c:pt>
                <c:pt idx="2296">
                  <c:v>142.17599999999999</c:v>
                </c:pt>
                <c:pt idx="2297">
                  <c:v>144.239</c:v>
                </c:pt>
                <c:pt idx="2298">
                  <c:v>147.58600000000001</c:v>
                </c:pt>
                <c:pt idx="2299">
                  <c:v>147.494</c:v>
                </c:pt>
                <c:pt idx="2300">
                  <c:v>144.881</c:v>
                </c:pt>
                <c:pt idx="2301">
                  <c:v>147.678</c:v>
                </c:pt>
                <c:pt idx="2302">
                  <c:v>147.12799999999999</c:v>
                </c:pt>
                <c:pt idx="2303">
                  <c:v>144.83500000000001</c:v>
                </c:pt>
                <c:pt idx="2304">
                  <c:v>139.196</c:v>
                </c:pt>
                <c:pt idx="2305">
                  <c:v>138.37100000000001</c:v>
                </c:pt>
                <c:pt idx="2306">
                  <c:v>137.77500000000001</c:v>
                </c:pt>
                <c:pt idx="2307">
                  <c:v>132.91499999999999</c:v>
                </c:pt>
                <c:pt idx="2308">
                  <c:v>131.08099999999999</c:v>
                </c:pt>
                <c:pt idx="2309">
                  <c:v>130.53</c:v>
                </c:pt>
                <c:pt idx="2310">
                  <c:v>132.77699999999999</c:v>
                </c:pt>
                <c:pt idx="2311">
                  <c:v>131.53899999999999</c:v>
                </c:pt>
                <c:pt idx="2312">
                  <c:v>129.751</c:v>
                </c:pt>
                <c:pt idx="2313">
                  <c:v>129.43</c:v>
                </c:pt>
                <c:pt idx="2314">
                  <c:v>130.62200000000001</c:v>
                </c:pt>
                <c:pt idx="2315">
                  <c:v>138.00399999999999</c:v>
                </c:pt>
                <c:pt idx="2316">
                  <c:v>133.87700000000001</c:v>
                </c:pt>
                <c:pt idx="2317">
                  <c:v>134.79400000000001</c:v>
                </c:pt>
                <c:pt idx="2318">
                  <c:v>140.47999999999999</c:v>
                </c:pt>
                <c:pt idx="2319">
                  <c:v>138.96700000000001</c:v>
                </c:pt>
                <c:pt idx="2320">
                  <c:v>140.20500000000001</c:v>
                </c:pt>
                <c:pt idx="2321">
                  <c:v>141.12100000000001</c:v>
                </c:pt>
                <c:pt idx="2322">
                  <c:v>138.78299999999999</c:v>
                </c:pt>
                <c:pt idx="2323">
                  <c:v>142.17599999999999</c:v>
                </c:pt>
                <c:pt idx="2324">
                  <c:v>143.91800000000001</c:v>
                </c:pt>
                <c:pt idx="2325">
                  <c:v>140.47999999999999</c:v>
                </c:pt>
                <c:pt idx="2326">
                  <c:v>140.29599999999999</c:v>
                </c:pt>
                <c:pt idx="2327">
                  <c:v>139.83799999999999</c:v>
                </c:pt>
                <c:pt idx="2328">
                  <c:v>142.03800000000001</c:v>
                </c:pt>
                <c:pt idx="2329">
                  <c:v>138.64599999999999</c:v>
                </c:pt>
                <c:pt idx="2330">
                  <c:v>136.35300000000001</c:v>
                </c:pt>
                <c:pt idx="2331">
                  <c:v>137.36199999999999</c:v>
                </c:pt>
                <c:pt idx="2332">
                  <c:v>131.72300000000001</c:v>
                </c:pt>
                <c:pt idx="2333">
                  <c:v>133.602</c:v>
                </c:pt>
                <c:pt idx="2334">
                  <c:v>141.58000000000001</c:v>
                </c:pt>
                <c:pt idx="2335">
                  <c:v>141.30500000000001</c:v>
                </c:pt>
                <c:pt idx="2336">
                  <c:v>145.84399999999999</c:v>
                </c:pt>
                <c:pt idx="2337">
                  <c:v>146.94399999999999</c:v>
                </c:pt>
                <c:pt idx="2338">
                  <c:v>146.119</c:v>
                </c:pt>
                <c:pt idx="2339">
                  <c:v>149.28200000000001</c:v>
                </c:pt>
                <c:pt idx="2340">
                  <c:v>145.477</c:v>
                </c:pt>
                <c:pt idx="2341">
                  <c:v>142.22200000000001</c:v>
                </c:pt>
                <c:pt idx="2342">
                  <c:v>145.798</c:v>
                </c:pt>
                <c:pt idx="2343">
                  <c:v>148.45699999999999</c:v>
                </c:pt>
                <c:pt idx="2344">
                  <c:v>147.357</c:v>
                </c:pt>
                <c:pt idx="2345">
                  <c:v>147.54</c:v>
                </c:pt>
                <c:pt idx="2346">
                  <c:v>148.45699999999999</c:v>
                </c:pt>
                <c:pt idx="2347">
                  <c:v>148.09</c:v>
                </c:pt>
                <c:pt idx="2348">
                  <c:v>150.06200000000001</c:v>
                </c:pt>
                <c:pt idx="2349">
                  <c:v>149.23699999999999</c:v>
                </c:pt>
                <c:pt idx="2350">
                  <c:v>148.77799999999999</c:v>
                </c:pt>
                <c:pt idx="2351">
                  <c:v>149.512</c:v>
                </c:pt>
                <c:pt idx="2352">
                  <c:v>147.036</c:v>
                </c:pt>
                <c:pt idx="2353">
                  <c:v>152.4</c:v>
                </c:pt>
                <c:pt idx="2354">
                  <c:v>153.45500000000001</c:v>
                </c:pt>
                <c:pt idx="2355">
                  <c:v>150.47499999999999</c:v>
                </c:pt>
                <c:pt idx="2356">
                  <c:v>149.23699999999999</c:v>
                </c:pt>
                <c:pt idx="2357">
                  <c:v>146.34800000000001</c:v>
                </c:pt>
                <c:pt idx="2358">
                  <c:v>149.649</c:v>
                </c:pt>
                <c:pt idx="2359">
                  <c:v>146.34800000000001</c:v>
                </c:pt>
                <c:pt idx="2360">
                  <c:v>145.11000000000001</c:v>
                </c:pt>
                <c:pt idx="2361">
                  <c:v>144.881</c:v>
                </c:pt>
                <c:pt idx="2362">
                  <c:v>140.892</c:v>
                </c:pt>
                <c:pt idx="2363">
                  <c:v>143.047</c:v>
                </c:pt>
                <c:pt idx="2364">
                  <c:v>147.86099999999999</c:v>
                </c:pt>
                <c:pt idx="2365">
                  <c:v>144.05600000000001</c:v>
                </c:pt>
                <c:pt idx="2366">
                  <c:v>140.98400000000001</c:v>
                </c:pt>
                <c:pt idx="2367">
                  <c:v>142.68</c:v>
                </c:pt>
                <c:pt idx="2368">
                  <c:v>139.10400000000001</c:v>
                </c:pt>
                <c:pt idx="2369">
                  <c:v>140.571</c:v>
                </c:pt>
                <c:pt idx="2370">
                  <c:v>137.77500000000001</c:v>
                </c:pt>
                <c:pt idx="2371">
                  <c:v>138.50800000000001</c:v>
                </c:pt>
                <c:pt idx="2372">
                  <c:v>137.637</c:v>
                </c:pt>
                <c:pt idx="2373">
                  <c:v>138.18700000000001</c:v>
                </c:pt>
                <c:pt idx="2374">
                  <c:v>142.589</c:v>
                </c:pt>
                <c:pt idx="2375">
                  <c:v>141.672</c:v>
                </c:pt>
                <c:pt idx="2376">
                  <c:v>141.85499999999999</c:v>
                </c:pt>
                <c:pt idx="2377">
                  <c:v>143.047</c:v>
                </c:pt>
                <c:pt idx="2378">
                  <c:v>148.45699999999999</c:v>
                </c:pt>
                <c:pt idx="2379">
                  <c:v>147.999</c:v>
                </c:pt>
                <c:pt idx="2380">
                  <c:v>146.80699999999999</c:v>
                </c:pt>
                <c:pt idx="2381">
                  <c:v>138.92099999999999</c:v>
                </c:pt>
                <c:pt idx="2382">
                  <c:v>138.37100000000001</c:v>
                </c:pt>
                <c:pt idx="2383">
                  <c:v>136.94900000000001</c:v>
                </c:pt>
                <c:pt idx="2384">
                  <c:v>137.08699999999999</c:v>
                </c:pt>
                <c:pt idx="2385">
                  <c:v>138.279</c:v>
                </c:pt>
                <c:pt idx="2386">
                  <c:v>137.22399999999999</c:v>
                </c:pt>
                <c:pt idx="2387">
                  <c:v>139.517</c:v>
                </c:pt>
                <c:pt idx="2388">
                  <c:v>137.27000000000001</c:v>
                </c:pt>
                <c:pt idx="2389">
                  <c:v>133.923</c:v>
                </c:pt>
                <c:pt idx="2390">
                  <c:v>134.01499999999999</c:v>
                </c:pt>
                <c:pt idx="2391">
                  <c:v>132.59399999999999</c:v>
                </c:pt>
                <c:pt idx="2392">
                  <c:v>133.41900000000001</c:v>
                </c:pt>
                <c:pt idx="2393">
                  <c:v>134.33600000000001</c:v>
                </c:pt>
                <c:pt idx="2394">
                  <c:v>132.364</c:v>
                </c:pt>
                <c:pt idx="2395">
                  <c:v>130.30099999999999</c:v>
                </c:pt>
                <c:pt idx="2396">
                  <c:v>130.989</c:v>
                </c:pt>
                <c:pt idx="2397">
                  <c:v>131.40199999999999</c:v>
                </c:pt>
                <c:pt idx="2398">
                  <c:v>130.76</c:v>
                </c:pt>
                <c:pt idx="2399">
                  <c:v>131.58500000000001</c:v>
                </c:pt>
                <c:pt idx="2400">
                  <c:v>130.16399999999999</c:v>
                </c:pt>
                <c:pt idx="2401">
                  <c:v>131.99799999999999</c:v>
                </c:pt>
                <c:pt idx="2402">
                  <c:v>130.714</c:v>
                </c:pt>
                <c:pt idx="2403">
                  <c:v>132.364</c:v>
                </c:pt>
                <c:pt idx="2404">
                  <c:v>133.41900000000001</c:v>
                </c:pt>
                <c:pt idx="2405">
                  <c:v>132.91499999999999</c:v>
                </c:pt>
                <c:pt idx="2406">
                  <c:v>134.33600000000001</c:v>
                </c:pt>
                <c:pt idx="2407">
                  <c:v>134.61099999999999</c:v>
                </c:pt>
                <c:pt idx="2408">
                  <c:v>133.09800000000001</c:v>
                </c:pt>
                <c:pt idx="2409">
                  <c:v>134.06100000000001</c:v>
                </c:pt>
                <c:pt idx="2410">
                  <c:v>136.262</c:v>
                </c:pt>
                <c:pt idx="2411">
                  <c:v>135.75700000000001</c:v>
                </c:pt>
                <c:pt idx="2412">
                  <c:v>138.78299999999999</c:v>
                </c:pt>
                <c:pt idx="2413">
                  <c:v>143.55099999999999</c:v>
                </c:pt>
                <c:pt idx="2414">
                  <c:v>141.809</c:v>
                </c:pt>
                <c:pt idx="2415">
                  <c:v>141.351</c:v>
                </c:pt>
                <c:pt idx="2416">
                  <c:v>138.875</c:v>
                </c:pt>
                <c:pt idx="2417">
                  <c:v>137.54499999999999</c:v>
                </c:pt>
                <c:pt idx="2418">
                  <c:v>134.38200000000001</c:v>
                </c:pt>
                <c:pt idx="2419">
                  <c:v>136.72</c:v>
                </c:pt>
                <c:pt idx="2420">
                  <c:v>133.602</c:v>
                </c:pt>
                <c:pt idx="2421">
                  <c:v>134.428</c:v>
                </c:pt>
                <c:pt idx="2422">
                  <c:v>139.74600000000001</c:v>
                </c:pt>
                <c:pt idx="2423">
                  <c:v>138.875</c:v>
                </c:pt>
                <c:pt idx="2424">
                  <c:v>139.10400000000001</c:v>
                </c:pt>
                <c:pt idx="2425">
                  <c:v>140.755</c:v>
                </c:pt>
                <c:pt idx="2426">
                  <c:v>130.34700000000001</c:v>
                </c:pt>
                <c:pt idx="2427">
                  <c:v>127.092</c:v>
                </c:pt>
                <c:pt idx="2428">
                  <c:v>129.33799999999999</c:v>
                </c:pt>
                <c:pt idx="2429">
                  <c:v>132.91499999999999</c:v>
                </c:pt>
                <c:pt idx="2430">
                  <c:v>133.37299999999999</c:v>
                </c:pt>
                <c:pt idx="2431">
                  <c:v>135.89500000000001</c:v>
                </c:pt>
                <c:pt idx="2432">
                  <c:v>135.25299999999999</c:v>
                </c:pt>
                <c:pt idx="2433">
                  <c:v>132.227</c:v>
                </c:pt>
                <c:pt idx="2434">
                  <c:v>131.72300000000001</c:v>
                </c:pt>
                <c:pt idx="2435">
                  <c:v>133.23599999999999</c:v>
                </c:pt>
                <c:pt idx="2436">
                  <c:v>134.886</c:v>
                </c:pt>
                <c:pt idx="2437">
                  <c:v>138.46199999999999</c:v>
                </c:pt>
                <c:pt idx="2438">
                  <c:v>140.846</c:v>
                </c:pt>
                <c:pt idx="2439">
                  <c:v>140.892</c:v>
                </c:pt>
                <c:pt idx="2440">
                  <c:v>141.672</c:v>
                </c:pt>
                <c:pt idx="2441">
                  <c:v>140.434</c:v>
                </c:pt>
                <c:pt idx="2442">
                  <c:v>142.726</c:v>
                </c:pt>
                <c:pt idx="2443">
                  <c:v>140.755</c:v>
                </c:pt>
                <c:pt idx="2444">
                  <c:v>141.76300000000001</c:v>
                </c:pt>
                <c:pt idx="2445">
                  <c:v>142.68</c:v>
                </c:pt>
                <c:pt idx="2446">
                  <c:v>142.084</c:v>
                </c:pt>
                <c:pt idx="2447">
                  <c:v>143.322</c:v>
                </c:pt>
                <c:pt idx="2448">
                  <c:v>142.726</c:v>
                </c:pt>
                <c:pt idx="2449">
                  <c:v>146.119</c:v>
                </c:pt>
                <c:pt idx="2450">
                  <c:v>146.715</c:v>
                </c:pt>
                <c:pt idx="2451">
                  <c:v>155.79300000000001</c:v>
                </c:pt>
                <c:pt idx="2452">
                  <c:v>157.94800000000001</c:v>
                </c:pt>
                <c:pt idx="2453">
                  <c:v>155.28899999999999</c:v>
                </c:pt>
                <c:pt idx="2454">
                  <c:v>155.42599999999999</c:v>
                </c:pt>
                <c:pt idx="2455">
                  <c:v>155.01400000000001</c:v>
                </c:pt>
                <c:pt idx="2456">
                  <c:v>158.17699999999999</c:v>
                </c:pt>
                <c:pt idx="2457">
                  <c:v>155.976</c:v>
                </c:pt>
                <c:pt idx="2458">
                  <c:v>157.44399999999999</c:v>
                </c:pt>
                <c:pt idx="2459">
                  <c:v>157.994</c:v>
                </c:pt>
                <c:pt idx="2460">
                  <c:v>159.18600000000001</c:v>
                </c:pt>
                <c:pt idx="2461">
                  <c:v>162.12</c:v>
                </c:pt>
                <c:pt idx="2462">
                  <c:v>160.745</c:v>
                </c:pt>
                <c:pt idx="2463">
                  <c:v>159.64400000000001</c:v>
                </c:pt>
                <c:pt idx="2464">
                  <c:v>158.81899999999999</c:v>
                </c:pt>
                <c:pt idx="2465">
                  <c:v>161.02000000000001</c:v>
                </c:pt>
                <c:pt idx="2466">
                  <c:v>160.10300000000001</c:v>
                </c:pt>
                <c:pt idx="2467">
                  <c:v>158.26900000000001</c:v>
                </c:pt>
                <c:pt idx="2468">
                  <c:v>158.40600000000001</c:v>
                </c:pt>
                <c:pt idx="2469">
                  <c:v>157.85599999999999</c:v>
                </c:pt>
                <c:pt idx="2470">
                  <c:v>156.02199999999999</c:v>
                </c:pt>
                <c:pt idx="2471">
                  <c:v>156.38900000000001</c:v>
                </c:pt>
                <c:pt idx="2472">
                  <c:v>154.78399999999999</c:v>
                </c:pt>
                <c:pt idx="2473">
                  <c:v>154.69300000000001</c:v>
                </c:pt>
                <c:pt idx="2474">
                  <c:v>155.839</c:v>
                </c:pt>
                <c:pt idx="2475">
                  <c:v>156.80199999999999</c:v>
                </c:pt>
                <c:pt idx="2476">
                  <c:v>161.249</c:v>
                </c:pt>
                <c:pt idx="2477">
                  <c:v>160.37799999999999</c:v>
                </c:pt>
                <c:pt idx="2478">
                  <c:v>159.87299999999999</c:v>
                </c:pt>
                <c:pt idx="2479">
                  <c:v>161.61600000000001</c:v>
                </c:pt>
                <c:pt idx="2480">
                  <c:v>162.80799999999999</c:v>
                </c:pt>
                <c:pt idx="2481">
                  <c:v>160.928</c:v>
                </c:pt>
                <c:pt idx="2482">
                  <c:v>160.37799999999999</c:v>
                </c:pt>
                <c:pt idx="2483">
                  <c:v>159.91900000000001</c:v>
                </c:pt>
                <c:pt idx="2484">
                  <c:v>158.17699999999999</c:v>
                </c:pt>
                <c:pt idx="2485">
                  <c:v>159.232</c:v>
                </c:pt>
                <c:pt idx="2486">
                  <c:v>160.19399999999999</c:v>
                </c:pt>
                <c:pt idx="2487">
                  <c:v>162.166</c:v>
                </c:pt>
                <c:pt idx="2488">
                  <c:v>162.66999999999999</c:v>
                </c:pt>
                <c:pt idx="2489">
                  <c:v>162.02799999999999</c:v>
                </c:pt>
                <c:pt idx="2490">
                  <c:v>168.21799999999999</c:v>
                </c:pt>
                <c:pt idx="2491">
                  <c:v>167.11799999999999</c:v>
                </c:pt>
                <c:pt idx="2492">
                  <c:v>164.96299999999999</c:v>
                </c:pt>
                <c:pt idx="2493">
                  <c:v>164.09200000000001</c:v>
                </c:pt>
                <c:pt idx="2494">
                  <c:v>164.596</c:v>
                </c:pt>
                <c:pt idx="2495">
                  <c:v>162.66999999999999</c:v>
                </c:pt>
                <c:pt idx="2496">
                  <c:v>164.642</c:v>
                </c:pt>
                <c:pt idx="2497">
                  <c:v>165.78800000000001</c:v>
                </c:pt>
                <c:pt idx="2498">
                  <c:v>171.06</c:v>
                </c:pt>
                <c:pt idx="2499">
                  <c:v>170.464</c:v>
                </c:pt>
                <c:pt idx="2500">
                  <c:v>171.74799999999999</c:v>
                </c:pt>
                <c:pt idx="2501">
                  <c:v>170.464</c:v>
                </c:pt>
                <c:pt idx="2502">
                  <c:v>172.43600000000001</c:v>
                </c:pt>
                <c:pt idx="2503">
                  <c:v>175.095</c:v>
                </c:pt>
                <c:pt idx="2504">
                  <c:v>174.72800000000001</c:v>
                </c:pt>
                <c:pt idx="2505">
                  <c:v>172.43600000000001</c:v>
                </c:pt>
                <c:pt idx="2506">
                  <c:v>176.471</c:v>
                </c:pt>
                <c:pt idx="2507">
                  <c:v>174.22399999999999</c:v>
                </c:pt>
                <c:pt idx="2508">
                  <c:v>174.40700000000001</c:v>
                </c:pt>
                <c:pt idx="2509">
                  <c:v>174.316</c:v>
                </c:pt>
                <c:pt idx="2510">
                  <c:v>173.857</c:v>
                </c:pt>
                <c:pt idx="2511">
                  <c:v>174.041</c:v>
                </c:pt>
                <c:pt idx="2512">
                  <c:v>174.86600000000001</c:v>
                </c:pt>
                <c:pt idx="2513">
                  <c:v>172.75700000000001</c:v>
                </c:pt>
                <c:pt idx="2514">
                  <c:v>186.14500000000001</c:v>
                </c:pt>
                <c:pt idx="2515">
                  <c:v>186.14500000000001</c:v>
                </c:pt>
                <c:pt idx="2516">
                  <c:v>187.06200000000001</c:v>
                </c:pt>
                <c:pt idx="2517">
                  <c:v>185.274</c:v>
                </c:pt>
                <c:pt idx="2518">
                  <c:v>183.94399999999999</c:v>
                </c:pt>
                <c:pt idx="2519">
                  <c:v>181.19300000000001</c:v>
                </c:pt>
                <c:pt idx="2520">
                  <c:v>181.51400000000001</c:v>
                </c:pt>
                <c:pt idx="2521">
                  <c:v>178.488</c:v>
                </c:pt>
                <c:pt idx="2522">
                  <c:v>181.422</c:v>
                </c:pt>
                <c:pt idx="2523">
                  <c:v>182.202</c:v>
                </c:pt>
                <c:pt idx="2524">
                  <c:v>183.07300000000001</c:v>
                </c:pt>
                <c:pt idx="2525">
                  <c:v>177.892</c:v>
                </c:pt>
                <c:pt idx="2526">
                  <c:v>179.35900000000001</c:v>
                </c:pt>
                <c:pt idx="2527">
                  <c:v>179.35900000000001</c:v>
                </c:pt>
                <c:pt idx="2528">
                  <c:v>181.92699999999999</c:v>
                </c:pt>
                <c:pt idx="2529">
                  <c:v>179.17599999999999</c:v>
                </c:pt>
                <c:pt idx="2530">
                  <c:v>180.87200000000001</c:v>
                </c:pt>
                <c:pt idx="2531">
                  <c:v>182.614</c:v>
                </c:pt>
                <c:pt idx="2532">
                  <c:v>183.898</c:v>
                </c:pt>
                <c:pt idx="2533">
                  <c:v>184.76900000000001</c:v>
                </c:pt>
                <c:pt idx="2534">
                  <c:v>182.84399999999999</c:v>
                </c:pt>
                <c:pt idx="2535">
                  <c:v>184.036</c:v>
                </c:pt>
                <c:pt idx="2536">
                  <c:v>183.761</c:v>
                </c:pt>
                <c:pt idx="2537">
                  <c:v>182.84399999999999</c:v>
                </c:pt>
                <c:pt idx="2538">
                  <c:v>187.38300000000001</c:v>
                </c:pt>
                <c:pt idx="2539">
                  <c:v>187.97900000000001</c:v>
                </c:pt>
                <c:pt idx="2540">
                  <c:v>185.31899999999999</c:v>
                </c:pt>
                <c:pt idx="2541">
                  <c:v>185.18199999999999</c:v>
                </c:pt>
                <c:pt idx="2542">
                  <c:v>187.79499999999999</c:v>
                </c:pt>
                <c:pt idx="2543">
                  <c:v>187.79499999999999</c:v>
                </c:pt>
                <c:pt idx="2544">
                  <c:v>191.28</c:v>
                </c:pt>
                <c:pt idx="2545">
                  <c:v>195.268</c:v>
                </c:pt>
                <c:pt idx="2546">
                  <c:v>194.90199999999999</c:v>
                </c:pt>
                <c:pt idx="2547">
                  <c:v>194.351</c:v>
                </c:pt>
                <c:pt idx="2548">
                  <c:v>193.84700000000001</c:v>
                </c:pt>
                <c:pt idx="2549">
                  <c:v>191.05</c:v>
                </c:pt>
                <c:pt idx="2550">
                  <c:v>191.64599999999999</c:v>
                </c:pt>
                <c:pt idx="2551">
                  <c:v>194.30600000000001</c:v>
                </c:pt>
                <c:pt idx="2552">
                  <c:v>195.22300000000001</c:v>
                </c:pt>
                <c:pt idx="2553">
                  <c:v>193.93899999999999</c:v>
                </c:pt>
                <c:pt idx="2554">
                  <c:v>194.30600000000001</c:v>
                </c:pt>
                <c:pt idx="2555">
                  <c:v>195.40600000000001</c:v>
                </c:pt>
                <c:pt idx="2556">
                  <c:v>194.44300000000001</c:v>
                </c:pt>
                <c:pt idx="2557">
                  <c:v>195.452</c:v>
                </c:pt>
                <c:pt idx="2558">
                  <c:v>196.55199999999999</c:v>
                </c:pt>
                <c:pt idx="2559">
                  <c:v>195.727</c:v>
                </c:pt>
                <c:pt idx="2560">
                  <c:v>195.589</c:v>
                </c:pt>
                <c:pt idx="2561">
                  <c:v>198.661</c:v>
                </c:pt>
                <c:pt idx="2562">
                  <c:v>196.369</c:v>
                </c:pt>
                <c:pt idx="2563">
                  <c:v>193.755</c:v>
                </c:pt>
                <c:pt idx="2564">
                  <c:v>192.197</c:v>
                </c:pt>
                <c:pt idx="2565">
                  <c:v>195.268</c:v>
                </c:pt>
                <c:pt idx="2566">
                  <c:v>198.386</c:v>
                </c:pt>
                <c:pt idx="2567">
                  <c:v>198.661</c:v>
                </c:pt>
                <c:pt idx="2568">
                  <c:v>204.48400000000001</c:v>
                </c:pt>
                <c:pt idx="2569">
                  <c:v>207.648</c:v>
                </c:pt>
                <c:pt idx="2570">
                  <c:v>209.75700000000001</c:v>
                </c:pt>
                <c:pt idx="2571">
                  <c:v>207.464</c:v>
                </c:pt>
                <c:pt idx="2572">
                  <c:v>206.226</c:v>
                </c:pt>
                <c:pt idx="2573">
                  <c:v>207.55600000000001</c:v>
                </c:pt>
                <c:pt idx="2574">
                  <c:v>210.994</c:v>
                </c:pt>
                <c:pt idx="2575">
                  <c:v>209.89400000000001</c:v>
                </c:pt>
                <c:pt idx="2576">
                  <c:v>208.19800000000001</c:v>
                </c:pt>
                <c:pt idx="2577">
                  <c:v>208.244</c:v>
                </c:pt>
                <c:pt idx="2578">
                  <c:v>211.178</c:v>
                </c:pt>
                <c:pt idx="2579">
                  <c:v>209.57300000000001</c:v>
                </c:pt>
                <c:pt idx="2580">
                  <c:v>207.464</c:v>
                </c:pt>
                <c:pt idx="2581">
                  <c:v>205.81399999999999</c:v>
                </c:pt>
                <c:pt idx="2582">
                  <c:v>201.916</c:v>
                </c:pt>
                <c:pt idx="2583">
                  <c:v>203.24600000000001</c:v>
                </c:pt>
                <c:pt idx="2584">
                  <c:v>204.209</c:v>
                </c:pt>
                <c:pt idx="2585">
                  <c:v>204.62200000000001</c:v>
                </c:pt>
                <c:pt idx="2586">
                  <c:v>203.38399999999999</c:v>
                </c:pt>
                <c:pt idx="2587">
                  <c:v>203.2</c:v>
                </c:pt>
                <c:pt idx="2588">
                  <c:v>201.596</c:v>
                </c:pt>
                <c:pt idx="2589">
                  <c:v>205.768</c:v>
                </c:pt>
                <c:pt idx="2590">
                  <c:v>211.178</c:v>
                </c:pt>
                <c:pt idx="2591">
                  <c:v>212.73699999999999</c:v>
                </c:pt>
                <c:pt idx="2592">
                  <c:v>212.96600000000001</c:v>
                </c:pt>
                <c:pt idx="2593">
                  <c:v>210.49</c:v>
                </c:pt>
                <c:pt idx="2594">
                  <c:v>209.94</c:v>
                </c:pt>
                <c:pt idx="2595">
                  <c:v>206.96</c:v>
                </c:pt>
                <c:pt idx="2596">
                  <c:v>208.702</c:v>
                </c:pt>
                <c:pt idx="2597">
                  <c:v>209.43600000000001</c:v>
                </c:pt>
                <c:pt idx="2598">
                  <c:v>211.86600000000001</c:v>
                </c:pt>
                <c:pt idx="2599">
                  <c:v>211.315</c:v>
                </c:pt>
                <c:pt idx="2600">
                  <c:v>210.58199999999999</c:v>
                </c:pt>
                <c:pt idx="2601">
                  <c:v>211.82</c:v>
                </c:pt>
                <c:pt idx="2602">
                  <c:v>210.67400000000001</c:v>
                </c:pt>
                <c:pt idx="2603">
                  <c:v>215.029</c:v>
                </c:pt>
                <c:pt idx="2604">
                  <c:v>212.73699999999999</c:v>
                </c:pt>
                <c:pt idx="2605">
                  <c:v>213.28700000000001</c:v>
                </c:pt>
                <c:pt idx="2606">
                  <c:v>214.34100000000001</c:v>
                </c:pt>
                <c:pt idx="2607">
                  <c:v>213.51599999999999</c:v>
                </c:pt>
                <c:pt idx="2608">
                  <c:v>214.34100000000001</c:v>
                </c:pt>
                <c:pt idx="2609">
                  <c:v>217.184</c:v>
                </c:pt>
                <c:pt idx="2610">
                  <c:v>215.85400000000001</c:v>
                </c:pt>
                <c:pt idx="2611">
                  <c:v>219.15600000000001</c:v>
                </c:pt>
                <c:pt idx="2612">
                  <c:v>218.97200000000001</c:v>
                </c:pt>
                <c:pt idx="2613">
                  <c:v>219.11</c:v>
                </c:pt>
                <c:pt idx="2614">
                  <c:v>222.64</c:v>
                </c:pt>
                <c:pt idx="2615">
                  <c:v>220.21</c:v>
                </c:pt>
                <c:pt idx="2616">
                  <c:v>217.09200000000001</c:v>
                </c:pt>
                <c:pt idx="2617">
                  <c:v>216.084</c:v>
                </c:pt>
                <c:pt idx="2618">
                  <c:v>215.946</c:v>
                </c:pt>
                <c:pt idx="2619">
                  <c:v>218.697</c:v>
                </c:pt>
                <c:pt idx="2620">
                  <c:v>217.82599999999999</c:v>
                </c:pt>
                <c:pt idx="2621">
                  <c:v>217.13800000000001</c:v>
                </c:pt>
                <c:pt idx="2622">
                  <c:v>218.74299999999999</c:v>
                </c:pt>
                <c:pt idx="2623">
                  <c:v>219.476</c:v>
                </c:pt>
                <c:pt idx="2624">
                  <c:v>221.26499999999999</c:v>
                </c:pt>
                <c:pt idx="2625">
                  <c:v>222.31899999999999</c:v>
                </c:pt>
                <c:pt idx="2626">
                  <c:v>222.59399999999999</c:v>
                </c:pt>
                <c:pt idx="2627">
                  <c:v>223.69399999999999</c:v>
                </c:pt>
                <c:pt idx="2628">
                  <c:v>221.44800000000001</c:v>
                </c:pt>
                <c:pt idx="2629">
                  <c:v>225.941</c:v>
                </c:pt>
                <c:pt idx="2630">
                  <c:v>230.34299999999999</c:v>
                </c:pt>
                <c:pt idx="2631">
                  <c:v>228.78399999999999</c:v>
                </c:pt>
                <c:pt idx="2632">
                  <c:v>228.738</c:v>
                </c:pt>
                <c:pt idx="2633">
                  <c:v>228.738</c:v>
                </c:pt>
                <c:pt idx="2634">
                  <c:v>229.93</c:v>
                </c:pt>
                <c:pt idx="2635">
                  <c:v>228.554</c:v>
                </c:pt>
                <c:pt idx="2636">
                  <c:v>229.471</c:v>
                </c:pt>
                <c:pt idx="2637">
                  <c:v>230.15899999999999</c:v>
                </c:pt>
                <c:pt idx="2638">
                  <c:v>226.904</c:v>
                </c:pt>
                <c:pt idx="2639">
                  <c:v>234.79</c:v>
                </c:pt>
                <c:pt idx="2640">
                  <c:v>237.63200000000001</c:v>
                </c:pt>
                <c:pt idx="2641">
                  <c:v>260.786</c:v>
                </c:pt>
                <c:pt idx="2642">
                  <c:v>260.46499999999997</c:v>
                </c:pt>
                <c:pt idx="2643">
                  <c:v>260.923</c:v>
                </c:pt>
                <c:pt idx="2644">
                  <c:v>261.33600000000001</c:v>
                </c:pt>
                <c:pt idx="2645">
                  <c:v>261.06099999999998</c:v>
                </c:pt>
                <c:pt idx="2646">
                  <c:v>266.37900000000002</c:v>
                </c:pt>
                <c:pt idx="2647">
                  <c:v>268.99299999999999</c:v>
                </c:pt>
                <c:pt idx="2648">
                  <c:v>265.875</c:v>
                </c:pt>
                <c:pt idx="2649">
                  <c:v>265.18700000000001</c:v>
                </c:pt>
                <c:pt idx="2650">
                  <c:v>266.37900000000002</c:v>
                </c:pt>
                <c:pt idx="2651">
                  <c:v>269.81799999999998</c:v>
                </c:pt>
                <c:pt idx="2652">
                  <c:v>267.113</c:v>
                </c:pt>
                <c:pt idx="2653">
                  <c:v>269.03899999999999</c:v>
                </c:pt>
                <c:pt idx="2654">
                  <c:v>267.66300000000001</c:v>
                </c:pt>
                <c:pt idx="2655">
                  <c:v>262.84899999999999</c:v>
                </c:pt>
                <c:pt idx="2656">
                  <c:v>264.95800000000003</c:v>
                </c:pt>
                <c:pt idx="2657">
                  <c:v>266.24200000000002</c:v>
                </c:pt>
                <c:pt idx="2658">
                  <c:v>266.42500000000001</c:v>
                </c:pt>
                <c:pt idx="2659">
                  <c:v>268.12200000000001</c:v>
                </c:pt>
                <c:pt idx="2660">
                  <c:v>269.17599999999999</c:v>
                </c:pt>
                <c:pt idx="2661">
                  <c:v>270.964</c:v>
                </c:pt>
                <c:pt idx="2662">
                  <c:v>270.322</c:v>
                </c:pt>
                <c:pt idx="2663">
                  <c:v>270.13900000000001</c:v>
                </c:pt>
                <c:pt idx="2664">
                  <c:v>270.41399999999999</c:v>
                </c:pt>
                <c:pt idx="2665">
                  <c:v>269.95600000000002</c:v>
                </c:pt>
                <c:pt idx="2666">
                  <c:v>272.11</c:v>
                </c:pt>
                <c:pt idx="2667">
                  <c:v>274.95299999999997</c:v>
                </c:pt>
                <c:pt idx="2668">
                  <c:v>273.899</c:v>
                </c:pt>
                <c:pt idx="2669">
                  <c:v>271.28500000000003</c:v>
                </c:pt>
                <c:pt idx="2670">
                  <c:v>274.08199999999999</c:v>
                </c:pt>
                <c:pt idx="2671">
                  <c:v>270.41399999999999</c:v>
                </c:pt>
                <c:pt idx="2672">
                  <c:v>271.14800000000002</c:v>
                </c:pt>
                <c:pt idx="2673">
                  <c:v>266.74599999999998</c:v>
                </c:pt>
                <c:pt idx="2674">
                  <c:v>273.16500000000002</c:v>
                </c:pt>
                <c:pt idx="2675">
                  <c:v>275.13600000000002</c:v>
                </c:pt>
                <c:pt idx="2676">
                  <c:v>270.185</c:v>
                </c:pt>
                <c:pt idx="2677">
                  <c:v>274.58600000000001</c:v>
                </c:pt>
                <c:pt idx="2678">
                  <c:v>279.17099999999999</c:v>
                </c:pt>
                <c:pt idx="2679">
                  <c:v>282.33499999999998</c:v>
                </c:pt>
                <c:pt idx="2680">
                  <c:v>281.64699999999999</c:v>
                </c:pt>
                <c:pt idx="2681">
                  <c:v>281.37200000000001</c:v>
                </c:pt>
                <c:pt idx="2682">
                  <c:v>281.83</c:v>
                </c:pt>
                <c:pt idx="2683">
                  <c:v>283.16000000000003</c:v>
                </c:pt>
                <c:pt idx="2684">
                  <c:v>283.435</c:v>
                </c:pt>
                <c:pt idx="2685">
                  <c:v>280.45499999999998</c:v>
                </c:pt>
                <c:pt idx="2686">
                  <c:v>274.44900000000001</c:v>
                </c:pt>
                <c:pt idx="2687">
                  <c:v>273.44</c:v>
                </c:pt>
                <c:pt idx="2688">
                  <c:v>276.19099999999997</c:v>
                </c:pt>
                <c:pt idx="2689">
                  <c:v>276.92500000000001</c:v>
                </c:pt>
                <c:pt idx="2690">
                  <c:v>278.3</c:v>
                </c:pt>
                <c:pt idx="2691">
                  <c:v>275.96199999999999</c:v>
                </c:pt>
                <c:pt idx="2692">
                  <c:v>275.32</c:v>
                </c:pt>
                <c:pt idx="2693">
                  <c:v>276.92500000000001</c:v>
                </c:pt>
                <c:pt idx="2694">
                  <c:v>272.61500000000001</c:v>
                </c:pt>
                <c:pt idx="2695">
                  <c:v>279.07900000000001</c:v>
                </c:pt>
                <c:pt idx="2696">
                  <c:v>278.529</c:v>
                </c:pt>
                <c:pt idx="2697">
                  <c:v>280.68400000000003</c:v>
                </c:pt>
                <c:pt idx="2698">
                  <c:v>283.66399999999999</c:v>
                </c:pt>
                <c:pt idx="2699">
                  <c:v>279.584</c:v>
                </c:pt>
                <c:pt idx="2700">
                  <c:v>284.76499999999999</c:v>
                </c:pt>
                <c:pt idx="2701">
                  <c:v>285.54399999999998</c:v>
                </c:pt>
                <c:pt idx="2702">
                  <c:v>281.14299999999997</c:v>
                </c:pt>
                <c:pt idx="2703">
                  <c:v>282.10500000000002</c:v>
                </c:pt>
                <c:pt idx="2704">
                  <c:v>280.91300000000001</c:v>
                </c:pt>
                <c:pt idx="2705">
                  <c:v>282.74700000000001</c:v>
                </c:pt>
                <c:pt idx="2706">
                  <c:v>279.767</c:v>
                </c:pt>
                <c:pt idx="2707">
                  <c:v>269.084</c:v>
                </c:pt>
                <c:pt idx="2708">
                  <c:v>270.964</c:v>
                </c:pt>
                <c:pt idx="2709">
                  <c:v>271.05599999999998</c:v>
                </c:pt>
                <c:pt idx="2710">
                  <c:v>273.62299999999999</c:v>
                </c:pt>
                <c:pt idx="2711">
                  <c:v>275.64100000000002</c:v>
                </c:pt>
                <c:pt idx="2712">
                  <c:v>279.53800000000001</c:v>
                </c:pt>
                <c:pt idx="2713">
                  <c:v>281.73899999999998</c:v>
                </c:pt>
                <c:pt idx="2714">
                  <c:v>283.16000000000003</c:v>
                </c:pt>
                <c:pt idx="2715">
                  <c:v>280.31700000000001</c:v>
                </c:pt>
                <c:pt idx="2716">
                  <c:v>278.346</c:v>
                </c:pt>
                <c:pt idx="2717">
                  <c:v>275.45699999999999</c:v>
                </c:pt>
                <c:pt idx="2718">
                  <c:v>280.18</c:v>
                </c:pt>
                <c:pt idx="2719">
                  <c:v>280.31700000000001</c:v>
                </c:pt>
                <c:pt idx="2720">
                  <c:v>282.33499999999998</c:v>
                </c:pt>
                <c:pt idx="2721">
                  <c:v>284.673</c:v>
                </c:pt>
                <c:pt idx="2722">
                  <c:v>282.01400000000001</c:v>
                </c:pt>
                <c:pt idx="2723">
                  <c:v>281.69299999999998</c:v>
                </c:pt>
                <c:pt idx="2724">
                  <c:v>285.315</c:v>
                </c:pt>
                <c:pt idx="2725">
                  <c:v>284.81</c:v>
                </c:pt>
                <c:pt idx="2726">
                  <c:v>287.37799999999999</c:v>
                </c:pt>
                <c:pt idx="2727">
                  <c:v>286.91899999999998</c:v>
                </c:pt>
                <c:pt idx="2728">
                  <c:v>286.41500000000002</c:v>
                </c:pt>
                <c:pt idx="2729">
                  <c:v>283.34300000000002</c:v>
                </c:pt>
                <c:pt idx="2730">
                  <c:v>286.23200000000003</c:v>
                </c:pt>
                <c:pt idx="2731">
                  <c:v>289.12</c:v>
                </c:pt>
                <c:pt idx="2732">
                  <c:v>293.24700000000001</c:v>
                </c:pt>
                <c:pt idx="2733">
                  <c:v>291.779</c:v>
                </c:pt>
                <c:pt idx="2734">
                  <c:v>290.358</c:v>
                </c:pt>
                <c:pt idx="2735">
                  <c:v>289.30399999999997</c:v>
                </c:pt>
                <c:pt idx="2736">
                  <c:v>295.67700000000002</c:v>
                </c:pt>
                <c:pt idx="2737">
                  <c:v>296.27300000000002</c:v>
                </c:pt>
                <c:pt idx="2738">
                  <c:v>300.07799999999997</c:v>
                </c:pt>
                <c:pt idx="2739">
                  <c:v>299.94</c:v>
                </c:pt>
                <c:pt idx="2740">
                  <c:v>302.60000000000002</c:v>
                </c:pt>
                <c:pt idx="2741">
                  <c:v>300.07799999999997</c:v>
                </c:pt>
                <c:pt idx="2742">
                  <c:v>302.875</c:v>
                </c:pt>
                <c:pt idx="2743">
                  <c:v>302.46199999999999</c:v>
                </c:pt>
                <c:pt idx="2744">
                  <c:v>303.012</c:v>
                </c:pt>
                <c:pt idx="2745">
                  <c:v>303.517</c:v>
                </c:pt>
                <c:pt idx="2746">
                  <c:v>303.7</c:v>
                </c:pt>
                <c:pt idx="2747">
                  <c:v>307.13900000000001</c:v>
                </c:pt>
                <c:pt idx="2748">
                  <c:v>306.26799999999997</c:v>
                </c:pt>
                <c:pt idx="2749">
                  <c:v>304.43400000000003</c:v>
                </c:pt>
                <c:pt idx="2750">
                  <c:v>307.09300000000002</c:v>
                </c:pt>
                <c:pt idx="2751">
                  <c:v>306.726</c:v>
                </c:pt>
                <c:pt idx="2752">
                  <c:v>309.06400000000002</c:v>
                </c:pt>
                <c:pt idx="2753">
                  <c:v>309.935</c:v>
                </c:pt>
                <c:pt idx="2754">
                  <c:v>314.52</c:v>
                </c:pt>
                <c:pt idx="2755">
                  <c:v>313.32799999999997</c:v>
                </c:pt>
                <c:pt idx="2756">
                  <c:v>312.22800000000001</c:v>
                </c:pt>
                <c:pt idx="2757">
                  <c:v>309.61399999999998</c:v>
                </c:pt>
                <c:pt idx="2758">
                  <c:v>315.75799999999998</c:v>
                </c:pt>
                <c:pt idx="2759">
                  <c:v>322.77300000000002</c:v>
                </c:pt>
                <c:pt idx="2760">
                  <c:v>327.86200000000002</c:v>
                </c:pt>
                <c:pt idx="2761">
                  <c:v>327.358</c:v>
                </c:pt>
                <c:pt idx="2762">
                  <c:v>327.67899999999997</c:v>
                </c:pt>
                <c:pt idx="2763">
                  <c:v>327.358</c:v>
                </c:pt>
                <c:pt idx="2764">
                  <c:v>325.98200000000003</c:v>
                </c:pt>
                <c:pt idx="2765">
                  <c:v>328.22899999999998</c:v>
                </c:pt>
                <c:pt idx="2766">
                  <c:v>328.09100000000001</c:v>
                </c:pt>
                <c:pt idx="2767">
                  <c:v>329.375</c:v>
                </c:pt>
                <c:pt idx="2768">
                  <c:v>331.255</c:v>
                </c:pt>
                <c:pt idx="2769">
                  <c:v>332.67599999999999</c:v>
                </c:pt>
                <c:pt idx="2770">
                  <c:v>361.928</c:v>
                </c:pt>
                <c:pt idx="2771">
                  <c:v>360.048</c:v>
                </c:pt>
                <c:pt idx="2772">
                  <c:v>362.524</c:v>
                </c:pt>
                <c:pt idx="2773">
                  <c:v>363.57799999999997</c:v>
                </c:pt>
                <c:pt idx="2774">
                  <c:v>360.827</c:v>
                </c:pt>
                <c:pt idx="2775">
                  <c:v>363.76100000000002</c:v>
                </c:pt>
                <c:pt idx="2776">
                  <c:v>363.12</c:v>
                </c:pt>
                <c:pt idx="2777">
                  <c:v>370.77600000000001</c:v>
                </c:pt>
                <c:pt idx="2778">
                  <c:v>372.24299999999999</c:v>
                </c:pt>
                <c:pt idx="2779">
                  <c:v>368.62099999999998</c:v>
                </c:pt>
                <c:pt idx="2780">
                  <c:v>367.65899999999999</c:v>
                </c:pt>
                <c:pt idx="2781">
                  <c:v>356.79199999999997</c:v>
                </c:pt>
                <c:pt idx="2782">
                  <c:v>355.69200000000001</c:v>
                </c:pt>
                <c:pt idx="2783">
                  <c:v>353.44600000000003</c:v>
                </c:pt>
                <c:pt idx="2784">
                  <c:v>352.98700000000002</c:v>
                </c:pt>
                <c:pt idx="2785">
                  <c:v>351.245</c:v>
                </c:pt>
                <c:pt idx="2786">
                  <c:v>353.62900000000002</c:v>
                </c:pt>
                <c:pt idx="2787">
                  <c:v>353.81200000000001</c:v>
                </c:pt>
                <c:pt idx="2788">
                  <c:v>359.54300000000001</c:v>
                </c:pt>
                <c:pt idx="2789">
                  <c:v>363.12</c:v>
                </c:pt>
                <c:pt idx="2790">
                  <c:v>358.07600000000002</c:v>
                </c:pt>
                <c:pt idx="2791">
                  <c:v>358.48899999999998</c:v>
                </c:pt>
                <c:pt idx="2792">
                  <c:v>358.99299999999999</c:v>
                </c:pt>
                <c:pt idx="2793">
                  <c:v>352.25299999999999</c:v>
                </c:pt>
                <c:pt idx="2794">
                  <c:v>344.00099999999998</c:v>
                </c:pt>
                <c:pt idx="2795">
                  <c:v>344.68900000000002</c:v>
                </c:pt>
                <c:pt idx="2796">
                  <c:v>341.8</c:v>
                </c:pt>
                <c:pt idx="2797">
                  <c:v>342.94600000000003</c:v>
                </c:pt>
                <c:pt idx="2798">
                  <c:v>342.53399999999999</c:v>
                </c:pt>
                <c:pt idx="2799">
                  <c:v>346.935</c:v>
                </c:pt>
                <c:pt idx="2800">
                  <c:v>348.86099999999999</c:v>
                </c:pt>
                <c:pt idx="2801">
                  <c:v>350.37400000000002</c:v>
                </c:pt>
                <c:pt idx="2802">
                  <c:v>353.721</c:v>
                </c:pt>
                <c:pt idx="2803">
                  <c:v>354.86700000000002</c:v>
                </c:pt>
                <c:pt idx="2804">
                  <c:v>357.38900000000001</c:v>
                </c:pt>
                <c:pt idx="2805">
                  <c:v>355.00400000000002</c:v>
                </c:pt>
                <c:pt idx="2806">
                  <c:v>356.38</c:v>
                </c:pt>
                <c:pt idx="2807">
                  <c:v>356.56299999999999</c:v>
                </c:pt>
                <c:pt idx="2808">
                  <c:v>364.72399999999999</c:v>
                </c:pt>
                <c:pt idx="2809">
                  <c:v>362.79899999999998</c:v>
                </c:pt>
                <c:pt idx="2810">
                  <c:v>357.02199999999999</c:v>
                </c:pt>
                <c:pt idx="2811">
                  <c:v>363.67</c:v>
                </c:pt>
                <c:pt idx="2812">
                  <c:v>358.81</c:v>
                </c:pt>
                <c:pt idx="2813">
                  <c:v>361.24</c:v>
                </c:pt>
                <c:pt idx="2814">
                  <c:v>360.96499999999997</c:v>
                </c:pt>
                <c:pt idx="2815">
                  <c:v>360.36900000000003</c:v>
                </c:pt>
                <c:pt idx="2816">
                  <c:v>351.84100000000001</c:v>
                </c:pt>
                <c:pt idx="2817">
                  <c:v>355.96699999999998</c:v>
                </c:pt>
                <c:pt idx="2818">
                  <c:v>365.32</c:v>
                </c:pt>
                <c:pt idx="2819">
                  <c:v>368.43799999999999</c:v>
                </c:pt>
                <c:pt idx="2820">
                  <c:v>364.22</c:v>
                </c:pt>
                <c:pt idx="2821">
                  <c:v>369.90499999999997</c:v>
                </c:pt>
                <c:pt idx="2822">
                  <c:v>378.25</c:v>
                </c:pt>
                <c:pt idx="2823">
                  <c:v>374.49</c:v>
                </c:pt>
                <c:pt idx="2824">
                  <c:v>374.94799999999998</c:v>
                </c:pt>
                <c:pt idx="2825">
                  <c:v>368.16300000000001</c:v>
                </c:pt>
                <c:pt idx="2826">
                  <c:v>369.81299999999999</c:v>
                </c:pt>
                <c:pt idx="2827">
                  <c:v>368.988</c:v>
                </c:pt>
                <c:pt idx="2828">
                  <c:v>367.52100000000002</c:v>
                </c:pt>
                <c:pt idx="2829">
                  <c:v>377.88299999999998</c:v>
                </c:pt>
                <c:pt idx="2830">
                  <c:v>375.315</c:v>
                </c:pt>
                <c:pt idx="2831">
                  <c:v>376.78199999999998</c:v>
                </c:pt>
                <c:pt idx="2832">
                  <c:v>372.47300000000001</c:v>
                </c:pt>
                <c:pt idx="2833">
                  <c:v>368.16300000000001</c:v>
                </c:pt>
                <c:pt idx="2834">
                  <c:v>377.88299999999998</c:v>
                </c:pt>
                <c:pt idx="2835">
                  <c:v>371.37200000000001</c:v>
                </c:pt>
                <c:pt idx="2836">
                  <c:v>371.55599999999998</c:v>
                </c:pt>
                <c:pt idx="2837">
                  <c:v>373.94</c:v>
                </c:pt>
                <c:pt idx="2838">
                  <c:v>374.49</c:v>
                </c:pt>
                <c:pt idx="2839">
                  <c:v>363.57799999999997</c:v>
                </c:pt>
                <c:pt idx="2840">
                  <c:v>356.60899999999998</c:v>
                </c:pt>
                <c:pt idx="2841">
                  <c:v>343.13</c:v>
                </c:pt>
                <c:pt idx="2842">
                  <c:v>356.24200000000002</c:v>
                </c:pt>
                <c:pt idx="2843">
                  <c:v>341.387</c:v>
                </c:pt>
                <c:pt idx="2844">
                  <c:v>336.43599999999998</c:v>
                </c:pt>
                <c:pt idx="2845">
                  <c:v>348.44799999999998</c:v>
                </c:pt>
                <c:pt idx="2846">
                  <c:v>334.69400000000002</c:v>
                </c:pt>
                <c:pt idx="2847">
                  <c:v>352.666</c:v>
                </c:pt>
                <c:pt idx="2848">
                  <c:v>359.91</c:v>
                </c:pt>
                <c:pt idx="2849">
                  <c:v>360.00200000000001</c:v>
                </c:pt>
                <c:pt idx="2850">
                  <c:v>357.15899999999999</c:v>
                </c:pt>
                <c:pt idx="2851">
                  <c:v>357.80099999999999</c:v>
                </c:pt>
                <c:pt idx="2852">
                  <c:v>362.56900000000002</c:v>
                </c:pt>
                <c:pt idx="2853">
                  <c:v>361.37700000000001</c:v>
                </c:pt>
                <c:pt idx="2854">
                  <c:v>359.26799999999997</c:v>
                </c:pt>
                <c:pt idx="2855">
                  <c:v>363.39499999999998</c:v>
                </c:pt>
                <c:pt idx="2856">
                  <c:v>360.00200000000001</c:v>
                </c:pt>
                <c:pt idx="2857">
                  <c:v>355.78399999999999</c:v>
                </c:pt>
                <c:pt idx="2858">
                  <c:v>352.57400000000001</c:v>
                </c:pt>
                <c:pt idx="2859">
                  <c:v>344.04700000000003</c:v>
                </c:pt>
                <c:pt idx="2860">
                  <c:v>350.92399999999998</c:v>
                </c:pt>
                <c:pt idx="2861">
                  <c:v>351.10700000000003</c:v>
                </c:pt>
                <c:pt idx="2862">
                  <c:v>348.173</c:v>
                </c:pt>
                <c:pt idx="2863">
                  <c:v>350.92399999999998</c:v>
                </c:pt>
                <c:pt idx="2864">
                  <c:v>355.78399999999999</c:v>
                </c:pt>
                <c:pt idx="2865">
                  <c:v>354.77499999999998</c:v>
                </c:pt>
                <c:pt idx="2866">
                  <c:v>350.74</c:v>
                </c:pt>
                <c:pt idx="2867">
                  <c:v>350.83199999999999</c:v>
                </c:pt>
                <c:pt idx="2868">
                  <c:v>354.40800000000002</c:v>
                </c:pt>
                <c:pt idx="2869">
                  <c:v>350.19</c:v>
                </c:pt>
                <c:pt idx="2870">
                  <c:v>346.61399999999998</c:v>
                </c:pt>
                <c:pt idx="2871">
                  <c:v>355.32499999999999</c:v>
                </c:pt>
                <c:pt idx="2872">
                  <c:v>362.01900000000001</c:v>
                </c:pt>
                <c:pt idx="2873">
                  <c:v>353.49099999999999</c:v>
                </c:pt>
                <c:pt idx="2874">
                  <c:v>352.94099999999997</c:v>
                </c:pt>
                <c:pt idx="2875">
                  <c:v>350.46499999999997</c:v>
                </c:pt>
                <c:pt idx="2876">
                  <c:v>351.10700000000003</c:v>
                </c:pt>
                <c:pt idx="2877">
                  <c:v>352.39100000000002</c:v>
                </c:pt>
                <c:pt idx="2878">
                  <c:v>356.517</c:v>
                </c:pt>
                <c:pt idx="2879">
                  <c:v>368.16300000000001</c:v>
                </c:pt>
                <c:pt idx="2880">
                  <c:v>367.52100000000002</c:v>
                </c:pt>
                <c:pt idx="2881">
                  <c:v>383.935</c:v>
                </c:pt>
                <c:pt idx="2882">
                  <c:v>382.92599999999999</c:v>
                </c:pt>
                <c:pt idx="2883">
                  <c:v>381.459</c:v>
                </c:pt>
                <c:pt idx="2884">
                  <c:v>393.65499999999997</c:v>
                </c:pt>
                <c:pt idx="2885">
                  <c:v>399.34</c:v>
                </c:pt>
                <c:pt idx="2886">
                  <c:v>403.37400000000002</c:v>
                </c:pt>
                <c:pt idx="2887">
                  <c:v>399.98200000000003</c:v>
                </c:pt>
                <c:pt idx="2888">
                  <c:v>401.17399999999998</c:v>
                </c:pt>
                <c:pt idx="2889">
                  <c:v>399.98200000000003</c:v>
                </c:pt>
                <c:pt idx="2890">
                  <c:v>398.51499999999999</c:v>
                </c:pt>
                <c:pt idx="2891">
                  <c:v>393.38</c:v>
                </c:pt>
                <c:pt idx="2892">
                  <c:v>395.21300000000002</c:v>
                </c:pt>
                <c:pt idx="2893">
                  <c:v>400.07299999999998</c:v>
                </c:pt>
                <c:pt idx="2894">
                  <c:v>401.81599999999997</c:v>
                </c:pt>
                <c:pt idx="2895">
                  <c:v>420.33800000000002</c:v>
                </c:pt>
                <c:pt idx="2896">
                  <c:v>424.55599999999998</c:v>
                </c:pt>
                <c:pt idx="2897">
                  <c:v>437.11900000000003</c:v>
                </c:pt>
                <c:pt idx="2898">
                  <c:v>439.77800000000002</c:v>
                </c:pt>
                <c:pt idx="2899">
                  <c:v>445.64699999999999</c:v>
                </c:pt>
                <c:pt idx="2900">
                  <c:v>444.08800000000002</c:v>
                </c:pt>
                <c:pt idx="2901">
                  <c:v>443.35399999999998</c:v>
                </c:pt>
                <c:pt idx="2902">
                  <c:v>438.31099999999998</c:v>
                </c:pt>
                <c:pt idx="2903">
                  <c:v>445.18799999999999</c:v>
                </c:pt>
                <c:pt idx="2904">
                  <c:v>440.69499999999999</c:v>
                </c:pt>
                <c:pt idx="2905">
                  <c:v>447.572</c:v>
                </c:pt>
                <c:pt idx="2906">
                  <c:v>452.70699999999999</c:v>
                </c:pt>
                <c:pt idx="2907">
                  <c:v>458.6</c:v>
                </c:pt>
                <c:pt idx="2908">
                  <c:v>466.7</c:v>
                </c:pt>
                <c:pt idx="2909">
                  <c:v>477.8</c:v>
                </c:pt>
                <c:pt idx="2910">
                  <c:v>477.6</c:v>
                </c:pt>
                <c:pt idx="2911">
                  <c:v>478.8</c:v>
                </c:pt>
                <c:pt idx="2912">
                  <c:v>486.1</c:v>
                </c:pt>
                <c:pt idx="2913">
                  <c:v>486.3</c:v>
                </c:pt>
                <c:pt idx="2914">
                  <c:v>480</c:v>
                </c:pt>
                <c:pt idx="2915">
                  <c:v>487.1</c:v>
                </c:pt>
                <c:pt idx="2916">
                  <c:v>487.5</c:v>
                </c:pt>
                <c:pt idx="2917">
                  <c:v>489.2</c:v>
                </c:pt>
                <c:pt idx="2918">
                  <c:v>487.2</c:v>
                </c:pt>
                <c:pt idx="2919">
                  <c:v>487.7</c:v>
                </c:pt>
                <c:pt idx="2920">
                  <c:v>489.7</c:v>
                </c:pt>
                <c:pt idx="2921">
                  <c:v>491.8</c:v>
                </c:pt>
                <c:pt idx="2922">
                  <c:v>496.5</c:v>
                </c:pt>
                <c:pt idx="2923">
                  <c:v>500.6</c:v>
                </c:pt>
                <c:pt idx="2924">
                  <c:v>499.4</c:v>
                </c:pt>
                <c:pt idx="2925">
                  <c:v>478.7</c:v>
                </c:pt>
                <c:pt idx="2926">
                  <c:v>505.4</c:v>
                </c:pt>
                <c:pt idx="2927">
                  <c:v>507</c:v>
                </c:pt>
                <c:pt idx="2928">
                  <c:v>502.8</c:v>
                </c:pt>
                <c:pt idx="2929">
                  <c:v>505.4</c:v>
                </c:pt>
                <c:pt idx="2930">
                  <c:v>514.6</c:v>
                </c:pt>
                <c:pt idx="2931">
                  <c:v>512</c:v>
                </c:pt>
                <c:pt idx="2932">
                  <c:v>508.8</c:v>
                </c:pt>
                <c:pt idx="2933">
                  <c:v>493.7</c:v>
                </c:pt>
                <c:pt idx="2934">
                  <c:v>481.4</c:v>
                </c:pt>
                <c:pt idx="2935">
                  <c:v>480</c:v>
                </c:pt>
                <c:pt idx="2936">
                  <c:v>486</c:v>
                </c:pt>
                <c:pt idx="2937">
                  <c:v>468.7</c:v>
                </c:pt>
                <c:pt idx="2938">
                  <c:v>475.3</c:v>
                </c:pt>
                <c:pt idx="2939">
                  <c:v>485</c:v>
                </c:pt>
                <c:pt idx="2940">
                  <c:v>476.6</c:v>
                </c:pt>
                <c:pt idx="2941">
                  <c:v>483.6</c:v>
                </c:pt>
                <c:pt idx="2942">
                  <c:v>472.5</c:v>
                </c:pt>
                <c:pt idx="2943">
                  <c:v>471.9</c:v>
                </c:pt>
                <c:pt idx="2944">
                  <c:v>472</c:v>
                </c:pt>
                <c:pt idx="2945">
                  <c:v>471.7</c:v>
                </c:pt>
                <c:pt idx="2946">
                  <c:v>476.5</c:v>
                </c:pt>
                <c:pt idx="2947">
                  <c:v>486</c:v>
                </c:pt>
                <c:pt idx="2948">
                  <c:v>493.8</c:v>
                </c:pt>
                <c:pt idx="2949">
                  <c:v>475</c:v>
                </c:pt>
                <c:pt idx="2950">
                  <c:v>488.4</c:v>
                </c:pt>
                <c:pt idx="2951">
                  <c:v>492.5</c:v>
                </c:pt>
                <c:pt idx="2952">
                  <c:v>490.2</c:v>
                </c:pt>
                <c:pt idx="2953">
                  <c:v>497.3</c:v>
                </c:pt>
                <c:pt idx="2954">
                  <c:v>503.6</c:v>
                </c:pt>
                <c:pt idx="2955">
                  <c:v>495.5</c:v>
                </c:pt>
                <c:pt idx="2956">
                  <c:v>486.8</c:v>
                </c:pt>
                <c:pt idx="2957">
                  <c:v>483.9</c:v>
                </c:pt>
                <c:pt idx="2958">
                  <c:v>490.9</c:v>
                </c:pt>
                <c:pt idx="2959">
                  <c:v>503.6</c:v>
                </c:pt>
                <c:pt idx="2960">
                  <c:v>502.8</c:v>
                </c:pt>
                <c:pt idx="2961">
                  <c:v>464</c:v>
                </c:pt>
                <c:pt idx="2962">
                  <c:v>463.5</c:v>
                </c:pt>
                <c:pt idx="2963">
                  <c:v>456</c:v>
                </c:pt>
                <c:pt idx="2964">
                  <c:v>458.6</c:v>
                </c:pt>
                <c:pt idx="2965">
                  <c:v>455.4</c:v>
                </c:pt>
                <c:pt idx="2966">
                  <c:v>459.5</c:v>
                </c:pt>
                <c:pt idx="2967">
                  <c:v>457.7</c:v>
                </c:pt>
                <c:pt idx="2968">
                  <c:v>466.7</c:v>
                </c:pt>
                <c:pt idx="2969">
                  <c:v>464.5</c:v>
                </c:pt>
                <c:pt idx="2970">
                  <c:v>472.9</c:v>
                </c:pt>
                <c:pt idx="2971">
                  <c:v>464.6</c:v>
                </c:pt>
                <c:pt idx="2972">
                  <c:v>466.3</c:v>
                </c:pt>
                <c:pt idx="2973">
                  <c:v>464.2</c:v>
                </c:pt>
                <c:pt idx="2974">
                  <c:v>451.5</c:v>
                </c:pt>
                <c:pt idx="2975">
                  <c:v>453</c:v>
                </c:pt>
                <c:pt idx="2976">
                  <c:v>453.1</c:v>
                </c:pt>
                <c:pt idx="2977">
                  <c:v>463</c:v>
                </c:pt>
                <c:pt idx="2978">
                  <c:v>461.8</c:v>
                </c:pt>
                <c:pt idx="2979">
                  <c:v>458.7</c:v>
                </c:pt>
                <c:pt idx="2980">
                  <c:v>456.4</c:v>
                </c:pt>
                <c:pt idx="2981">
                  <c:v>457.2</c:v>
                </c:pt>
                <c:pt idx="2982">
                  <c:v>470.9</c:v>
                </c:pt>
                <c:pt idx="2983">
                  <c:v>478.2</c:v>
                </c:pt>
                <c:pt idx="2984">
                  <c:v>481.7</c:v>
                </c:pt>
                <c:pt idx="2985">
                  <c:v>482.4</c:v>
                </c:pt>
                <c:pt idx="2986">
                  <c:v>468</c:v>
                </c:pt>
                <c:pt idx="2987">
                  <c:v>462.2</c:v>
                </c:pt>
                <c:pt idx="2988">
                  <c:v>451.9</c:v>
                </c:pt>
                <c:pt idx="2989">
                  <c:v>439.2</c:v>
                </c:pt>
                <c:pt idx="2990">
                  <c:v>430.1</c:v>
                </c:pt>
                <c:pt idx="2991">
                  <c:v>447.2</c:v>
                </c:pt>
                <c:pt idx="2992">
                  <c:v>448.5</c:v>
                </c:pt>
                <c:pt idx="2993">
                  <c:v>440.2</c:v>
                </c:pt>
                <c:pt idx="2994">
                  <c:v>455.3</c:v>
                </c:pt>
                <c:pt idx="2995">
                  <c:v>446.6</c:v>
                </c:pt>
                <c:pt idx="2996">
                  <c:v>447.2</c:v>
                </c:pt>
                <c:pt idx="2997">
                  <c:v>441</c:v>
                </c:pt>
                <c:pt idx="2998">
                  <c:v>441.3</c:v>
                </c:pt>
                <c:pt idx="2999">
                  <c:v>443</c:v>
                </c:pt>
                <c:pt idx="3000">
                  <c:v>449.3</c:v>
                </c:pt>
                <c:pt idx="3001">
                  <c:v>454.7</c:v>
                </c:pt>
                <c:pt idx="3002">
                  <c:v>456.5</c:v>
                </c:pt>
                <c:pt idx="3003">
                  <c:v>460.4</c:v>
                </c:pt>
                <c:pt idx="3004">
                  <c:v>458.9</c:v>
                </c:pt>
                <c:pt idx="3005">
                  <c:v>464</c:v>
                </c:pt>
                <c:pt idx="3006">
                  <c:v>461.7</c:v>
                </c:pt>
                <c:pt idx="3007">
                  <c:v>468.4</c:v>
                </c:pt>
                <c:pt idx="3008">
                  <c:v>459.9</c:v>
                </c:pt>
                <c:pt idx="3009">
                  <c:v>462.6</c:v>
                </c:pt>
                <c:pt idx="3010">
                  <c:v>437.8</c:v>
                </c:pt>
                <c:pt idx="3011">
                  <c:v>429.1</c:v>
                </c:pt>
                <c:pt idx="3012">
                  <c:v>420.2</c:v>
                </c:pt>
                <c:pt idx="3013">
                  <c:v>421.9</c:v>
                </c:pt>
                <c:pt idx="3014">
                  <c:v>381.3</c:v>
                </c:pt>
                <c:pt idx="3015">
                  <c:v>372.3</c:v>
                </c:pt>
                <c:pt idx="3016">
                  <c:v>379.7</c:v>
                </c:pt>
                <c:pt idx="3017">
                  <c:v>370.9</c:v>
                </c:pt>
                <c:pt idx="3018">
                  <c:v>381.9</c:v>
                </c:pt>
                <c:pt idx="3019">
                  <c:v>378.3</c:v>
                </c:pt>
                <c:pt idx="3020">
                  <c:v>365.9</c:v>
                </c:pt>
                <c:pt idx="3021">
                  <c:v>360.2</c:v>
                </c:pt>
                <c:pt idx="3022">
                  <c:v>367</c:v>
                </c:pt>
                <c:pt idx="3023">
                  <c:v>353.1</c:v>
                </c:pt>
                <c:pt idx="3024">
                  <c:v>370</c:v>
                </c:pt>
                <c:pt idx="3025">
                  <c:v>381.1</c:v>
                </c:pt>
                <c:pt idx="3026">
                  <c:v>377.4</c:v>
                </c:pt>
                <c:pt idx="3027">
                  <c:v>381.4</c:v>
                </c:pt>
                <c:pt idx="3028">
                  <c:v>376.1</c:v>
                </c:pt>
                <c:pt idx="3029">
                  <c:v>393.6</c:v>
                </c:pt>
                <c:pt idx="3030">
                  <c:v>399</c:v>
                </c:pt>
                <c:pt idx="3031">
                  <c:v>421</c:v>
                </c:pt>
                <c:pt idx="3032">
                  <c:v>410</c:v>
                </c:pt>
                <c:pt idx="3033">
                  <c:v>409.9</c:v>
                </c:pt>
                <c:pt idx="3034">
                  <c:v>411.5</c:v>
                </c:pt>
                <c:pt idx="3035">
                  <c:v>407.4</c:v>
                </c:pt>
                <c:pt idx="3036">
                  <c:v>393.2</c:v>
                </c:pt>
                <c:pt idx="3037">
                  <c:v>388.7</c:v>
                </c:pt>
                <c:pt idx="3038">
                  <c:v>400.8</c:v>
                </c:pt>
                <c:pt idx="3039">
                  <c:v>397.6</c:v>
                </c:pt>
                <c:pt idx="3040">
                  <c:v>392.9</c:v>
                </c:pt>
                <c:pt idx="3041">
                  <c:v>389.6</c:v>
                </c:pt>
                <c:pt idx="3042">
                  <c:v>382.6</c:v>
                </c:pt>
                <c:pt idx="3043">
                  <c:v>374.2</c:v>
                </c:pt>
                <c:pt idx="3044">
                  <c:v>383</c:v>
                </c:pt>
                <c:pt idx="3045">
                  <c:v>388</c:v>
                </c:pt>
                <c:pt idx="3046">
                  <c:v>390.3</c:v>
                </c:pt>
                <c:pt idx="3047">
                  <c:v>389.6</c:v>
                </c:pt>
                <c:pt idx="3048">
                  <c:v>387.4</c:v>
                </c:pt>
                <c:pt idx="3049">
                  <c:v>387.9</c:v>
                </c:pt>
                <c:pt idx="3050">
                  <c:v>388.7</c:v>
                </c:pt>
                <c:pt idx="3051">
                  <c:v>384</c:v>
                </c:pt>
                <c:pt idx="3052">
                  <c:v>413.5</c:v>
                </c:pt>
                <c:pt idx="3053">
                  <c:v>405.4</c:v>
                </c:pt>
                <c:pt idx="3054">
                  <c:v>403.2</c:v>
                </c:pt>
                <c:pt idx="3055">
                  <c:v>390.9</c:v>
                </c:pt>
                <c:pt idx="3056">
                  <c:v>395.3</c:v>
                </c:pt>
                <c:pt idx="3057">
                  <c:v>389.3</c:v>
                </c:pt>
                <c:pt idx="3058">
                  <c:v>399.4</c:v>
                </c:pt>
                <c:pt idx="3059">
                  <c:v>409.7</c:v>
                </c:pt>
                <c:pt idx="3060">
                  <c:v>411.4</c:v>
                </c:pt>
                <c:pt idx="3061">
                  <c:v>404.4</c:v>
                </c:pt>
                <c:pt idx="3062">
                  <c:v>403.1</c:v>
                </c:pt>
                <c:pt idx="3063">
                  <c:v>402.5</c:v>
                </c:pt>
                <c:pt idx="3064">
                  <c:v>407.7</c:v>
                </c:pt>
                <c:pt idx="3065">
                  <c:v>399.9</c:v>
                </c:pt>
                <c:pt idx="3066">
                  <c:v>396.1</c:v>
                </c:pt>
                <c:pt idx="3067">
                  <c:v>387</c:v>
                </c:pt>
                <c:pt idx="3068">
                  <c:v>385.5</c:v>
                </c:pt>
                <c:pt idx="3069">
                  <c:v>397.5</c:v>
                </c:pt>
                <c:pt idx="3070">
                  <c:v>411.6</c:v>
                </c:pt>
                <c:pt idx="3071">
                  <c:v>402.8</c:v>
                </c:pt>
                <c:pt idx="3072">
                  <c:v>380.7</c:v>
                </c:pt>
                <c:pt idx="3073">
                  <c:v>397.4</c:v>
                </c:pt>
                <c:pt idx="3074">
                  <c:v>396.4</c:v>
                </c:pt>
                <c:pt idx="3075">
                  <c:v>410.5</c:v>
                </c:pt>
                <c:pt idx="3076">
                  <c:v>420.1</c:v>
                </c:pt>
                <c:pt idx="3077">
                  <c:v>405.4</c:v>
                </c:pt>
                <c:pt idx="3078">
                  <c:v>405.9</c:v>
                </c:pt>
                <c:pt idx="3079">
                  <c:v>397.7</c:v>
                </c:pt>
                <c:pt idx="3080">
                  <c:v>394.3</c:v>
                </c:pt>
                <c:pt idx="3081">
                  <c:v>397</c:v>
                </c:pt>
                <c:pt idx="3082">
                  <c:v>397.5</c:v>
                </c:pt>
                <c:pt idx="3083">
                  <c:v>410</c:v>
                </c:pt>
                <c:pt idx="3084">
                  <c:v>412.9</c:v>
                </c:pt>
                <c:pt idx="3085">
                  <c:v>410</c:v>
                </c:pt>
                <c:pt idx="3086">
                  <c:v>412.7</c:v>
                </c:pt>
                <c:pt idx="3087">
                  <c:v>414.7</c:v>
                </c:pt>
                <c:pt idx="3088">
                  <c:v>421.2</c:v>
                </c:pt>
                <c:pt idx="3089">
                  <c:v>418.3</c:v>
                </c:pt>
                <c:pt idx="3090">
                  <c:v>418.4</c:v>
                </c:pt>
                <c:pt idx="3091">
                  <c:v>432.3</c:v>
                </c:pt>
                <c:pt idx="3092">
                  <c:v>437.5</c:v>
                </c:pt>
                <c:pt idx="3093">
                  <c:v>446.2</c:v>
                </c:pt>
                <c:pt idx="3094">
                  <c:v>442.1</c:v>
                </c:pt>
                <c:pt idx="3095">
                  <c:v>451.2</c:v>
                </c:pt>
                <c:pt idx="3096">
                  <c:v>444.7</c:v>
                </c:pt>
                <c:pt idx="3097">
                  <c:v>440.4</c:v>
                </c:pt>
                <c:pt idx="3098">
                  <c:v>440.9</c:v>
                </c:pt>
                <c:pt idx="3099">
                  <c:v>451</c:v>
                </c:pt>
                <c:pt idx="3100">
                  <c:v>465.8</c:v>
                </c:pt>
                <c:pt idx="3101">
                  <c:v>480</c:v>
                </c:pt>
                <c:pt idx="3102">
                  <c:v>468.2</c:v>
                </c:pt>
                <c:pt idx="3103">
                  <c:v>473.5</c:v>
                </c:pt>
                <c:pt idx="3104">
                  <c:v>475.4</c:v>
                </c:pt>
                <c:pt idx="3105">
                  <c:v>475.2</c:v>
                </c:pt>
                <c:pt idx="3106">
                  <c:v>474.5</c:v>
                </c:pt>
                <c:pt idx="3107">
                  <c:v>476.4</c:v>
                </c:pt>
                <c:pt idx="3108">
                  <c:v>480</c:v>
                </c:pt>
                <c:pt idx="3109">
                  <c:v>483.6</c:v>
                </c:pt>
                <c:pt idx="3110">
                  <c:v>486.5</c:v>
                </c:pt>
                <c:pt idx="3111">
                  <c:v>481.4</c:v>
                </c:pt>
                <c:pt idx="3112">
                  <c:v>480.1</c:v>
                </c:pt>
                <c:pt idx="3113">
                  <c:v>495.5</c:v>
                </c:pt>
                <c:pt idx="3114">
                  <c:v>494.5</c:v>
                </c:pt>
                <c:pt idx="3115">
                  <c:v>493.4</c:v>
                </c:pt>
                <c:pt idx="3116">
                  <c:v>489</c:v>
                </c:pt>
                <c:pt idx="3117">
                  <c:v>487</c:v>
                </c:pt>
                <c:pt idx="3118">
                  <c:v>486.8</c:v>
                </c:pt>
                <c:pt idx="3119">
                  <c:v>487.5</c:v>
                </c:pt>
                <c:pt idx="3120">
                  <c:v>487.6</c:v>
                </c:pt>
                <c:pt idx="3121">
                  <c:v>490.5</c:v>
                </c:pt>
                <c:pt idx="3122">
                  <c:v>494.6</c:v>
                </c:pt>
                <c:pt idx="3123">
                  <c:v>496.3</c:v>
                </c:pt>
                <c:pt idx="3124">
                  <c:v>496</c:v>
                </c:pt>
                <c:pt idx="3125">
                  <c:v>509.4</c:v>
                </c:pt>
                <c:pt idx="3126">
                  <c:v>502.8</c:v>
                </c:pt>
                <c:pt idx="3127">
                  <c:v>500</c:v>
                </c:pt>
                <c:pt idx="3128">
                  <c:v>492.2</c:v>
                </c:pt>
                <c:pt idx="3129">
                  <c:v>497.4</c:v>
                </c:pt>
                <c:pt idx="3130">
                  <c:v>504.2</c:v>
                </c:pt>
                <c:pt idx="3131">
                  <c:v>502</c:v>
                </c:pt>
                <c:pt idx="3132">
                  <c:v>503.4</c:v>
                </c:pt>
                <c:pt idx="3133">
                  <c:v>511.2</c:v>
                </c:pt>
                <c:pt idx="3134">
                  <c:v>522.1</c:v>
                </c:pt>
                <c:pt idx="3135">
                  <c:v>526.4</c:v>
                </c:pt>
                <c:pt idx="3136">
                  <c:v>524.20000000000005</c:v>
                </c:pt>
                <c:pt idx="3137">
                  <c:v>522.5</c:v>
                </c:pt>
                <c:pt idx="3138">
                  <c:v>530.1</c:v>
                </c:pt>
                <c:pt idx="3139">
                  <c:v>526.6</c:v>
                </c:pt>
                <c:pt idx="3140">
                  <c:v>517.79999999999995</c:v>
                </c:pt>
                <c:pt idx="3141">
                  <c:v>523.6</c:v>
                </c:pt>
                <c:pt idx="3142">
                  <c:v>535.29999999999995</c:v>
                </c:pt>
                <c:pt idx="3143">
                  <c:v>530.4</c:v>
                </c:pt>
                <c:pt idx="3144">
                  <c:v>531.6</c:v>
                </c:pt>
                <c:pt idx="3145">
                  <c:v>532.9</c:v>
                </c:pt>
                <c:pt idx="3146">
                  <c:v>537.5</c:v>
                </c:pt>
                <c:pt idx="3147">
                  <c:v>510.4</c:v>
                </c:pt>
                <c:pt idx="3148">
                  <c:v>531.6</c:v>
                </c:pt>
                <c:pt idx="3149">
                  <c:v>533.1</c:v>
                </c:pt>
                <c:pt idx="3150">
                  <c:v>529.29999999999995</c:v>
                </c:pt>
                <c:pt idx="3151">
                  <c:v>529.4</c:v>
                </c:pt>
                <c:pt idx="3152">
                  <c:v>525</c:v>
                </c:pt>
                <c:pt idx="3153">
                  <c:v>527</c:v>
                </c:pt>
                <c:pt idx="3154">
                  <c:v>520.20000000000005</c:v>
                </c:pt>
                <c:pt idx="3155">
                  <c:v>526</c:v>
                </c:pt>
                <c:pt idx="3156">
                  <c:v>513</c:v>
                </c:pt>
                <c:pt idx="3157">
                  <c:v>507.2</c:v>
                </c:pt>
                <c:pt idx="3158">
                  <c:v>515.70000000000005</c:v>
                </c:pt>
                <c:pt idx="3159">
                  <c:v>501.6</c:v>
                </c:pt>
                <c:pt idx="3160">
                  <c:v>507.1</c:v>
                </c:pt>
                <c:pt idx="3161">
                  <c:v>491</c:v>
                </c:pt>
                <c:pt idx="3162">
                  <c:v>508.5</c:v>
                </c:pt>
                <c:pt idx="3163">
                  <c:v>516.6</c:v>
                </c:pt>
                <c:pt idx="3164">
                  <c:v>521.9</c:v>
                </c:pt>
                <c:pt idx="3165">
                  <c:v>522</c:v>
                </c:pt>
                <c:pt idx="3166">
                  <c:v>503.2</c:v>
                </c:pt>
                <c:pt idx="3167">
                  <c:v>510.1</c:v>
                </c:pt>
                <c:pt idx="3168">
                  <c:v>508.5</c:v>
                </c:pt>
                <c:pt idx="3169">
                  <c:v>491.2</c:v>
                </c:pt>
                <c:pt idx="3170">
                  <c:v>482.7</c:v>
                </c:pt>
                <c:pt idx="3171">
                  <c:v>485.95</c:v>
                </c:pt>
                <c:pt idx="3172">
                  <c:v>479.25</c:v>
                </c:pt>
                <c:pt idx="3173">
                  <c:v>461.1</c:v>
                </c:pt>
                <c:pt idx="3174">
                  <c:v>474.55</c:v>
                </c:pt>
                <c:pt idx="3175">
                  <c:v>465.95</c:v>
                </c:pt>
                <c:pt idx="3176">
                  <c:v>466.55</c:v>
                </c:pt>
                <c:pt idx="3177">
                  <c:v>468.45</c:v>
                </c:pt>
                <c:pt idx="3178">
                  <c:v>471.4</c:v>
                </c:pt>
                <c:pt idx="3179">
                  <c:v>470.95</c:v>
                </c:pt>
                <c:pt idx="3180">
                  <c:v>479.6</c:v>
                </c:pt>
                <c:pt idx="3181">
                  <c:v>481.75</c:v>
                </c:pt>
                <c:pt idx="3182">
                  <c:v>490.6</c:v>
                </c:pt>
                <c:pt idx="3183">
                  <c:v>487.15</c:v>
                </c:pt>
                <c:pt idx="3184">
                  <c:v>485</c:v>
                </c:pt>
                <c:pt idx="3185">
                  <c:v>486.45</c:v>
                </c:pt>
                <c:pt idx="3186">
                  <c:v>494.25</c:v>
                </c:pt>
                <c:pt idx="3187">
                  <c:v>514.20000000000005</c:v>
                </c:pt>
                <c:pt idx="3188">
                  <c:v>508.2</c:v>
                </c:pt>
                <c:pt idx="3189">
                  <c:v>513</c:v>
                </c:pt>
                <c:pt idx="3190">
                  <c:v>516.20000000000005</c:v>
                </c:pt>
                <c:pt idx="3191">
                  <c:v>518</c:v>
                </c:pt>
                <c:pt idx="3192">
                  <c:v>510.6</c:v>
                </c:pt>
                <c:pt idx="3193">
                  <c:v>510.2</c:v>
                </c:pt>
                <c:pt idx="3194">
                  <c:v>515.6</c:v>
                </c:pt>
                <c:pt idx="3195">
                  <c:v>520.1</c:v>
                </c:pt>
                <c:pt idx="3196">
                  <c:v>525.1</c:v>
                </c:pt>
                <c:pt idx="3197">
                  <c:v>526.6</c:v>
                </c:pt>
                <c:pt idx="3198">
                  <c:v>526.70000000000005</c:v>
                </c:pt>
                <c:pt idx="3199">
                  <c:v>527.1</c:v>
                </c:pt>
                <c:pt idx="3200">
                  <c:v>522.20000000000005</c:v>
                </c:pt>
                <c:pt idx="3201">
                  <c:v>523.70000000000005</c:v>
                </c:pt>
                <c:pt idx="3202">
                  <c:v>522.1</c:v>
                </c:pt>
                <c:pt idx="3203">
                  <c:v>516.79999999999995</c:v>
                </c:pt>
                <c:pt idx="3204">
                  <c:v>517.70000000000005</c:v>
                </c:pt>
                <c:pt idx="3205">
                  <c:v>522.20000000000005</c:v>
                </c:pt>
                <c:pt idx="3206">
                  <c:v>519.9</c:v>
                </c:pt>
                <c:pt idx="3207">
                  <c:v>530.6</c:v>
                </c:pt>
                <c:pt idx="3208">
                  <c:v>524.6</c:v>
                </c:pt>
                <c:pt idx="3209">
                  <c:v>519.6</c:v>
                </c:pt>
                <c:pt idx="3210">
                  <c:v>522.70000000000005</c:v>
                </c:pt>
                <c:pt idx="3211">
                  <c:v>527.20000000000005</c:v>
                </c:pt>
                <c:pt idx="3212">
                  <c:v>524</c:v>
                </c:pt>
                <c:pt idx="3213">
                  <c:v>519.5</c:v>
                </c:pt>
                <c:pt idx="3214">
                  <c:v>508.9</c:v>
                </c:pt>
                <c:pt idx="3215">
                  <c:v>473.25</c:v>
                </c:pt>
                <c:pt idx="3216">
                  <c:v>479.1</c:v>
                </c:pt>
                <c:pt idx="3217">
                  <c:v>471.35</c:v>
                </c:pt>
                <c:pt idx="3218">
                  <c:v>469.5</c:v>
                </c:pt>
                <c:pt idx="3219">
                  <c:v>469.45</c:v>
                </c:pt>
                <c:pt idx="3220">
                  <c:v>450.9</c:v>
                </c:pt>
                <c:pt idx="3221">
                  <c:v>442.35</c:v>
                </c:pt>
                <c:pt idx="3222">
                  <c:v>446.7</c:v>
                </c:pt>
                <c:pt idx="3223">
                  <c:v>447</c:v>
                </c:pt>
                <c:pt idx="3224">
                  <c:v>456.1</c:v>
                </c:pt>
                <c:pt idx="3225">
                  <c:v>454.6</c:v>
                </c:pt>
                <c:pt idx="3226">
                  <c:v>448.8</c:v>
                </c:pt>
                <c:pt idx="3227">
                  <c:v>439.95</c:v>
                </c:pt>
                <c:pt idx="3228">
                  <c:v>428.45</c:v>
                </c:pt>
                <c:pt idx="3229">
                  <c:v>427.6</c:v>
                </c:pt>
                <c:pt idx="3230">
                  <c:v>432.3</c:v>
                </c:pt>
                <c:pt idx="3231">
                  <c:v>437.95</c:v>
                </c:pt>
                <c:pt idx="3232">
                  <c:v>434.8</c:v>
                </c:pt>
                <c:pt idx="3233">
                  <c:v>439.05</c:v>
                </c:pt>
                <c:pt idx="3234">
                  <c:v>430.8</c:v>
                </c:pt>
                <c:pt idx="3235">
                  <c:v>426</c:v>
                </c:pt>
                <c:pt idx="3236">
                  <c:v>425.05</c:v>
                </c:pt>
                <c:pt idx="3237">
                  <c:v>430.05</c:v>
                </c:pt>
                <c:pt idx="3238">
                  <c:v>429.7</c:v>
                </c:pt>
                <c:pt idx="3239">
                  <c:v>435.35</c:v>
                </c:pt>
                <c:pt idx="3240">
                  <c:v>440.4</c:v>
                </c:pt>
                <c:pt idx="3241">
                  <c:v>440.85</c:v>
                </c:pt>
                <c:pt idx="3242">
                  <c:v>433.4</c:v>
                </c:pt>
                <c:pt idx="3243">
                  <c:v>446.25</c:v>
                </c:pt>
                <c:pt idx="3244">
                  <c:v>455.4</c:v>
                </c:pt>
                <c:pt idx="3245">
                  <c:v>453.75</c:v>
                </c:pt>
                <c:pt idx="3246">
                  <c:v>449.2</c:v>
                </c:pt>
                <c:pt idx="3247">
                  <c:v>450.45</c:v>
                </c:pt>
                <c:pt idx="3248">
                  <c:v>467.5</c:v>
                </c:pt>
                <c:pt idx="3249">
                  <c:v>472.15</c:v>
                </c:pt>
                <c:pt idx="3250">
                  <c:v>468.6</c:v>
                </c:pt>
                <c:pt idx="3251">
                  <c:v>463.25</c:v>
                </c:pt>
                <c:pt idx="3252">
                  <c:v>461.15</c:v>
                </c:pt>
                <c:pt idx="3253">
                  <c:v>462.35</c:v>
                </c:pt>
                <c:pt idx="3254">
                  <c:v>462.65</c:v>
                </c:pt>
                <c:pt idx="3255">
                  <c:v>468.95</c:v>
                </c:pt>
                <c:pt idx="3256">
                  <c:v>454.25</c:v>
                </c:pt>
                <c:pt idx="3257">
                  <c:v>458.3</c:v>
                </c:pt>
                <c:pt idx="3258">
                  <c:v>458.9</c:v>
                </c:pt>
                <c:pt idx="3259">
                  <c:v>463.95</c:v>
                </c:pt>
                <c:pt idx="3260">
                  <c:v>464.75</c:v>
                </c:pt>
                <c:pt idx="3261">
                  <c:v>467.55</c:v>
                </c:pt>
                <c:pt idx="3262">
                  <c:v>453.65</c:v>
                </c:pt>
                <c:pt idx="3263">
                  <c:v>436.1</c:v>
                </c:pt>
                <c:pt idx="3264">
                  <c:v>437.85</c:v>
                </c:pt>
                <c:pt idx="3265">
                  <c:v>441.9</c:v>
                </c:pt>
                <c:pt idx="3266">
                  <c:v>445.3</c:v>
                </c:pt>
                <c:pt idx="3267">
                  <c:v>438.7</c:v>
                </c:pt>
                <c:pt idx="3268">
                  <c:v>443.95</c:v>
                </c:pt>
                <c:pt idx="3269">
                  <c:v>462.6</c:v>
                </c:pt>
                <c:pt idx="3270">
                  <c:v>471.85</c:v>
                </c:pt>
                <c:pt idx="3271">
                  <c:v>471.7</c:v>
                </c:pt>
                <c:pt idx="3272">
                  <c:v>485.9</c:v>
                </c:pt>
                <c:pt idx="3273">
                  <c:v>482.05</c:v>
                </c:pt>
                <c:pt idx="3274">
                  <c:v>477.65</c:v>
                </c:pt>
                <c:pt idx="3275">
                  <c:v>469.65</c:v>
                </c:pt>
                <c:pt idx="3276">
                  <c:v>475.85</c:v>
                </c:pt>
                <c:pt idx="3277">
                  <c:v>478.05</c:v>
                </c:pt>
                <c:pt idx="3278">
                  <c:v>480.35</c:v>
                </c:pt>
                <c:pt idx="3279">
                  <c:v>472.7</c:v>
                </c:pt>
                <c:pt idx="3280">
                  <c:v>514</c:v>
                </c:pt>
                <c:pt idx="3281">
                  <c:v>510</c:v>
                </c:pt>
                <c:pt idx="3282">
                  <c:v>510.5</c:v>
                </c:pt>
                <c:pt idx="3283">
                  <c:v>510.9</c:v>
                </c:pt>
                <c:pt idx="3284">
                  <c:v>510.2</c:v>
                </c:pt>
                <c:pt idx="3285">
                  <c:v>515</c:v>
                </c:pt>
                <c:pt idx="3286">
                  <c:v>525.5</c:v>
                </c:pt>
                <c:pt idx="3287">
                  <c:v>525.79999999999995</c:v>
                </c:pt>
                <c:pt idx="3288">
                  <c:v>522.1</c:v>
                </c:pt>
                <c:pt idx="3289">
                  <c:v>524.1</c:v>
                </c:pt>
                <c:pt idx="3290">
                  <c:v>519.6</c:v>
                </c:pt>
                <c:pt idx="3291">
                  <c:v>520.6</c:v>
                </c:pt>
                <c:pt idx="3292">
                  <c:v>533.5</c:v>
                </c:pt>
                <c:pt idx="3293">
                  <c:v>535.6</c:v>
                </c:pt>
                <c:pt idx="3294">
                  <c:v>537</c:v>
                </c:pt>
                <c:pt idx="3295">
                  <c:v>545.79999999999995</c:v>
                </c:pt>
                <c:pt idx="3296">
                  <c:v>540.9</c:v>
                </c:pt>
                <c:pt idx="3297">
                  <c:v>549.5</c:v>
                </c:pt>
                <c:pt idx="3298">
                  <c:v>549.4</c:v>
                </c:pt>
                <c:pt idx="3299">
                  <c:v>541.29999999999995</c:v>
                </c:pt>
                <c:pt idx="3300">
                  <c:v>541.4</c:v>
                </c:pt>
                <c:pt idx="3301">
                  <c:v>544</c:v>
                </c:pt>
                <c:pt idx="3302">
                  <c:v>546.20000000000005</c:v>
                </c:pt>
                <c:pt idx="3303">
                  <c:v>547.9</c:v>
                </c:pt>
                <c:pt idx="3304">
                  <c:v>551.9</c:v>
                </c:pt>
                <c:pt idx="3305">
                  <c:v>546.70000000000005</c:v>
                </c:pt>
                <c:pt idx="3306">
                  <c:v>540.4</c:v>
                </c:pt>
                <c:pt idx="3307">
                  <c:v>530.29999999999995</c:v>
                </c:pt>
                <c:pt idx="3308">
                  <c:v>538.1</c:v>
                </c:pt>
                <c:pt idx="3309">
                  <c:v>540</c:v>
                </c:pt>
                <c:pt idx="3310">
                  <c:v>549.1</c:v>
                </c:pt>
                <c:pt idx="3311">
                  <c:v>544.1</c:v>
                </c:pt>
                <c:pt idx="3312">
                  <c:v>546.4</c:v>
                </c:pt>
                <c:pt idx="3313">
                  <c:v>544.9</c:v>
                </c:pt>
                <c:pt idx="3314">
                  <c:v>552</c:v>
                </c:pt>
                <c:pt idx="3315">
                  <c:v>562</c:v>
                </c:pt>
                <c:pt idx="3316">
                  <c:v>578.6</c:v>
                </c:pt>
                <c:pt idx="3317">
                  <c:v>573.79999999999995</c:v>
                </c:pt>
                <c:pt idx="3318">
                  <c:v>578.5</c:v>
                </c:pt>
                <c:pt idx="3319">
                  <c:v>577.79999999999995</c:v>
                </c:pt>
                <c:pt idx="3320">
                  <c:v>580.1</c:v>
                </c:pt>
                <c:pt idx="3321">
                  <c:v>582</c:v>
                </c:pt>
                <c:pt idx="3322">
                  <c:v>587.4</c:v>
                </c:pt>
                <c:pt idx="3323">
                  <c:v>590.70000000000005</c:v>
                </c:pt>
                <c:pt idx="3324">
                  <c:v>586.29999999999995</c:v>
                </c:pt>
                <c:pt idx="3325">
                  <c:v>585.20000000000005</c:v>
                </c:pt>
                <c:pt idx="3326">
                  <c:v>598</c:v>
                </c:pt>
                <c:pt idx="3327">
                  <c:v>600.9</c:v>
                </c:pt>
                <c:pt idx="3328">
                  <c:v>590.79999999999995</c:v>
                </c:pt>
                <c:pt idx="3329">
                  <c:v>596.29999999999995</c:v>
                </c:pt>
                <c:pt idx="3330">
                  <c:v>597.29999999999995</c:v>
                </c:pt>
                <c:pt idx="3331">
                  <c:v>595.9</c:v>
                </c:pt>
                <c:pt idx="3332">
                  <c:v>592.1</c:v>
                </c:pt>
                <c:pt idx="3333">
                  <c:v>593.79999999999995</c:v>
                </c:pt>
                <c:pt idx="3334">
                  <c:v>592.1</c:v>
                </c:pt>
                <c:pt idx="3335">
                  <c:v>594.6</c:v>
                </c:pt>
                <c:pt idx="3336">
                  <c:v>605.1</c:v>
                </c:pt>
                <c:pt idx="3337">
                  <c:v>610.20000000000005</c:v>
                </c:pt>
                <c:pt idx="3338">
                  <c:v>599</c:v>
                </c:pt>
                <c:pt idx="3339">
                  <c:v>586.6</c:v>
                </c:pt>
                <c:pt idx="3340">
                  <c:v>592.20000000000005</c:v>
                </c:pt>
                <c:pt idx="3341">
                  <c:v>573.4</c:v>
                </c:pt>
                <c:pt idx="3342">
                  <c:v>573.29999999999995</c:v>
                </c:pt>
                <c:pt idx="3343">
                  <c:v>552.6</c:v>
                </c:pt>
                <c:pt idx="3344">
                  <c:v>561.79999999999995</c:v>
                </c:pt>
                <c:pt idx="3345">
                  <c:v>568</c:v>
                </c:pt>
                <c:pt idx="3346">
                  <c:v>561.20000000000005</c:v>
                </c:pt>
                <c:pt idx="3347">
                  <c:v>555</c:v>
                </c:pt>
                <c:pt idx="3348">
                  <c:v>554.1</c:v>
                </c:pt>
                <c:pt idx="3349">
                  <c:v>569</c:v>
                </c:pt>
                <c:pt idx="3350">
                  <c:v>573.6</c:v>
                </c:pt>
                <c:pt idx="3351">
                  <c:v>572</c:v>
                </c:pt>
                <c:pt idx="3352">
                  <c:v>565.70000000000005</c:v>
                </c:pt>
                <c:pt idx="3353">
                  <c:v>562.5</c:v>
                </c:pt>
                <c:pt idx="3354">
                  <c:v>562.70000000000005</c:v>
                </c:pt>
                <c:pt idx="3355">
                  <c:v>598</c:v>
                </c:pt>
                <c:pt idx="3356">
                  <c:v>596.4</c:v>
                </c:pt>
                <c:pt idx="3357">
                  <c:v>579.4</c:v>
                </c:pt>
                <c:pt idx="3358">
                  <c:v>580</c:v>
                </c:pt>
                <c:pt idx="3359">
                  <c:v>569.70000000000005</c:v>
                </c:pt>
                <c:pt idx="3360">
                  <c:v>587</c:v>
                </c:pt>
                <c:pt idx="3361">
                  <c:v>566.5</c:v>
                </c:pt>
                <c:pt idx="3362">
                  <c:v>561.6</c:v>
                </c:pt>
                <c:pt idx="3363">
                  <c:v>535.1</c:v>
                </c:pt>
                <c:pt idx="3364">
                  <c:v>524.5</c:v>
                </c:pt>
                <c:pt idx="3365">
                  <c:v>530</c:v>
                </c:pt>
                <c:pt idx="3366">
                  <c:v>511.7</c:v>
                </c:pt>
                <c:pt idx="3367">
                  <c:v>505.8</c:v>
                </c:pt>
                <c:pt idx="3368">
                  <c:v>504.6</c:v>
                </c:pt>
                <c:pt idx="3369">
                  <c:v>512</c:v>
                </c:pt>
                <c:pt idx="3370">
                  <c:v>513.6</c:v>
                </c:pt>
                <c:pt idx="3371">
                  <c:v>501.5</c:v>
                </c:pt>
                <c:pt idx="3372">
                  <c:v>483.5</c:v>
                </c:pt>
                <c:pt idx="3373">
                  <c:v>457.05</c:v>
                </c:pt>
                <c:pt idx="3374">
                  <c:v>449.95</c:v>
                </c:pt>
                <c:pt idx="3375">
                  <c:v>438.5</c:v>
                </c:pt>
                <c:pt idx="3376">
                  <c:v>384.5</c:v>
                </c:pt>
                <c:pt idx="3377">
                  <c:v>405</c:v>
                </c:pt>
                <c:pt idx="3378">
                  <c:v>377.6</c:v>
                </c:pt>
                <c:pt idx="3379">
                  <c:v>391.05</c:v>
                </c:pt>
                <c:pt idx="3380">
                  <c:v>357.6</c:v>
                </c:pt>
                <c:pt idx="3381">
                  <c:v>380.3</c:v>
                </c:pt>
                <c:pt idx="3382">
                  <c:v>419.7</c:v>
                </c:pt>
                <c:pt idx="3383">
                  <c:v>405.95</c:v>
                </c:pt>
                <c:pt idx="3384">
                  <c:v>448.35</c:v>
                </c:pt>
                <c:pt idx="3385">
                  <c:v>472.1</c:v>
                </c:pt>
                <c:pt idx="3386">
                  <c:v>492.35</c:v>
                </c:pt>
                <c:pt idx="3387">
                  <c:v>479.5</c:v>
                </c:pt>
                <c:pt idx="3388">
                  <c:v>481.5</c:v>
                </c:pt>
                <c:pt idx="3389">
                  <c:v>475.9</c:v>
                </c:pt>
                <c:pt idx="3390">
                  <c:v>455</c:v>
                </c:pt>
                <c:pt idx="3391">
                  <c:v>455.6</c:v>
                </c:pt>
                <c:pt idx="3392">
                  <c:v>452.7</c:v>
                </c:pt>
                <c:pt idx="3393">
                  <c:v>468.4</c:v>
                </c:pt>
                <c:pt idx="3394">
                  <c:v>477</c:v>
                </c:pt>
                <c:pt idx="3395">
                  <c:v>475.35</c:v>
                </c:pt>
                <c:pt idx="3396">
                  <c:v>473.7</c:v>
                </c:pt>
                <c:pt idx="3397">
                  <c:v>483.75</c:v>
                </c:pt>
                <c:pt idx="3398">
                  <c:v>475</c:v>
                </c:pt>
                <c:pt idx="3399">
                  <c:v>477.25</c:v>
                </c:pt>
                <c:pt idx="3400">
                  <c:v>503.4</c:v>
                </c:pt>
                <c:pt idx="3401">
                  <c:v>508.9</c:v>
                </c:pt>
                <c:pt idx="3402">
                  <c:v>489</c:v>
                </c:pt>
                <c:pt idx="3403">
                  <c:v>464.95</c:v>
                </c:pt>
                <c:pt idx="3404">
                  <c:v>457.05</c:v>
                </c:pt>
                <c:pt idx="3405">
                  <c:v>451.35</c:v>
                </c:pt>
                <c:pt idx="3406">
                  <c:v>464.85</c:v>
                </c:pt>
                <c:pt idx="3407">
                  <c:v>466.95</c:v>
                </c:pt>
                <c:pt idx="3408">
                  <c:v>476.45</c:v>
                </c:pt>
                <c:pt idx="3409">
                  <c:v>460.2</c:v>
                </c:pt>
                <c:pt idx="3410">
                  <c:v>450.95</c:v>
                </c:pt>
                <c:pt idx="3411">
                  <c:v>451.8</c:v>
                </c:pt>
                <c:pt idx="3412">
                  <c:v>433.5</c:v>
                </c:pt>
                <c:pt idx="3413">
                  <c:v>442.65</c:v>
                </c:pt>
                <c:pt idx="3414">
                  <c:v>447.5</c:v>
                </c:pt>
                <c:pt idx="3415">
                  <c:v>439.25</c:v>
                </c:pt>
                <c:pt idx="3416">
                  <c:v>435.95</c:v>
                </c:pt>
                <c:pt idx="3417">
                  <c:v>422.3</c:v>
                </c:pt>
                <c:pt idx="3418">
                  <c:v>415.35</c:v>
                </c:pt>
                <c:pt idx="3419">
                  <c:v>411.35</c:v>
                </c:pt>
                <c:pt idx="3420">
                  <c:v>429.8</c:v>
                </c:pt>
                <c:pt idx="3421">
                  <c:v>440.05</c:v>
                </c:pt>
                <c:pt idx="3422">
                  <c:v>436.05</c:v>
                </c:pt>
                <c:pt idx="3423">
                  <c:v>433.25</c:v>
                </c:pt>
                <c:pt idx="3424">
                  <c:v>422.9</c:v>
                </c:pt>
                <c:pt idx="3425">
                  <c:v>431.95</c:v>
                </c:pt>
                <c:pt idx="3426">
                  <c:v>448.6</c:v>
                </c:pt>
                <c:pt idx="3427">
                  <c:v>467.6</c:v>
                </c:pt>
                <c:pt idx="3428">
                  <c:v>480.95</c:v>
                </c:pt>
                <c:pt idx="3429">
                  <c:v>469.6</c:v>
                </c:pt>
                <c:pt idx="3430">
                  <c:v>476.4</c:v>
                </c:pt>
                <c:pt idx="3431">
                  <c:v>487.75</c:v>
                </c:pt>
                <c:pt idx="3432">
                  <c:v>504.2</c:v>
                </c:pt>
                <c:pt idx="3433">
                  <c:v>507.4</c:v>
                </c:pt>
                <c:pt idx="3434">
                  <c:v>536.1</c:v>
                </c:pt>
                <c:pt idx="3435">
                  <c:v>521.29999999999995</c:v>
                </c:pt>
                <c:pt idx="3436">
                  <c:v>525</c:v>
                </c:pt>
                <c:pt idx="3437">
                  <c:v>522</c:v>
                </c:pt>
                <c:pt idx="3438">
                  <c:v>487</c:v>
                </c:pt>
                <c:pt idx="3439">
                  <c:v>487.35</c:v>
                </c:pt>
                <c:pt idx="3440">
                  <c:v>480.5</c:v>
                </c:pt>
                <c:pt idx="3441">
                  <c:v>495.15</c:v>
                </c:pt>
                <c:pt idx="3442">
                  <c:v>507</c:v>
                </c:pt>
                <c:pt idx="3443">
                  <c:v>510</c:v>
                </c:pt>
                <c:pt idx="3444">
                  <c:v>509.9</c:v>
                </c:pt>
                <c:pt idx="3445">
                  <c:v>504</c:v>
                </c:pt>
                <c:pt idx="3446">
                  <c:v>497.6</c:v>
                </c:pt>
                <c:pt idx="3447">
                  <c:v>474.6</c:v>
                </c:pt>
                <c:pt idx="3448">
                  <c:v>474.9</c:v>
                </c:pt>
                <c:pt idx="3449">
                  <c:v>477</c:v>
                </c:pt>
                <c:pt idx="3450">
                  <c:v>481.25</c:v>
                </c:pt>
                <c:pt idx="3451">
                  <c:v>484.25</c:v>
                </c:pt>
                <c:pt idx="3452">
                  <c:v>481</c:v>
                </c:pt>
                <c:pt idx="3453">
                  <c:v>492.4</c:v>
                </c:pt>
                <c:pt idx="3454">
                  <c:v>494.8</c:v>
                </c:pt>
                <c:pt idx="3455">
                  <c:v>499.95</c:v>
                </c:pt>
                <c:pt idx="3456">
                  <c:v>498.8</c:v>
                </c:pt>
                <c:pt idx="3457">
                  <c:v>491.9</c:v>
                </c:pt>
                <c:pt idx="3458">
                  <c:v>498.4</c:v>
                </c:pt>
                <c:pt idx="3459">
                  <c:v>499.75</c:v>
                </c:pt>
                <c:pt idx="3460">
                  <c:v>511.9</c:v>
                </c:pt>
                <c:pt idx="3461">
                  <c:v>506.5</c:v>
                </c:pt>
                <c:pt idx="3462">
                  <c:v>523.70000000000005</c:v>
                </c:pt>
                <c:pt idx="3463">
                  <c:v>517</c:v>
                </c:pt>
                <c:pt idx="3464">
                  <c:v>515.4</c:v>
                </c:pt>
                <c:pt idx="3465">
                  <c:v>515.79999999999995</c:v>
                </c:pt>
                <c:pt idx="3466">
                  <c:v>521.5</c:v>
                </c:pt>
                <c:pt idx="3467">
                  <c:v>506</c:v>
                </c:pt>
                <c:pt idx="3468">
                  <c:v>503.3</c:v>
                </c:pt>
                <c:pt idx="3469">
                  <c:v>495</c:v>
                </c:pt>
                <c:pt idx="3470">
                  <c:v>496.75</c:v>
                </c:pt>
                <c:pt idx="3471">
                  <c:v>483.2</c:v>
                </c:pt>
                <c:pt idx="3472">
                  <c:v>502.4</c:v>
                </c:pt>
                <c:pt idx="3473">
                  <c:v>492.6</c:v>
                </c:pt>
                <c:pt idx="3474">
                  <c:v>481.75</c:v>
                </c:pt>
                <c:pt idx="3475">
                  <c:v>489.7</c:v>
                </c:pt>
                <c:pt idx="3476">
                  <c:v>486.55</c:v>
                </c:pt>
                <c:pt idx="3477">
                  <c:v>491.75</c:v>
                </c:pt>
                <c:pt idx="3478">
                  <c:v>483.05</c:v>
                </c:pt>
                <c:pt idx="3479">
                  <c:v>485.35</c:v>
                </c:pt>
                <c:pt idx="3480">
                  <c:v>482.1</c:v>
                </c:pt>
                <c:pt idx="3481">
                  <c:v>494.65</c:v>
                </c:pt>
                <c:pt idx="3482">
                  <c:v>503.7</c:v>
                </c:pt>
                <c:pt idx="3483">
                  <c:v>506.7</c:v>
                </c:pt>
                <c:pt idx="3484">
                  <c:v>496.6</c:v>
                </c:pt>
                <c:pt idx="3485">
                  <c:v>499.15</c:v>
                </c:pt>
                <c:pt idx="3486">
                  <c:v>499.8</c:v>
                </c:pt>
                <c:pt idx="3487">
                  <c:v>499.8</c:v>
                </c:pt>
                <c:pt idx="3488">
                  <c:v>494.15</c:v>
                </c:pt>
                <c:pt idx="3489">
                  <c:v>495.5</c:v>
                </c:pt>
                <c:pt idx="3490">
                  <c:v>505.6</c:v>
                </c:pt>
                <c:pt idx="3491">
                  <c:v>510.1</c:v>
                </c:pt>
                <c:pt idx="3492">
                  <c:v>521.20000000000005</c:v>
                </c:pt>
                <c:pt idx="3493">
                  <c:v>521.1</c:v>
                </c:pt>
                <c:pt idx="3494">
                  <c:v>516.29999999999995</c:v>
                </c:pt>
                <c:pt idx="3495">
                  <c:v>514.6</c:v>
                </c:pt>
                <c:pt idx="3496">
                  <c:v>525</c:v>
                </c:pt>
                <c:pt idx="3497">
                  <c:v>553</c:v>
                </c:pt>
                <c:pt idx="3498">
                  <c:v>555.29999999999995</c:v>
                </c:pt>
                <c:pt idx="3499">
                  <c:v>555</c:v>
                </c:pt>
                <c:pt idx="3500">
                  <c:v>561</c:v>
                </c:pt>
                <c:pt idx="3501">
                  <c:v>555</c:v>
                </c:pt>
                <c:pt idx="3502">
                  <c:v>552.6</c:v>
                </c:pt>
                <c:pt idx="3503">
                  <c:v>559.4</c:v>
                </c:pt>
                <c:pt idx="3504">
                  <c:v>570.6</c:v>
                </c:pt>
                <c:pt idx="3505">
                  <c:v>577</c:v>
                </c:pt>
                <c:pt idx="3506">
                  <c:v>589.20000000000005</c:v>
                </c:pt>
                <c:pt idx="3507">
                  <c:v>600</c:v>
                </c:pt>
                <c:pt idx="3508">
                  <c:v>596.5</c:v>
                </c:pt>
                <c:pt idx="3509">
                  <c:v>587.70000000000005</c:v>
                </c:pt>
                <c:pt idx="3510">
                  <c:v>576.79999999999995</c:v>
                </c:pt>
                <c:pt idx="3511">
                  <c:v>568.29999999999995</c:v>
                </c:pt>
                <c:pt idx="3512">
                  <c:v>577.70000000000005</c:v>
                </c:pt>
                <c:pt idx="3513">
                  <c:v>569.6</c:v>
                </c:pt>
                <c:pt idx="3514">
                  <c:v>566</c:v>
                </c:pt>
                <c:pt idx="3515">
                  <c:v>574.4</c:v>
                </c:pt>
                <c:pt idx="3516">
                  <c:v>576.6</c:v>
                </c:pt>
                <c:pt idx="3517">
                  <c:v>567.6</c:v>
                </c:pt>
                <c:pt idx="3518">
                  <c:v>582.6</c:v>
                </c:pt>
                <c:pt idx="3519">
                  <c:v>577.79999999999995</c:v>
                </c:pt>
                <c:pt idx="3520">
                  <c:v>583.29999999999995</c:v>
                </c:pt>
                <c:pt idx="3521">
                  <c:v>581.4</c:v>
                </c:pt>
                <c:pt idx="3522">
                  <c:v>583</c:v>
                </c:pt>
                <c:pt idx="3523">
                  <c:v>576.5</c:v>
                </c:pt>
                <c:pt idx="3524">
                  <c:v>581.79999999999995</c:v>
                </c:pt>
                <c:pt idx="3525">
                  <c:v>589.4</c:v>
                </c:pt>
                <c:pt idx="3526">
                  <c:v>589.20000000000005</c:v>
                </c:pt>
                <c:pt idx="3527">
                  <c:v>580</c:v>
                </c:pt>
                <c:pt idx="3528">
                  <c:v>566.70000000000005</c:v>
                </c:pt>
                <c:pt idx="3529">
                  <c:v>589.4</c:v>
                </c:pt>
                <c:pt idx="3530">
                  <c:v>587</c:v>
                </c:pt>
                <c:pt idx="3531">
                  <c:v>589</c:v>
                </c:pt>
                <c:pt idx="3532">
                  <c:v>577.9</c:v>
                </c:pt>
                <c:pt idx="3533">
                  <c:v>574.1</c:v>
                </c:pt>
                <c:pt idx="3534">
                  <c:v>556</c:v>
                </c:pt>
                <c:pt idx="3535">
                  <c:v>549.4</c:v>
                </c:pt>
                <c:pt idx="3536">
                  <c:v>545.6</c:v>
                </c:pt>
                <c:pt idx="3537">
                  <c:v>521.6</c:v>
                </c:pt>
                <c:pt idx="3538">
                  <c:v>520.20000000000005</c:v>
                </c:pt>
                <c:pt idx="3539">
                  <c:v>518.5</c:v>
                </c:pt>
                <c:pt idx="3540">
                  <c:v>527</c:v>
                </c:pt>
                <c:pt idx="3541">
                  <c:v>543.29999999999995</c:v>
                </c:pt>
                <c:pt idx="3542">
                  <c:v>553.20000000000005</c:v>
                </c:pt>
                <c:pt idx="3543">
                  <c:v>565.1</c:v>
                </c:pt>
                <c:pt idx="3544">
                  <c:v>567.5</c:v>
                </c:pt>
                <c:pt idx="3545">
                  <c:v>601.70000000000005</c:v>
                </c:pt>
                <c:pt idx="3546">
                  <c:v>611</c:v>
                </c:pt>
                <c:pt idx="3547">
                  <c:v>623.4</c:v>
                </c:pt>
                <c:pt idx="3548">
                  <c:v>608.70000000000005</c:v>
                </c:pt>
                <c:pt idx="3549">
                  <c:v>609</c:v>
                </c:pt>
                <c:pt idx="3550">
                  <c:v>619.1</c:v>
                </c:pt>
                <c:pt idx="3551">
                  <c:v>620.1</c:v>
                </c:pt>
                <c:pt idx="3552">
                  <c:v>623.5</c:v>
                </c:pt>
                <c:pt idx="3553">
                  <c:v>612</c:v>
                </c:pt>
                <c:pt idx="3554">
                  <c:v>613.70000000000005</c:v>
                </c:pt>
                <c:pt idx="3555">
                  <c:v>610</c:v>
                </c:pt>
                <c:pt idx="3556">
                  <c:v>604.4</c:v>
                </c:pt>
                <c:pt idx="3557">
                  <c:v>604</c:v>
                </c:pt>
                <c:pt idx="3558">
                  <c:v>602.70000000000005</c:v>
                </c:pt>
                <c:pt idx="3559">
                  <c:v>606.20000000000005</c:v>
                </c:pt>
                <c:pt idx="3560">
                  <c:v>605</c:v>
                </c:pt>
                <c:pt idx="3561">
                  <c:v>607.9</c:v>
                </c:pt>
                <c:pt idx="3562">
                  <c:v>605.1</c:v>
                </c:pt>
                <c:pt idx="3563">
                  <c:v>605</c:v>
                </c:pt>
                <c:pt idx="3564">
                  <c:v>601.9</c:v>
                </c:pt>
                <c:pt idx="3565">
                  <c:v>589.4</c:v>
                </c:pt>
                <c:pt idx="3566">
                  <c:v>584.9</c:v>
                </c:pt>
                <c:pt idx="3567">
                  <c:v>574.29999999999995</c:v>
                </c:pt>
                <c:pt idx="3568">
                  <c:v>573.29999999999995</c:v>
                </c:pt>
                <c:pt idx="3569">
                  <c:v>573.5</c:v>
                </c:pt>
                <c:pt idx="3570">
                  <c:v>564.1</c:v>
                </c:pt>
                <c:pt idx="3571">
                  <c:v>569.70000000000005</c:v>
                </c:pt>
                <c:pt idx="3572">
                  <c:v>556.29999999999995</c:v>
                </c:pt>
                <c:pt idx="3573">
                  <c:v>572.1</c:v>
                </c:pt>
                <c:pt idx="3574">
                  <c:v>558</c:v>
                </c:pt>
                <c:pt idx="3575">
                  <c:v>545.70000000000005</c:v>
                </c:pt>
                <c:pt idx="3576">
                  <c:v>556.9</c:v>
                </c:pt>
                <c:pt idx="3577">
                  <c:v>554.1</c:v>
                </c:pt>
                <c:pt idx="3578">
                  <c:v>552.70000000000005</c:v>
                </c:pt>
                <c:pt idx="3579">
                  <c:v>571.4</c:v>
                </c:pt>
                <c:pt idx="3580">
                  <c:v>577.5</c:v>
                </c:pt>
                <c:pt idx="3581">
                  <c:v>588</c:v>
                </c:pt>
                <c:pt idx="3582">
                  <c:v>594.4</c:v>
                </c:pt>
                <c:pt idx="3583">
                  <c:v>580.70000000000005</c:v>
                </c:pt>
                <c:pt idx="3584">
                  <c:v>571.5</c:v>
                </c:pt>
                <c:pt idx="3585">
                  <c:v>575.20000000000005</c:v>
                </c:pt>
                <c:pt idx="3586">
                  <c:v>577.4</c:v>
                </c:pt>
                <c:pt idx="3587">
                  <c:v>586.29999999999995</c:v>
                </c:pt>
                <c:pt idx="3588">
                  <c:v>583.1</c:v>
                </c:pt>
                <c:pt idx="3589">
                  <c:v>575.5</c:v>
                </c:pt>
                <c:pt idx="3590">
                  <c:v>570.79999999999995</c:v>
                </c:pt>
                <c:pt idx="3591">
                  <c:v>569.6</c:v>
                </c:pt>
                <c:pt idx="3592">
                  <c:v>561.79999999999995</c:v>
                </c:pt>
                <c:pt idx="3593">
                  <c:v>565.5</c:v>
                </c:pt>
                <c:pt idx="3594">
                  <c:v>547.9</c:v>
                </c:pt>
                <c:pt idx="3595">
                  <c:v>556.70000000000005</c:v>
                </c:pt>
                <c:pt idx="3596">
                  <c:v>550.20000000000005</c:v>
                </c:pt>
                <c:pt idx="3597">
                  <c:v>544</c:v>
                </c:pt>
                <c:pt idx="3598">
                  <c:v>533</c:v>
                </c:pt>
                <c:pt idx="3599">
                  <c:v>545.70000000000005</c:v>
                </c:pt>
                <c:pt idx="3600">
                  <c:v>541.6</c:v>
                </c:pt>
                <c:pt idx="3601">
                  <c:v>555.9</c:v>
                </c:pt>
                <c:pt idx="3602">
                  <c:v>541.6</c:v>
                </c:pt>
                <c:pt idx="3603">
                  <c:v>543</c:v>
                </c:pt>
                <c:pt idx="3604">
                  <c:v>549.20000000000005</c:v>
                </c:pt>
                <c:pt idx="3605">
                  <c:v>543.20000000000005</c:v>
                </c:pt>
                <c:pt idx="3606">
                  <c:v>542.1</c:v>
                </c:pt>
                <c:pt idx="3607">
                  <c:v>549</c:v>
                </c:pt>
                <c:pt idx="3608">
                  <c:v>547</c:v>
                </c:pt>
                <c:pt idx="3609">
                  <c:v>555.5</c:v>
                </c:pt>
                <c:pt idx="3610">
                  <c:v>551</c:v>
                </c:pt>
                <c:pt idx="3611">
                  <c:v>547.9</c:v>
                </c:pt>
                <c:pt idx="3612">
                  <c:v>547.9</c:v>
                </c:pt>
                <c:pt idx="3613">
                  <c:v>566</c:v>
                </c:pt>
                <c:pt idx="3614">
                  <c:v>565.29999999999995</c:v>
                </c:pt>
                <c:pt idx="3615">
                  <c:v>524.9</c:v>
                </c:pt>
                <c:pt idx="3616">
                  <c:v>532.79999999999995</c:v>
                </c:pt>
                <c:pt idx="3617">
                  <c:v>528</c:v>
                </c:pt>
                <c:pt idx="3618">
                  <c:v>522.29999999999995</c:v>
                </c:pt>
                <c:pt idx="3619">
                  <c:v>522.9</c:v>
                </c:pt>
                <c:pt idx="3620">
                  <c:v>526.29999999999995</c:v>
                </c:pt>
                <c:pt idx="3621">
                  <c:v>527.29999999999995</c:v>
                </c:pt>
                <c:pt idx="3622">
                  <c:v>524.9</c:v>
                </c:pt>
                <c:pt idx="3623">
                  <c:v>547.20000000000005</c:v>
                </c:pt>
                <c:pt idx="3624">
                  <c:v>557.9</c:v>
                </c:pt>
                <c:pt idx="3625">
                  <c:v>554</c:v>
                </c:pt>
                <c:pt idx="3626">
                  <c:v>546.6</c:v>
                </c:pt>
                <c:pt idx="3627">
                  <c:v>539</c:v>
                </c:pt>
                <c:pt idx="3628">
                  <c:v>553.5</c:v>
                </c:pt>
                <c:pt idx="3629">
                  <c:v>562.6</c:v>
                </c:pt>
                <c:pt idx="3630">
                  <c:v>577.4</c:v>
                </c:pt>
                <c:pt idx="3631">
                  <c:v>587.20000000000005</c:v>
                </c:pt>
                <c:pt idx="3632">
                  <c:v>596.4</c:v>
                </c:pt>
                <c:pt idx="3633">
                  <c:v>603.20000000000005</c:v>
                </c:pt>
                <c:pt idx="3634">
                  <c:v>602.70000000000005</c:v>
                </c:pt>
                <c:pt idx="3635">
                  <c:v>604.29999999999995</c:v>
                </c:pt>
                <c:pt idx="3636">
                  <c:v>606.4</c:v>
                </c:pt>
                <c:pt idx="3637">
                  <c:v>593.6</c:v>
                </c:pt>
                <c:pt idx="3638">
                  <c:v>576.6</c:v>
                </c:pt>
                <c:pt idx="3639">
                  <c:v>575.79999999999995</c:v>
                </c:pt>
                <c:pt idx="3640">
                  <c:v>571.20000000000005</c:v>
                </c:pt>
                <c:pt idx="3641">
                  <c:v>565.79999999999995</c:v>
                </c:pt>
                <c:pt idx="3642">
                  <c:v>564.9</c:v>
                </c:pt>
                <c:pt idx="3643">
                  <c:v>574.1</c:v>
                </c:pt>
                <c:pt idx="3644">
                  <c:v>590.4</c:v>
                </c:pt>
                <c:pt idx="3645">
                  <c:v>588.6</c:v>
                </c:pt>
                <c:pt idx="3646">
                  <c:v>599.4</c:v>
                </c:pt>
                <c:pt idx="3647">
                  <c:v>596</c:v>
                </c:pt>
                <c:pt idx="3648">
                  <c:v>593</c:v>
                </c:pt>
                <c:pt idx="3649">
                  <c:v>605</c:v>
                </c:pt>
                <c:pt idx="3650">
                  <c:v>611.9</c:v>
                </c:pt>
                <c:pt idx="3651">
                  <c:v>616.4</c:v>
                </c:pt>
                <c:pt idx="3652">
                  <c:v>626.79999999999995</c:v>
                </c:pt>
                <c:pt idx="3653">
                  <c:v>632.9</c:v>
                </c:pt>
                <c:pt idx="3654">
                  <c:v>630</c:v>
                </c:pt>
                <c:pt idx="3655">
                  <c:v>635</c:v>
                </c:pt>
                <c:pt idx="3656">
                  <c:v>640.20000000000005</c:v>
                </c:pt>
                <c:pt idx="3657">
                  <c:v>626.1</c:v>
                </c:pt>
                <c:pt idx="3658">
                  <c:v>652.20000000000005</c:v>
                </c:pt>
                <c:pt idx="3659">
                  <c:v>645.4</c:v>
                </c:pt>
                <c:pt idx="3660">
                  <c:v>648.79999999999995</c:v>
                </c:pt>
                <c:pt idx="3661">
                  <c:v>646.4</c:v>
                </c:pt>
                <c:pt idx="3662">
                  <c:v>648.5</c:v>
                </c:pt>
                <c:pt idx="3663">
                  <c:v>651</c:v>
                </c:pt>
                <c:pt idx="3664">
                  <c:v>656.6</c:v>
                </c:pt>
                <c:pt idx="3665">
                  <c:v>666.5</c:v>
                </c:pt>
                <c:pt idx="3666">
                  <c:v>675.3</c:v>
                </c:pt>
                <c:pt idx="3667">
                  <c:v>673.6</c:v>
                </c:pt>
                <c:pt idx="3668">
                  <c:v>686</c:v>
                </c:pt>
                <c:pt idx="3669">
                  <c:v>690.3</c:v>
                </c:pt>
                <c:pt idx="3670">
                  <c:v>695.1</c:v>
                </c:pt>
                <c:pt idx="3671">
                  <c:v>704.4</c:v>
                </c:pt>
                <c:pt idx="3672">
                  <c:v>693.6</c:v>
                </c:pt>
                <c:pt idx="3673">
                  <c:v>693.5</c:v>
                </c:pt>
                <c:pt idx="3674">
                  <c:v>696</c:v>
                </c:pt>
                <c:pt idx="3675">
                  <c:v>706.9</c:v>
                </c:pt>
                <c:pt idx="3676">
                  <c:v>706.9</c:v>
                </c:pt>
                <c:pt idx="3677">
                  <c:v>709.9</c:v>
                </c:pt>
                <c:pt idx="3678">
                  <c:v>704.8</c:v>
                </c:pt>
                <c:pt idx="3679">
                  <c:v>713.3</c:v>
                </c:pt>
                <c:pt idx="3680">
                  <c:v>719.8</c:v>
                </c:pt>
                <c:pt idx="3681">
                  <c:v>721.7</c:v>
                </c:pt>
                <c:pt idx="3682">
                  <c:v>724.5</c:v>
                </c:pt>
                <c:pt idx="3683">
                  <c:v>735.8</c:v>
                </c:pt>
                <c:pt idx="3684">
                  <c:v>736.6</c:v>
                </c:pt>
                <c:pt idx="3685">
                  <c:v>748.8</c:v>
                </c:pt>
                <c:pt idx="3686">
                  <c:v>748.3</c:v>
                </c:pt>
                <c:pt idx="3687">
                  <c:v>742</c:v>
                </c:pt>
                <c:pt idx="3688">
                  <c:v>746.8</c:v>
                </c:pt>
                <c:pt idx="3689">
                  <c:v>741.2</c:v>
                </c:pt>
                <c:pt idx="3690">
                  <c:v>735.7</c:v>
                </c:pt>
                <c:pt idx="3691">
                  <c:v>733</c:v>
                </c:pt>
                <c:pt idx="3692">
                  <c:v>742</c:v>
                </c:pt>
                <c:pt idx="3693">
                  <c:v>744.6</c:v>
                </c:pt>
                <c:pt idx="3694">
                  <c:v>739.2</c:v>
                </c:pt>
                <c:pt idx="3695">
                  <c:v>742.9</c:v>
                </c:pt>
                <c:pt idx="3696">
                  <c:v>744</c:v>
                </c:pt>
                <c:pt idx="3697">
                  <c:v>749.2</c:v>
                </c:pt>
                <c:pt idx="3698">
                  <c:v>749.8</c:v>
                </c:pt>
                <c:pt idx="3699">
                  <c:v>758.7</c:v>
                </c:pt>
                <c:pt idx="3700">
                  <c:v>750</c:v>
                </c:pt>
                <c:pt idx="3701">
                  <c:v>759.2</c:v>
                </c:pt>
                <c:pt idx="3702">
                  <c:v>761.9</c:v>
                </c:pt>
                <c:pt idx="3703">
                  <c:v>739.4</c:v>
                </c:pt>
                <c:pt idx="3704">
                  <c:v>750.9</c:v>
                </c:pt>
                <c:pt idx="3705">
                  <c:v>759.2</c:v>
                </c:pt>
                <c:pt idx="3706">
                  <c:v>747.7</c:v>
                </c:pt>
                <c:pt idx="3707">
                  <c:v>754.4</c:v>
                </c:pt>
                <c:pt idx="3708">
                  <c:v>737</c:v>
                </c:pt>
                <c:pt idx="3709">
                  <c:v>739.2</c:v>
                </c:pt>
                <c:pt idx="3710">
                  <c:v>734.4</c:v>
                </c:pt>
                <c:pt idx="3711">
                  <c:v>737.8</c:v>
                </c:pt>
                <c:pt idx="3712">
                  <c:v>727.9</c:v>
                </c:pt>
                <c:pt idx="3713">
                  <c:v>737.8</c:v>
                </c:pt>
                <c:pt idx="3714">
                  <c:v>712.9</c:v>
                </c:pt>
                <c:pt idx="3715">
                  <c:v>731.2</c:v>
                </c:pt>
                <c:pt idx="3716">
                  <c:v>735.2</c:v>
                </c:pt>
                <c:pt idx="3717">
                  <c:v>743.6</c:v>
                </c:pt>
                <c:pt idx="3718">
                  <c:v>750.6</c:v>
                </c:pt>
                <c:pt idx="3719">
                  <c:v>739.8</c:v>
                </c:pt>
                <c:pt idx="3720">
                  <c:v>731.8</c:v>
                </c:pt>
                <c:pt idx="3721">
                  <c:v>711.8</c:v>
                </c:pt>
                <c:pt idx="3722">
                  <c:v>719.2</c:v>
                </c:pt>
                <c:pt idx="3723">
                  <c:v>726.9</c:v>
                </c:pt>
                <c:pt idx="3724">
                  <c:v>727.8</c:v>
                </c:pt>
                <c:pt idx="3725">
                  <c:v>747.6</c:v>
                </c:pt>
                <c:pt idx="3726">
                  <c:v>747.3</c:v>
                </c:pt>
                <c:pt idx="3727">
                  <c:v>731.2</c:v>
                </c:pt>
                <c:pt idx="3728">
                  <c:v>757.8</c:v>
                </c:pt>
                <c:pt idx="3729">
                  <c:v>760.1</c:v>
                </c:pt>
                <c:pt idx="3730">
                  <c:v>756.2</c:v>
                </c:pt>
                <c:pt idx="3731">
                  <c:v>774.5</c:v>
                </c:pt>
                <c:pt idx="3732">
                  <c:v>777</c:v>
                </c:pt>
                <c:pt idx="3733">
                  <c:v>779.7</c:v>
                </c:pt>
                <c:pt idx="3734">
                  <c:v>778.7</c:v>
                </c:pt>
                <c:pt idx="3735">
                  <c:v>782.5</c:v>
                </c:pt>
                <c:pt idx="3736">
                  <c:v>784.2</c:v>
                </c:pt>
                <c:pt idx="3737">
                  <c:v>789.9</c:v>
                </c:pt>
                <c:pt idx="3738">
                  <c:v>788.2</c:v>
                </c:pt>
                <c:pt idx="3739">
                  <c:v>792.1</c:v>
                </c:pt>
                <c:pt idx="3740">
                  <c:v>788.9</c:v>
                </c:pt>
                <c:pt idx="3741">
                  <c:v>752</c:v>
                </c:pt>
                <c:pt idx="3742">
                  <c:v>744.4</c:v>
                </c:pt>
                <c:pt idx="3743">
                  <c:v>718</c:v>
                </c:pt>
                <c:pt idx="3744">
                  <c:v>650</c:v>
                </c:pt>
                <c:pt idx="3745">
                  <c:v>652.5</c:v>
                </c:pt>
                <c:pt idx="3746">
                  <c:v>671.8</c:v>
                </c:pt>
                <c:pt idx="3747">
                  <c:v>669.3</c:v>
                </c:pt>
                <c:pt idx="3748">
                  <c:v>675</c:v>
                </c:pt>
                <c:pt idx="3749">
                  <c:v>672.4</c:v>
                </c:pt>
                <c:pt idx="3750">
                  <c:v>668.6</c:v>
                </c:pt>
                <c:pt idx="3751">
                  <c:v>671.6</c:v>
                </c:pt>
                <c:pt idx="3752">
                  <c:v>674</c:v>
                </c:pt>
                <c:pt idx="3753">
                  <c:v>688.2</c:v>
                </c:pt>
                <c:pt idx="3754">
                  <c:v>695.6</c:v>
                </c:pt>
                <c:pt idx="3755">
                  <c:v>683.3</c:v>
                </c:pt>
                <c:pt idx="3756">
                  <c:v>694.3</c:v>
                </c:pt>
                <c:pt idx="3757">
                  <c:v>700.6</c:v>
                </c:pt>
                <c:pt idx="3758">
                  <c:v>699.6</c:v>
                </c:pt>
                <c:pt idx="3759">
                  <c:v>696</c:v>
                </c:pt>
                <c:pt idx="3760">
                  <c:v>696.4</c:v>
                </c:pt>
                <c:pt idx="3761">
                  <c:v>677</c:v>
                </c:pt>
                <c:pt idx="3762">
                  <c:v>658.3</c:v>
                </c:pt>
                <c:pt idx="3763">
                  <c:v>631.4</c:v>
                </c:pt>
                <c:pt idx="3764">
                  <c:v>622.5</c:v>
                </c:pt>
                <c:pt idx="3765">
                  <c:v>637.20000000000005</c:v>
                </c:pt>
                <c:pt idx="3766">
                  <c:v>628.70000000000005</c:v>
                </c:pt>
                <c:pt idx="3767">
                  <c:v>626.9</c:v>
                </c:pt>
                <c:pt idx="3768">
                  <c:v>642.79999999999995</c:v>
                </c:pt>
                <c:pt idx="3769">
                  <c:v>653.29999999999995</c:v>
                </c:pt>
                <c:pt idx="3770">
                  <c:v>633.79999999999995</c:v>
                </c:pt>
                <c:pt idx="3771">
                  <c:v>622.29999999999995</c:v>
                </c:pt>
                <c:pt idx="3772">
                  <c:v>612.70000000000005</c:v>
                </c:pt>
                <c:pt idx="3773">
                  <c:v>616.6</c:v>
                </c:pt>
                <c:pt idx="3774">
                  <c:v>616</c:v>
                </c:pt>
                <c:pt idx="3775">
                  <c:v>627.29999999999995</c:v>
                </c:pt>
                <c:pt idx="3776">
                  <c:v>619.4</c:v>
                </c:pt>
                <c:pt idx="3777">
                  <c:v>620.79999999999995</c:v>
                </c:pt>
                <c:pt idx="3778">
                  <c:v>616.6</c:v>
                </c:pt>
                <c:pt idx="3779">
                  <c:v>636.6</c:v>
                </c:pt>
                <c:pt idx="3780">
                  <c:v>627</c:v>
                </c:pt>
                <c:pt idx="3781">
                  <c:v>634.4</c:v>
                </c:pt>
                <c:pt idx="3782">
                  <c:v>634.79999999999995</c:v>
                </c:pt>
                <c:pt idx="3783">
                  <c:v>644.29999999999995</c:v>
                </c:pt>
                <c:pt idx="3784">
                  <c:v>662.1</c:v>
                </c:pt>
                <c:pt idx="3785">
                  <c:v>668.8</c:v>
                </c:pt>
                <c:pt idx="3786">
                  <c:v>652.79999999999995</c:v>
                </c:pt>
                <c:pt idx="3787">
                  <c:v>650.4</c:v>
                </c:pt>
                <c:pt idx="3788">
                  <c:v>646.6</c:v>
                </c:pt>
                <c:pt idx="3789">
                  <c:v>643.6</c:v>
                </c:pt>
                <c:pt idx="3790">
                  <c:v>646.1</c:v>
                </c:pt>
                <c:pt idx="3791">
                  <c:v>640</c:v>
                </c:pt>
                <c:pt idx="3792">
                  <c:v>648.79999999999995</c:v>
                </c:pt>
                <c:pt idx="3793">
                  <c:v>648</c:v>
                </c:pt>
                <c:pt idx="3794">
                  <c:v>650.9</c:v>
                </c:pt>
                <c:pt idx="3795">
                  <c:v>648.20000000000005</c:v>
                </c:pt>
                <c:pt idx="3796">
                  <c:v>651.79999999999995</c:v>
                </c:pt>
                <c:pt idx="3797">
                  <c:v>642.6</c:v>
                </c:pt>
                <c:pt idx="3798">
                  <c:v>647</c:v>
                </c:pt>
                <c:pt idx="3799">
                  <c:v>649</c:v>
                </c:pt>
                <c:pt idx="3800">
                  <c:v>659.9</c:v>
                </c:pt>
                <c:pt idx="3801">
                  <c:v>664.2</c:v>
                </c:pt>
                <c:pt idx="3802">
                  <c:v>681.9</c:v>
                </c:pt>
                <c:pt idx="3803">
                  <c:v>664.8</c:v>
                </c:pt>
                <c:pt idx="3804">
                  <c:v>658.6</c:v>
                </c:pt>
                <c:pt idx="3805">
                  <c:v>677.8</c:v>
                </c:pt>
                <c:pt idx="3806">
                  <c:v>681.5</c:v>
                </c:pt>
                <c:pt idx="3807">
                  <c:v>711.2</c:v>
                </c:pt>
                <c:pt idx="3808">
                  <c:v>721.1</c:v>
                </c:pt>
                <c:pt idx="3809">
                  <c:v>718.7</c:v>
                </c:pt>
                <c:pt idx="3810">
                  <c:v>716.9</c:v>
                </c:pt>
                <c:pt idx="3811">
                  <c:v>707.7</c:v>
                </c:pt>
                <c:pt idx="3812">
                  <c:v>704.3</c:v>
                </c:pt>
                <c:pt idx="3813">
                  <c:v>710.4</c:v>
                </c:pt>
                <c:pt idx="3814">
                  <c:v>718.6</c:v>
                </c:pt>
                <c:pt idx="3815">
                  <c:v>665.5</c:v>
                </c:pt>
                <c:pt idx="3816">
                  <c:v>683.8</c:v>
                </c:pt>
                <c:pt idx="3817">
                  <c:v>681.4</c:v>
                </c:pt>
                <c:pt idx="3818">
                  <c:v>705.1</c:v>
                </c:pt>
                <c:pt idx="3819">
                  <c:v>693.5</c:v>
                </c:pt>
                <c:pt idx="3820">
                  <c:v>684</c:v>
                </c:pt>
                <c:pt idx="3821">
                  <c:v>695.3</c:v>
                </c:pt>
                <c:pt idx="3822">
                  <c:v>735.2</c:v>
                </c:pt>
                <c:pt idx="3823">
                  <c:v>717.5</c:v>
                </c:pt>
                <c:pt idx="3824">
                  <c:v>708.7</c:v>
                </c:pt>
                <c:pt idx="3825">
                  <c:v>700.5</c:v>
                </c:pt>
                <c:pt idx="3826">
                  <c:v>694.1</c:v>
                </c:pt>
                <c:pt idx="3827">
                  <c:v>690</c:v>
                </c:pt>
                <c:pt idx="3828">
                  <c:v>694.4</c:v>
                </c:pt>
                <c:pt idx="3829">
                  <c:v>695.9</c:v>
                </c:pt>
                <c:pt idx="3830">
                  <c:v>689.8</c:v>
                </c:pt>
                <c:pt idx="3831">
                  <c:v>681.9</c:v>
                </c:pt>
                <c:pt idx="3832">
                  <c:v>683.4</c:v>
                </c:pt>
                <c:pt idx="3833">
                  <c:v>687.9</c:v>
                </c:pt>
                <c:pt idx="3834">
                  <c:v>688.7</c:v>
                </c:pt>
                <c:pt idx="3835">
                  <c:v>687</c:v>
                </c:pt>
                <c:pt idx="3836">
                  <c:v>699</c:v>
                </c:pt>
                <c:pt idx="3837">
                  <c:v>700.6</c:v>
                </c:pt>
                <c:pt idx="3838">
                  <c:v>703.5</c:v>
                </c:pt>
                <c:pt idx="3839">
                  <c:v>707.8</c:v>
                </c:pt>
                <c:pt idx="3840">
                  <c:v>706.9</c:v>
                </c:pt>
                <c:pt idx="3841">
                  <c:v>708</c:v>
                </c:pt>
                <c:pt idx="3842">
                  <c:v>719.5</c:v>
                </c:pt>
                <c:pt idx="3843">
                  <c:v>740.8</c:v>
                </c:pt>
                <c:pt idx="3844">
                  <c:v>718.1</c:v>
                </c:pt>
                <c:pt idx="3845">
                  <c:v>717.4</c:v>
                </c:pt>
                <c:pt idx="3846">
                  <c:v>694.1</c:v>
                </c:pt>
                <c:pt idx="3847">
                  <c:v>710.3</c:v>
                </c:pt>
                <c:pt idx="3848">
                  <c:v>715.1</c:v>
                </c:pt>
                <c:pt idx="3849">
                  <c:v>685.9</c:v>
                </c:pt>
                <c:pt idx="3850">
                  <c:v>665.5</c:v>
                </c:pt>
                <c:pt idx="3851">
                  <c:v>681.3</c:v>
                </c:pt>
                <c:pt idx="3852">
                  <c:v>667.7</c:v>
                </c:pt>
                <c:pt idx="3853">
                  <c:v>680.8</c:v>
                </c:pt>
                <c:pt idx="3854">
                  <c:v>681.9</c:v>
                </c:pt>
                <c:pt idx="3855">
                  <c:v>668.8</c:v>
                </c:pt>
                <c:pt idx="3856">
                  <c:v>648.9</c:v>
                </c:pt>
                <c:pt idx="3857">
                  <c:v>644.79999999999995</c:v>
                </c:pt>
                <c:pt idx="3858">
                  <c:v>656.5</c:v>
                </c:pt>
                <c:pt idx="3859">
                  <c:v>653</c:v>
                </c:pt>
                <c:pt idx="3860">
                  <c:v>647.79999999999995</c:v>
                </c:pt>
                <c:pt idx="3861">
                  <c:v>656.3</c:v>
                </c:pt>
                <c:pt idx="3862">
                  <c:v>671.7</c:v>
                </c:pt>
                <c:pt idx="3863">
                  <c:v>679</c:v>
                </c:pt>
                <c:pt idx="3864">
                  <c:v>659.4</c:v>
                </c:pt>
                <c:pt idx="3865">
                  <c:v>652.20000000000005</c:v>
                </c:pt>
                <c:pt idx="3866">
                  <c:v>649.4</c:v>
                </c:pt>
                <c:pt idx="3867">
                  <c:v>643.5</c:v>
                </c:pt>
                <c:pt idx="3868">
                  <c:v>645</c:v>
                </c:pt>
                <c:pt idx="3869">
                  <c:v>628.79999999999995</c:v>
                </c:pt>
                <c:pt idx="3870">
                  <c:v>619.79999999999995</c:v>
                </c:pt>
                <c:pt idx="3871">
                  <c:v>616.20000000000005</c:v>
                </c:pt>
                <c:pt idx="3872">
                  <c:v>631.5</c:v>
                </c:pt>
                <c:pt idx="3873">
                  <c:v>632.6</c:v>
                </c:pt>
                <c:pt idx="3874">
                  <c:v>663.9</c:v>
                </c:pt>
                <c:pt idx="3875">
                  <c:v>666.6</c:v>
                </c:pt>
                <c:pt idx="3876">
                  <c:v>651.79999999999995</c:v>
                </c:pt>
                <c:pt idx="3877">
                  <c:v>643.1</c:v>
                </c:pt>
                <c:pt idx="3878">
                  <c:v>646.5</c:v>
                </c:pt>
                <c:pt idx="3879">
                  <c:v>620.20000000000005</c:v>
                </c:pt>
                <c:pt idx="3880">
                  <c:v>638.6</c:v>
                </c:pt>
                <c:pt idx="3881">
                  <c:v>637.1</c:v>
                </c:pt>
                <c:pt idx="3882">
                  <c:v>611.70000000000005</c:v>
                </c:pt>
                <c:pt idx="3883">
                  <c:v>619.5</c:v>
                </c:pt>
                <c:pt idx="3884">
                  <c:v>604.29999999999995</c:v>
                </c:pt>
                <c:pt idx="3885">
                  <c:v>558.6</c:v>
                </c:pt>
                <c:pt idx="3886">
                  <c:v>542</c:v>
                </c:pt>
                <c:pt idx="3887">
                  <c:v>535.20000000000005</c:v>
                </c:pt>
                <c:pt idx="3888">
                  <c:v>580.79999999999995</c:v>
                </c:pt>
                <c:pt idx="3889">
                  <c:v>551.79999999999995</c:v>
                </c:pt>
                <c:pt idx="3890">
                  <c:v>557.1</c:v>
                </c:pt>
                <c:pt idx="3891">
                  <c:v>564.6</c:v>
                </c:pt>
                <c:pt idx="3892">
                  <c:v>557.20000000000005</c:v>
                </c:pt>
                <c:pt idx="3893">
                  <c:v>588</c:v>
                </c:pt>
                <c:pt idx="3894">
                  <c:v>593.5</c:v>
                </c:pt>
                <c:pt idx="3895">
                  <c:v>604.5</c:v>
                </c:pt>
                <c:pt idx="3896">
                  <c:v>595.70000000000005</c:v>
                </c:pt>
                <c:pt idx="3897">
                  <c:v>596.70000000000005</c:v>
                </c:pt>
                <c:pt idx="3898">
                  <c:v>580.79999999999995</c:v>
                </c:pt>
                <c:pt idx="3899">
                  <c:v>577.20000000000005</c:v>
                </c:pt>
                <c:pt idx="3900">
                  <c:v>582.29999999999995</c:v>
                </c:pt>
                <c:pt idx="3901">
                  <c:v>584.29999999999995</c:v>
                </c:pt>
                <c:pt idx="3902">
                  <c:v>599.9</c:v>
                </c:pt>
                <c:pt idx="3903">
                  <c:v>586.4</c:v>
                </c:pt>
                <c:pt idx="3904">
                  <c:v>575.70000000000005</c:v>
                </c:pt>
                <c:pt idx="3905">
                  <c:v>575.29999999999995</c:v>
                </c:pt>
                <c:pt idx="3906">
                  <c:v>585.70000000000005</c:v>
                </c:pt>
                <c:pt idx="3907">
                  <c:v>584.6</c:v>
                </c:pt>
                <c:pt idx="3908">
                  <c:v>557.1</c:v>
                </c:pt>
                <c:pt idx="3909">
                  <c:v>548.4</c:v>
                </c:pt>
                <c:pt idx="3910">
                  <c:v>551.29999999999995</c:v>
                </c:pt>
                <c:pt idx="3911">
                  <c:v>535.29999999999995</c:v>
                </c:pt>
                <c:pt idx="3912">
                  <c:v>531.79999999999995</c:v>
                </c:pt>
                <c:pt idx="3913">
                  <c:v>526.29999999999995</c:v>
                </c:pt>
                <c:pt idx="3914">
                  <c:v>533.79999999999995</c:v>
                </c:pt>
                <c:pt idx="3915">
                  <c:v>529.9</c:v>
                </c:pt>
                <c:pt idx="3916">
                  <c:v>541.9</c:v>
                </c:pt>
                <c:pt idx="3917">
                  <c:v>553.1</c:v>
                </c:pt>
                <c:pt idx="3918">
                  <c:v>529.20000000000005</c:v>
                </c:pt>
                <c:pt idx="3919">
                  <c:v>506.2</c:v>
                </c:pt>
                <c:pt idx="3920">
                  <c:v>507.4</c:v>
                </c:pt>
                <c:pt idx="3921">
                  <c:v>507.2</c:v>
                </c:pt>
                <c:pt idx="3922">
                  <c:v>505.9</c:v>
                </c:pt>
                <c:pt idx="3923">
                  <c:v>513.1</c:v>
                </c:pt>
                <c:pt idx="3924">
                  <c:v>504.2</c:v>
                </c:pt>
                <c:pt idx="3925">
                  <c:v>490.3</c:v>
                </c:pt>
                <c:pt idx="3926">
                  <c:v>480.85</c:v>
                </c:pt>
                <c:pt idx="3927">
                  <c:v>470.9</c:v>
                </c:pt>
                <c:pt idx="3928">
                  <c:v>457.9</c:v>
                </c:pt>
                <c:pt idx="3929">
                  <c:v>442.45</c:v>
                </c:pt>
                <c:pt idx="3930">
                  <c:v>442.9</c:v>
                </c:pt>
                <c:pt idx="3931">
                  <c:v>459.6</c:v>
                </c:pt>
                <c:pt idx="3932">
                  <c:v>449</c:v>
                </c:pt>
                <c:pt idx="3933">
                  <c:v>460.1</c:v>
                </c:pt>
                <c:pt idx="3934">
                  <c:v>460.75</c:v>
                </c:pt>
                <c:pt idx="3935">
                  <c:v>470.35</c:v>
                </c:pt>
                <c:pt idx="3936">
                  <c:v>463.3</c:v>
                </c:pt>
                <c:pt idx="3937">
                  <c:v>454.1</c:v>
                </c:pt>
                <c:pt idx="3938">
                  <c:v>450.35</c:v>
                </c:pt>
                <c:pt idx="3939">
                  <c:v>455</c:v>
                </c:pt>
                <c:pt idx="3940">
                  <c:v>446.9</c:v>
                </c:pt>
                <c:pt idx="3941">
                  <c:v>452.1</c:v>
                </c:pt>
                <c:pt idx="3942">
                  <c:v>467.7</c:v>
                </c:pt>
                <c:pt idx="3943">
                  <c:v>489</c:v>
                </c:pt>
                <c:pt idx="3944">
                  <c:v>505.3</c:v>
                </c:pt>
                <c:pt idx="3945">
                  <c:v>509.7</c:v>
                </c:pt>
                <c:pt idx="3946">
                  <c:v>509.8</c:v>
                </c:pt>
                <c:pt idx="3947">
                  <c:v>520.5</c:v>
                </c:pt>
                <c:pt idx="3948">
                  <c:v>521</c:v>
                </c:pt>
                <c:pt idx="3949">
                  <c:v>526.1</c:v>
                </c:pt>
                <c:pt idx="3950">
                  <c:v>525</c:v>
                </c:pt>
                <c:pt idx="3951">
                  <c:v>523</c:v>
                </c:pt>
                <c:pt idx="3952">
                  <c:v>515</c:v>
                </c:pt>
                <c:pt idx="3953">
                  <c:v>510.4</c:v>
                </c:pt>
                <c:pt idx="3954">
                  <c:v>495.6</c:v>
                </c:pt>
                <c:pt idx="3955">
                  <c:v>491.3</c:v>
                </c:pt>
                <c:pt idx="3956">
                  <c:v>504</c:v>
                </c:pt>
                <c:pt idx="3957">
                  <c:v>489.15</c:v>
                </c:pt>
                <c:pt idx="3958">
                  <c:v>481.85</c:v>
                </c:pt>
                <c:pt idx="3959">
                  <c:v>484.4</c:v>
                </c:pt>
                <c:pt idx="3960">
                  <c:v>494.3</c:v>
                </c:pt>
                <c:pt idx="3961">
                  <c:v>487.9</c:v>
                </c:pt>
                <c:pt idx="3962">
                  <c:v>490</c:v>
                </c:pt>
                <c:pt idx="3963">
                  <c:v>502.5</c:v>
                </c:pt>
                <c:pt idx="3964">
                  <c:v>496.65</c:v>
                </c:pt>
                <c:pt idx="3965">
                  <c:v>503.6</c:v>
                </c:pt>
                <c:pt idx="3966">
                  <c:v>500.6</c:v>
                </c:pt>
                <c:pt idx="3967">
                  <c:v>490.1</c:v>
                </c:pt>
                <c:pt idx="3968">
                  <c:v>487.25</c:v>
                </c:pt>
                <c:pt idx="3969">
                  <c:v>490.4</c:v>
                </c:pt>
                <c:pt idx="3970">
                  <c:v>479.65</c:v>
                </c:pt>
                <c:pt idx="3971">
                  <c:v>489.45</c:v>
                </c:pt>
                <c:pt idx="3972">
                  <c:v>505.2</c:v>
                </c:pt>
                <c:pt idx="3973">
                  <c:v>501</c:v>
                </c:pt>
                <c:pt idx="3974">
                  <c:v>496.15</c:v>
                </c:pt>
                <c:pt idx="3975">
                  <c:v>504.9</c:v>
                </c:pt>
                <c:pt idx="3976">
                  <c:v>500</c:v>
                </c:pt>
                <c:pt idx="3977">
                  <c:v>496.75</c:v>
                </c:pt>
                <c:pt idx="3978">
                  <c:v>496.9</c:v>
                </c:pt>
                <c:pt idx="3979">
                  <c:v>510.8</c:v>
                </c:pt>
                <c:pt idx="3980">
                  <c:v>528.29999999999995</c:v>
                </c:pt>
                <c:pt idx="3981">
                  <c:v>526.79999999999995</c:v>
                </c:pt>
                <c:pt idx="3982">
                  <c:v>530.20000000000005</c:v>
                </c:pt>
                <c:pt idx="3983">
                  <c:v>531.29999999999995</c:v>
                </c:pt>
                <c:pt idx="3984">
                  <c:v>533</c:v>
                </c:pt>
                <c:pt idx="3985">
                  <c:v>524.9</c:v>
                </c:pt>
                <c:pt idx="3986">
                  <c:v>528</c:v>
                </c:pt>
                <c:pt idx="3987">
                  <c:v>556.1</c:v>
                </c:pt>
                <c:pt idx="3988">
                  <c:v>556.9</c:v>
                </c:pt>
                <c:pt idx="3989">
                  <c:v>552.9</c:v>
                </c:pt>
                <c:pt idx="3990">
                  <c:v>543.5</c:v>
                </c:pt>
                <c:pt idx="3991">
                  <c:v>553.4</c:v>
                </c:pt>
                <c:pt idx="3992">
                  <c:v>556.4</c:v>
                </c:pt>
                <c:pt idx="3993">
                  <c:v>543.6</c:v>
                </c:pt>
                <c:pt idx="3994">
                  <c:v>550.79999999999995</c:v>
                </c:pt>
                <c:pt idx="3995">
                  <c:v>545.9</c:v>
                </c:pt>
                <c:pt idx="3996">
                  <c:v>554</c:v>
                </c:pt>
                <c:pt idx="3997">
                  <c:v>559.70000000000005</c:v>
                </c:pt>
                <c:pt idx="3998">
                  <c:v>561</c:v>
                </c:pt>
                <c:pt idx="3999">
                  <c:v>561.29999999999995</c:v>
                </c:pt>
                <c:pt idx="4000">
                  <c:v>564.1</c:v>
                </c:pt>
                <c:pt idx="4001">
                  <c:v>563.5</c:v>
                </c:pt>
                <c:pt idx="4002">
                  <c:v>562.70000000000005</c:v>
                </c:pt>
                <c:pt idx="4003">
                  <c:v>558.1</c:v>
                </c:pt>
                <c:pt idx="4004">
                  <c:v>540.5</c:v>
                </c:pt>
                <c:pt idx="4005">
                  <c:v>538.70000000000005</c:v>
                </c:pt>
                <c:pt idx="4006">
                  <c:v>543.6</c:v>
                </c:pt>
                <c:pt idx="4007">
                  <c:v>543.5</c:v>
                </c:pt>
                <c:pt idx="4008">
                  <c:v>528.9</c:v>
                </c:pt>
                <c:pt idx="4009">
                  <c:v>517.1</c:v>
                </c:pt>
                <c:pt idx="4010">
                  <c:v>515.5</c:v>
                </c:pt>
                <c:pt idx="4011">
                  <c:v>503</c:v>
                </c:pt>
                <c:pt idx="4012">
                  <c:v>492.2</c:v>
                </c:pt>
                <c:pt idx="4013">
                  <c:v>496.1</c:v>
                </c:pt>
                <c:pt idx="4014">
                  <c:v>494.25</c:v>
                </c:pt>
                <c:pt idx="4015">
                  <c:v>499.5</c:v>
                </c:pt>
                <c:pt idx="4016">
                  <c:v>511.7</c:v>
                </c:pt>
                <c:pt idx="4017">
                  <c:v>515.4</c:v>
                </c:pt>
                <c:pt idx="4018">
                  <c:v>522.20000000000005</c:v>
                </c:pt>
                <c:pt idx="4019">
                  <c:v>530.1</c:v>
                </c:pt>
                <c:pt idx="4020">
                  <c:v>523.1</c:v>
                </c:pt>
                <c:pt idx="4021">
                  <c:v>519.1</c:v>
                </c:pt>
                <c:pt idx="4022">
                  <c:v>504.2</c:v>
                </c:pt>
                <c:pt idx="4023">
                  <c:v>494.15</c:v>
                </c:pt>
                <c:pt idx="4024">
                  <c:v>493.15</c:v>
                </c:pt>
                <c:pt idx="4025">
                  <c:v>495.4</c:v>
                </c:pt>
                <c:pt idx="4026">
                  <c:v>501.5</c:v>
                </c:pt>
                <c:pt idx="4027">
                  <c:v>495.5</c:v>
                </c:pt>
                <c:pt idx="4028">
                  <c:v>477.2</c:v>
                </c:pt>
                <c:pt idx="4029">
                  <c:v>473.05</c:v>
                </c:pt>
                <c:pt idx="4030">
                  <c:v>458.4</c:v>
                </c:pt>
                <c:pt idx="4031">
                  <c:v>462.7</c:v>
                </c:pt>
                <c:pt idx="4032">
                  <c:v>455.05</c:v>
                </c:pt>
                <c:pt idx="4033">
                  <c:v>458.55</c:v>
                </c:pt>
                <c:pt idx="4034">
                  <c:v>454.8</c:v>
                </c:pt>
                <c:pt idx="4035">
                  <c:v>480.5</c:v>
                </c:pt>
                <c:pt idx="4036">
                  <c:v>464.6</c:v>
                </c:pt>
                <c:pt idx="4037">
                  <c:v>456</c:v>
                </c:pt>
                <c:pt idx="4038">
                  <c:v>449.5</c:v>
                </c:pt>
                <c:pt idx="4039">
                  <c:v>443.55</c:v>
                </c:pt>
                <c:pt idx="4040">
                  <c:v>445.25</c:v>
                </c:pt>
                <c:pt idx="4041">
                  <c:v>445.45</c:v>
                </c:pt>
                <c:pt idx="4042">
                  <c:v>443.2</c:v>
                </c:pt>
                <c:pt idx="4043">
                  <c:v>448</c:v>
                </c:pt>
                <c:pt idx="4044">
                  <c:v>462.9</c:v>
                </c:pt>
                <c:pt idx="4045">
                  <c:v>465.5</c:v>
                </c:pt>
                <c:pt idx="4046">
                  <c:v>459</c:v>
                </c:pt>
                <c:pt idx="4047">
                  <c:v>469.6</c:v>
                </c:pt>
                <c:pt idx="4048">
                  <c:v>454.1</c:v>
                </c:pt>
                <c:pt idx="4049">
                  <c:v>456.4</c:v>
                </c:pt>
                <c:pt idx="4050">
                  <c:v>472.4</c:v>
                </c:pt>
                <c:pt idx="4051">
                  <c:v>477.2</c:v>
                </c:pt>
                <c:pt idx="4052">
                  <c:v>471.1</c:v>
                </c:pt>
                <c:pt idx="4053">
                  <c:v>463.75</c:v>
                </c:pt>
                <c:pt idx="4054">
                  <c:v>463.7</c:v>
                </c:pt>
                <c:pt idx="4055">
                  <c:v>476.45</c:v>
                </c:pt>
                <c:pt idx="4056">
                  <c:v>473.05</c:v>
                </c:pt>
                <c:pt idx="4057">
                  <c:v>470.15</c:v>
                </c:pt>
                <c:pt idx="4058">
                  <c:v>503.4</c:v>
                </c:pt>
                <c:pt idx="4059">
                  <c:v>505</c:v>
                </c:pt>
                <c:pt idx="4060">
                  <c:v>515.6</c:v>
                </c:pt>
                <c:pt idx="4061">
                  <c:v>512.20000000000005</c:v>
                </c:pt>
                <c:pt idx="4062">
                  <c:v>532</c:v>
                </c:pt>
                <c:pt idx="4063">
                  <c:v>543.6</c:v>
                </c:pt>
                <c:pt idx="4064">
                  <c:v>541.79999999999995</c:v>
                </c:pt>
                <c:pt idx="4065">
                  <c:v>547.20000000000005</c:v>
                </c:pt>
                <c:pt idx="4066">
                  <c:v>538</c:v>
                </c:pt>
                <c:pt idx="4067">
                  <c:v>540.4</c:v>
                </c:pt>
                <c:pt idx="4068">
                  <c:v>551.1</c:v>
                </c:pt>
                <c:pt idx="4069">
                  <c:v>549.6</c:v>
                </c:pt>
                <c:pt idx="4070">
                  <c:v>542.9</c:v>
                </c:pt>
                <c:pt idx="4071">
                  <c:v>546.1</c:v>
                </c:pt>
                <c:pt idx="4072">
                  <c:v>547.70000000000005</c:v>
                </c:pt>
                <c:pt idx="4073">
                  <c:v>545.29999999999995</c:v>
                </c:pt>
                <c:pt idx="4074">
                  <c:v>545.20000000000005</c:v>
                </c:pt>
                <c:pt idx="4075">
                  <c:v>552.6</c:v>
                </c:pt>
                <c:pt idx="4076">
                  <c:v>567.4</c:v>
                </c:pt>
                <c:pt idx="4077">
                  <c:v>567.1</c:v>
                </c:pt>
                <c:pt idx="4078">
                  <c:v>559.70000000000005</c:v>
                </c:pt>
                <c:pt idx="4079">
                  <c:v>546.20000000000005</c:v>
                </c:pt>
                <c:pt idx="4080">
                  <c:v>545.20000000000005</c:v>
                </c:pt>
                <c:pt idx="4081">
                  <c:v>522.6</c:v>
                </c:pt>
                <c:pt idx="4082">
                  <c:v>522.6</c:v>
                </c:pt>
                <c:pt idx="4083">
                  <c:v>523.5</c:v>
                </c:pt>
                <c:pt idx="4084">
                  <c:v>517.9</c:v>
                </c:pt>
                <c:pt idx="4085">
                  <c:v>524</c:v>
                </c:pt>
                <c:pt idx="4086">
                  <c:v>524.70000000000005</c:v>
                </c:pt>
                <c:pt idx="4087">
                  <c:v>495.5</c:v>
                </c:pt>
                <c:pt idx="4088">
                  <c:v>491.05</c:v>
                </c:pt>
                <c:pt idx="4089">
                  <c:v>485.85</c:v>
                </c:pt>
                <c:pt idx="4090">
                  <c:v>467.35</c:v>
                </c:pt>
                <c:pt idx="4091">
                  <c:v>481.35</c:v>
                </c:pt>
                <c:pt idx="4092">
                  <c:v>475.1</c:v>
                </c:pt>
                <c:pt idx="4093">
                  <c:v>471.95</c:v>
                </c:pt>
                <c:pt idx="4094">
                  <c:v>478.5</c:v>
                </c:pt>
                <c:pt idx="4095">
                  <c:v>476.3</c:v>
                </c:pt>
                <c:pt idx="4096">
                  <c:v>482.6</c:v>
                </c:pt>
                <c:pt idx="4097">
                  <c:v>475.5</c:v>
                </c:pt>
                <c:pt idx="4098">
                  <c:v>483.6</c:v>
                </c:pt>
                <c:pt idx="4099">
                  <c:v>489.1</c:v>
                </c:pt>
                <c:pt idx="4100">
                  <c:v>511</c:v>
                </c:pt>
                <c:pt idx="4101">
                  <c:v>518</c:v>
                </c:pt>
                <c:pt idx="4102">
                  <c:v>527.6</c:v>
                </c:pt>
                <c:pt idx="4103">
                  <c:v>526.5</c:v>
                </c:pt>
                <c:pt idx="4104">
                  <c:v>524.29999999999995</c:v>
                </c:pt>
                <c:pt idx="4105">
                  <c:v>543.4</c:v>
                </c:pt>
                <c:pt idx="4106">
                  <c:v>554</c:v>
                </c:pt>
                <c:pt idx="4107">
                  <c:v>563.6</c:v>
                </c:pt>
                <c:pt idx="4108">
                  <c:v>560.6</c:v>
                </c:pt>
                <c:pt idx="4109">
                  <c:v>555.1</c:v>
                </c:pt>
                <c:pt idx="4110">
                  <c:v>543.70000000000005</c:v>
                </c:pt>
                <c:pt idx="4111">
                  <c:v>530</c:v>
                </c:pt>
                <c:pt idx="4112">
                  <c:v>531.6</c:v>
                </c:pt>
                <c:pt idx="4113">
                  <c:v>537.29999999999995</c:v>
                </c:pt>
                <c:pt idx="4114">
                  <c:v>538.79999999999995</c:v>
                </c:pt>
                <c:pt idx="4115">
                  <c:v>534.20000000000005</c:v>
                </c:pt>
                <c:pt idx="4116">
                  <c:v>547.9</c:v>
                </c:pt>
                <c:pt idx="4117">
                  <c:v>557.70000000000005</c:v>
                </c:pt>
                <c:pt idx="4118">
                  <c:v>566</c:v>
                </c:pt>
                <c:pt idx="4119">
                  <c:v>570.5</c:v>
                </c:pt>
                <c:pt idx="4120">
                  <c:v>563.4</c:v>
                </c:pt>
                <c:pt idx="4121">
                  <c:v>592.29999999999995</c:v>
                </c:pt>
                <c:pt idx="4122">
                  <c:v>598.6</c:v>
                </c:pt>
                <c:pt idx="4123">
                  <c:v>576</c:v>
                </c:pt>
                <c:pt idx="4124">
                  <c:v>573.4</c:v>
                </c:pt>
                <c:pt idx="4125">
                  <c:v>567.9</c:v>
                </c:pt>
                <c:pt idx="4126">
                  <c:v>579.20000000000005</c:v>
                </c:pt>
                <c:pt idx="4127">
                  <c:v>559.5</c:v>
                </c:pt>
                <c:pt idx="4128">
                  <c:v>566.6</c:v>
                </c:pt>
                <c:pt idx="4129">
                  <c:v>561.4</c:v>
                </c:pt>
                <c:pt idx="4130">
                  <c:v>578.4</c:v>
                </c:pt>
                <c:pt idx="4131">
                  <c:v>596.70000000000005</c:v>
                </c:pt>
                <c:pt idx="4132">
                  <c:v>590</c:v>
                </c:pt>
                <c:pt idx="4133">
                  <c:v>591.1</c:v>
                </c:pt>
                <c:pt idx="4134">
                  <c:v>585.29999999999995</c:v>
                </c:pt>
                <c:pt idx="4135">
                  <c:v>576.9</c:v>
                </c:pt>
                <c:pt idx="4136">
                  <c:v>578.6</c:v>
                </c:pt>
                <c:pt idx="4137">
                  <c:v>553.79999999999995</c:v>
                </c:pt>
                <c:pt idx="4138">
                  <c:v>561.4</c:v>
                </c:pt>
                <c:pt idx="4139">
                  <c:v>555</c:v>
                </c:pt>
                <c:pt idx="4140">
                  <c:v>561.70000000000005</c:v>
                </c:pt>
                <c:pt idx="4141">
                  <c:v>571.70000000000005</c:v>
                </c:pt>
                <c:pt idx="4142">
                  <c:v>577.4</c:v>
                </c:pt>
                <c:pt idx="4143">
                  <c:v>578.9</c:v>
                </c:pt>
                <c:pt idx="4144">
                  <c:v>575.9</c:v>
                </c:pt>
                <c:pt idx="4145">
                  <c:v>579.9</c:v>
                </c:pt>
                <c:pt idx="4146">
                  <c:v>579</c:v>
                </c:pt>
                <c:pt idx="4147">
                  <c:v>573.6</c:v>
                </c:pt>
                <c:pt idx="4148">
                  <c:v>550.20000000000005</c:v>
                </c:pt>
                <c:pt idx="4149">
                  <c:v>565.20000000000005</c:v>
                </c:pt>
                <c:pt idx="4150">
                  <c:v>539.29999999999995</c:v>
                </c:pt>
                <c:pt idx="4151">
                  <c:v>552.9</c:v>
                </c:pt>
                <c:pt idx="4152">
                  <c:v>547.1</c:v>
                </c:pt>
                <c:pt idx="4153">
                  <c:v>556</c:v>
                </c:pt>
                <c:pt idx="4154">
                  <c:v>568</c:v>
                </c:pt>
                <c:pt idx="4155">
                  <c:v>572</c:v>
                </c:pt>
                <c:pt idx="4156">
                  <c:v>578.1</c:v>
                </c:pt>
                <c:pt idx="4157">
                  <c:v>580.5</c:v>
                </c:pt>
                <c:pt idx="4158">
                  <c:v>573.29999999999995</c:v>
                </c:pt>
                <c:pt idx="4159">
                  <c:v>575.4</c:v>
                </c:pt>
                <c:pt idx="4160">
                  <c:v>584.20000000000005</c:v>
                </c:pt>
                <c:pt idx="4161">
                  <c:v>594.6</c:v>
                </c:pt>
                <c:pt idx="4162">
                  <c:v>600</c:v>
                </c:pt>
                <c:pt idx="4163">
                  <c:v>593.70000000000005</c:v>
                </c:pt>
                <c:pt idx="4164">
                  <c:v>584.20000000000005</c:v>
                </c:pt>
                <c:pt idx="4165">
                  <c:v>565.5</c:v>
                </c:pt>
                <c:pt idx="4166">
                  <c:v>555.4</c:v>
                </c:pt>
                <c:pt idx="4167">
                  <c:v>556.9</c:v>
                </c:pt>
                <c:pt idx="4168">
                  <c:v>554.1</c:v>
                </c:pt>
                <c:pt idx="4169">
                  <c:v>568.6</c:v>
                </c:pt>
                <c:pt idx="4170">
                  <c:v>576</c:v>
                </c:pt>
                <c:pt idx="4171">
                  <c:v>567.9</c:v>
                </c:pt>
                <c:pt idx="4172">
                  <c:v>571.70000000000005</c:v>
                </c:pt>
                <c:pt idx="4173">
                  <c:v>572</c:v>
                </c:pt>
                <c:pt idx="4174">
                  <c:v>576.1</c:v>
                </c:pt>
                <c:pt idx="4175">
                  <c:v>578</c:v>
                </c:pt>
                <c:pt idx="4176">
                  <c:v>584.79999999999995</c:v>
                </c:pt>
                <c:pt idx="4177">
                  <c:v>585.20000000000005</c:v>
                </c:pt>
                <c:pt idx="4178">
                  <c:v>571.79999999999995</c:v>
                </c:pt>
                <c:pt idx="4179">
                  <c:v>579.79999999999995</c:v>
                </c:pt>
                <c:pt idx="4180">
                  <c:v>579.70000000000005</c:v>
                </c:pt>
                <c:pt idx="4181">
                  <c:v>562.79999999999995</c:v>
                </c:pt>
                <c:pt idx="4182">
                  <c:v>566.6</c:v>
                </c:pt>
                <c:pt idx="4183">
                  <c:v>558.5</c:v>
                </c:pt>
                <c:pt idx="4184">
                  <c:v>561.4</c:v>
                </c:pt>
                <c:pt idx="4185">
                  <c:v>564.5</c:v>
                </c:pt>
                <c:pt idx="4186">
                  <c:v>549.20000000000005</c:v>
                </c:pt>
                <c:pt idx="4187">
                  <c:v>541.5</c:v>
                </c:pt>
                <c:pt idx="4188">
                  <c:v>544.9</c:v>
                </c:pt>
                <c:pt idx="4189">
                  <c:v>545.4</c:v>
                </c:pt>
                <c:pt idx="4190">
                  <c:v>551.4</c:v>
                </c:pt>
                <c:pt idx="4191">
                  <c:v>546.5</c:v>
                </c:pt>
                <c:pt idx="4192">
                  <c:v>542</c:v>
                </c:pt>
                <c:pt idx="4193">
                  <c:v>544.79999999999995</c:v>
                </c:pt>
                <c:pt idx="4194">
                  <c:v>535.1</c:v>
                </c:pt>
                <c:pt idx="4195">
                  <c:v>542</c:v>
                </c:pt>
                <c:pt idx="4196">
                  <c:v>525.9</c:v>
                </c:pt>
                <c:pt idx="4197">
                  <c:v>513.5</c:v>
                </c:pt>
                <c:pt idx="4198">
                  <c:v>510.4</c:v>
                </c:pt>
                <c:pt idx="4199">
                  <c:v>517.70000000000005</c:v>
                </c:pt>
                <c:pt idx="4200">
                  <c:v>514.70000000000005</c:v>
                </c:pt>
                <c:pt idx="4201">
                  <c:v>513.29999999999995</c:v>
                </c:pt>
                <c:pt idx="4202">
                  <c:v>498.35</c:v>
                </c:pt>
                <c:pt idx="4203">
                  <c:v>496.2</c:v>
                </c:pt>
                <c:pt idx="4204">
                  <c:v>506.7</c:v>
                </c:pt>
                <c:pt idx="4205">
                  <c:v>501.9</c:v>
                </c:pt>
                <c:pt idx="4206">
                  <c:v>501.9</c:v>
                </c:pt>
                <c:pt idx="4207">
                  <c:v>504.8</c:v>
                </c:pt>
                <c:pt idx="4208">
                  <c:v>502.5</c:v>
                </c:pt>
                <c:pt idx="4209">
                  <c:v>504.7</c:v>
                </c:pt>
                <c:pt idx="4210">
                  <c:v>509.7</c:v>
                </c:pt>
                <c:pt idx="4211">
                  <c:v>514.9</c:v>
                </c:pt>
                <c:pt idx="4212">
                  <c:v>523</c:v>
                </c:pt>
                <c:pt idx="4213">
                  <c:v>516.4</c:v>
                </c:pt>
                <c:pt idx="4214">
                  <c:v>527.70000000000005</c:v>
                </c:pt>
                <c:pt idx="4215">
                  <c:v>518.79999999999995</c:v>
                </c:pt>
                <c:pt idx="4216">
                  <c:v>515.5</c:v>
                </c:pt>
                <c:pt idx="4217">
                  <c:v>511.2</c:v>
                </c:pt>
                <c:pt idx="4218">
                  <c:v>513</c:v>
                </c:pt>
                <c:pt idx="4219">
                  <c:v>502.2</c:v>
                </c:pt>
                <c:pt idx="4220">
                  <c:v>502.4</c:v>
                </c:pt>
                <c:pt idx="4221">
                  <c:v>505.7</c:v>
                </c:pt>
                <c:pt idx="4222">
                  <c:v>500</c:v>
                </c:pt>
                <c:pt idx="4223">
                  <c:v>501.3</c:v>
                </c:pt>
                <c:pt idx="4224">
                  <c:v>505.6</c:v>
                </c:pt>
                <c:pt idx="4225">
                  <c:v>504</c:v>
                </c:pt>
                <c:pt idx="4226">
                  <c:v>506</c:v>
                </c:pt>
                <c:pt idx="4227">
                  <c:v>491.4</c:v>
                </c:pt>
                <c:pt idx="4228">
                  <c:v>475.5</c:v>
                </c:pt>
                <c:pt idx="4229">
                  <c:v>477.6</c:v>
                </c:pt>
                <c:pt idx="4230">
                  <c:v>480.75</c:v>
                </c:pt>
                <c:pt idx="4231">
                  <c:v>488.25</c:v>
                </c:pt>
                <c:pt idx="4232">
                  <c:v>498.7</c:v>
                </c:pt>
                <c:pt idx="4233">
                  <c:v>501.6</c:v>
                </c:pt>
                <c:pt idx="4234">
                  <c:v>500</c:v>
                </c:pt>
                <c:pt idx="4235">
                  <c:v>490.25</c:v>
                </c:pt>
                <c:pt idx="4236">
                  <c:v>494</c:v>
                </c:pt>
                <c:pt idx="4237">
                  <c:v>530.4</c:v>
                </c:pt>
                <c:pt idx="4238">
                  <c:v>541.4</c:v>
                </c:pt>
                <c:pt idx="4239">
                  <c:v>541.29999999999995</c:v>
                </c:pt>
                <c:pt idx="4240">
                  <c:v>532.6</c:v>
                </c:pt>
                <c:pt idx="4241">
                  <c:v>531.70000000000005</c:v>
                </c:pt>
                <c:pt idx="4242">
                  <c:v>522</c:v>
                </c:pt>
                <c:pt idx="4243">
                  <c:v>537.4</c:v>
                </c:pt>
                <c:pt idx="4244">
                  <c:v>531.20000000000005</c:v>
                </c:pt>
                <c:pt idx="4245">
                  <c:v>523.6</c:v>
                </c:pt>
                <c:pt idx="4246">
                  <c:v>518.4</c:v>
                </c:pt>
                <c:pt idx="4247">
                  <c:v>511</c:v>
                </c:pt>
                <c:pt idx="4248">
                  <c:v>510</c:v>
                </c:pt>
                <c:pt idx="4249">
                  <c:v>514.5</c:v>
                </c:pt>
                <c:pt idx="4250">
                  <c:v>517.9</c:v>
                </c:pt>
                <c:pt idx="4251">
                  <c:v>514.6</c:v>
                </c:pt>
                <c:pt idx="4252">
                  <c:v>517</c:v>
                </c:pt>
                <c:pt idx="4253">
                  <c:v>528.4</c:v>
                </c:pt>
                <c:pt idx="4254">
                  <c:v>517.1</c:v>
                </c:pt>
                <c:pt idx="4255">
                  <c:v>514</c:v>
                </c:pt>
                <c:pt idx="4256">
                  <c:v>508.9</c:v>
                </c:pt>
                <c:pt idx="4257">
                  <c:v>506.7</c:v>
                </c:pt>
                <c:pt idx="4258">
                  <c:v>498.3</c:v>
                </c:pt>
                <c:pt idx="4259">
                  <c:v>492.6</c:v>
                </c:pt>
                <c:pt idx="4260">
                  <c:v>498.5</c:v>
                </c:pt>
                <c:pt idx="4261">
                  <c:v>501.4</c:v>
                </c:pt>
                <c:pt idx="4262">
                  <c:v>499.1</c:v>
                </c:pt>
                <c:pt idx="4263">
                  <c:v>490</c:v>
                </c:pt>
                <c:pt idx="4264">
                  <c:v>487.6</c:v>
                </c:pt>
                <c:pt idx="4265">
                  <c:v>494.4</c:v>
                </c:pt>
                <c:pt idx="4266">
                  <c:v>499</c:v>
                </c:pt>
                <c:pt idx="4267">
                  <c:v>498.3</c:v>
                </c:pt>
                <c:pt idx="4268">
                  <c:v>494.2</c:v>
                </c:pt>
                <c:pt idx="4269">
                  <c:v>488.8</c:v>
                </c:pt>
                <c:pt idx="4270">
                  <c:v>490.55</c:v>
                </c:pt>
                <c:pt idx="4271">
                  <c:v>479.8</c:v>
                </c:pt>
                <c:pt idx="4272">
                  <c:v>468.7</c:v>
                </c:pt>
                <c:pt idx="4273">
                  <c:v>462.85</c:v>
                </c:pt>
                <c:pt idx="4274">
                  <c:v>469.7</c:v>
                </c:pt>
                <c:pt idx="4275">
                  <c:v>468.15</c:v>
                </c:pt>
                <c:pt idx="4276">
                  <c:v>463.7</c:v>
                </c:pt>
                <c:pt idx="4277">
                  <c:v>461.85</c:v>
                </c:pt>
                <c:pt idx="4278">
                  <c:v>461</c:v>
                </c:pt>
                <c:pt idx="4279">
                  <c:v>469.1</c:v>
                </c:pt>
                <c:pt idx="4280">
                  <c:v>459.45</c:v>
                </c:pt>
                <c:pt idx="4281">
                  <c:v>456.85</c:v>
                </c:pt>
                <c:pt idx="4282">
                  <c:v>457.6</c:v>
                </c:pt>
                <c:pt idx="4283">
                  <c:v>453.6</c:v>
                </c:pt>
                <c:pt idx="4284">
                  <c:v>460.45</c:v>
                </c:pt>
                <c:pt idx="4285">
                  <c:v>439.55</c:v>
                </c:pt>
                <c:pt idx="4286">
                  <c:v>429.95</c:v>
                </c:pt>
                <c:pt idx="4287">
                  <c:v>427.25</c:v>
                </c:pt>
                <c:pt idx="4288">
                  <c:v>429.45</c:v>
                </c:pt>
                <c:pt idx="4289">
                  <c:v>431.9</c:v>
                </c:pt>
                <c:pt idx="4290">
                  <c:v>429.3</c:v>
                </c:pt>
                <c:pt idx="4291">
                  <c:v>421.65</c:v>
                </c:pt>
                <c:pt idx="4292">
                  <c:v>421.45</c:v>
                </c:pt>
                <c:pt idx="4293">
                  <c:v>421.45</c:v>
                </c:pt>
                <c:pt idx="4294">
                  <c:v>425.35</c:v>
                </c:pt>
                <c:pt idx="4295">
                  <c:v>419.65</c:v>
                </c:pt>
                <c:pt idx="4296">
                  <c:v>434.1</c:v>
                </c:pt>
                <c:pt idx="4297">
                  <c:v>427.95</c:v>
                </c:pt>
                <c:pt idx="4298">
                  <c:v>416.8</c:v>
                </c:pt>
                <c:pt idx="4299">
                  <c:v>406.8</c:v>
                </c:pt>
                <c:pt idx="4300">
                  <c:v>410</c:v>
                </c:pt>
                <c:pt idx="4301">
                  <c:v>409.5</c:v>
                </c:pt>
                <c:pt idx="4302">
                  <c:v>409.45</c:v>
                </c:pt>
                <c:pt idx="4303">
                  <c:v>410.65</c:v>
                </c:pt>
                <c:pt idx="4304">
                  <c:v>402.8</c:v>
                </c:pt>
                <c:pt idx="4305">
                  <c:v>403.5</c:v>
                </c:pt>
                <c:pt idx="4306">
                  <c:v>407.45</c:v>
                </c:pt>
                <c:pt idx="4307">
                  <c:v>393.3</c:v>
                </c:pt>
                <c:pt idx="4308">
                  <c:v>384.4</c:v>
                </c:pt>
                <c:pt idx="4309">
                  <c:v>383.5</c:v>
                </c:pt>
                <c:pt idx="4310">
                  <c:v>383</c:v>
                </c:pt>
                <c:pt idx="4311">
                  <c:v>383.2</c:v>
                </c:pt>
                <c:pt idx="4312">
                  <c:v>382</c:v>
                </c:pt>
                <c:pt idx="4313">
                  <c:v>395.8</c:v>
                </c:pt>
                <c:pt idx="4314">
                  <c:v>407.25</c:v>
                </c:pt>
                <c:pt idx="4315">
                  <c:v>398.7</c:v>
                </c:pt>
                <c:pt idx="4316">
                  <c:v>400.05</c:v>
                </c:pt>
                <c:pt idx="4317">
                  <c:v>403.25</c:v>
                </c:pt>
                <c:pt idx="4318">
                  <c:v>406.65</c:v>
                </c:pt>
                <c:pt idx="4319">
                  <c:v>393.1</c:v>
                </c:pt>
                <c:pt idx="4320">
                  <c:v>393.75</c:v>
                </c:pt>
                <c:pt idx="4321">
                  <c:v>408.1</c:v>
                </c:pt>
                <c:pt idx="4322">
                  <c:v>410.15</c:v>
                </c:pt>
                <c:pt idx="4323">
                  <c:v>399.1</c:v>
                </c:pt>
                <c:pt idx="4324">
                  <c:v>404.3</c:v>
                </c:pt>
                <c:pt idx="4325">
                  <c:v>403.2</c:v>
                </c:pt>
                <c:pt idx="4326">
                  <c:v>399.45</c:v>
                </c:pt>
                <c:pt idx="4327">
                  <c:v>403.8</c:v>
                </c:pt>
                <c:pt idx="4328">
                  <c:v>405.95</c:v>
                </c:pt>
                <c:pt idx="4329">
                  <c:v>406.45</c:v>
                </c:pt>
                <c:pt idx="4330">
                  <c:v>404.5</c:v>
                </c:pt>
                <c:pt idx="4331">
                  <c:v>394.05</c:v>
                </c:pt>
                <c:pt idx="4332">
                  <c:v>391</c:v>
                </c:pt>
                <c:pt idx="4333">
                  <c:v>393.7</c:v>
                </c:pt>
                <c:pt idx="4334">
                  <c:v>392.9</c:v>
                </c:pt>
                <c:pt idx="4335">
                  <c:v>400.05</c:v>
                </c:pt>
              </c:numCache>
            </c:numRef>
          </c:val>
          <c:smooth val="0"/>
          <c:extLst>
            <c:ext xmlns:c16="http://schemas.microsoft.com/office/drawing/2014/chart" uri="{C3380CC4-5D6E-409C-BE32-E72D297353CC}">
              <c16:uniqueId val="{00000000-3715-43F9-8300-A17CD469ACA8}"/>
            </c:ext>
          </c:extLst>
        </c:ser>
        <c:dLbls>
          <c:showLegendKey val="0"/>
          <c:showVal val="0"/>
          <c:showCatName val="0"/>
          <c:showSerName val="0"/>
          <c:showPercent val="0"/>
          <c:showBubbleSize val="0"/>
        </c:dLbls>
        <c:smooth val="0"/>
        <c:axId val="915757504"/>
        <c:axId val="915750304"/>
      </c:lineChart>
      <c:dateAx>
        <c:axId val="915757504"/>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915750304"/>
        <c:crosses val="autoZero"/>
        <c:auto val="1"/>
        <c:lblOffset val="100"/>
        <c:baseTimeUnit val="days"/>
      </c:dateAx>
      <c:valAx>
        <c:axId val="915750304"/>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915757504"/>
        <c:crosses val="autoZero"/>
        <c:crossBetween val="between"/>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de-DE"/>
    </a:p>
  </c:txPr>
  <c:printSettings>
    <c:headerFooter/>
    <c:pageMargins b="0.78740157499999996" l="0.7" r="0.7" t="0.78740157499999996" header="0.3" footer="0.3"/>
    <c:pageSetup/>
  </c:printSettings>
</c:chartSpace>
</file>

<file path=xl/charts/colors1.xml><?xml version="1.0" encoding="utf-8"?>
<cs:colorStyle xmlns:cs="http://schemas.microsoft.com/office/drawing/2012/chartStyle" xmlns:a="http://schemas.openxmlformats.org/drawingml/2006/main" meth="withinLinearReversed" id="25">
  <a:schemeClr val="accent5"/>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36285</xdr:colOff>
      <xdr:row>7</xdr:row>
      <xdr:rowOff>26308</xdr:rowOff>
    </xdr:from>
    <xdr:to>
      <xdr:col>11</xdr:col>
      <xdr:colOff>789213</xdr:colOff>
      <xdr:row>22</xdr:row>
      <xdr:rowOff>27214</xdr:rowOff>
    </xdr:to>
    <xdr:graphicFrame macro="">
      <xdr:nvGraphicFramePr>
        <xdr:cNvPr id="2" name="Diagramm 1">
          <a:extLst>
            <a:ext uri="{FF2B5EF4-FFF2-40B4-BE49-F238E27FC236}">
              <a16:creationId xmlns:a16="http://schemas.microsoft.com/office/drawing/2014/main" id="{3A2DF3FD-4C7C-4673-8DD8-FE6F2B63ED9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12</xdr:col>
      <xdr:colOff>12700</xdr:colOff>
      <xdr:row>4</xdr:row>
      <xdr:rowOff>63500</xdr:rowOff>
    </xdr:from>
    <xdr:to>
      <xdr:col>12</xdr:col>
      <xdr:colOff>12700</xdr:colOff>
      <xdr:row>37</xdr:row>
      <xdr:rowOff>63500</xdr:rowOff>
    </xdr:to>
    <xdr:cxnSp macro="">
      <xdr:nvCxnSpPr>
        <xdr:cNvPr id="3" name="Gerade Verbindung 2">
          <a:extLst>
            <a:ext uri="{FF2B5EF4-FFF2-40B4-BE49-F238E27FC236}">
              <a16:creationId xmlns:a16="http://schemas.microsoft.com/office/drawing/2014/main" id="{25AB31F4-85FF-7870-4DAA-ABB092810843}"/>
            </a:ext>
          </a:extLst>
        </xdr:cNvPr>
        <xdr:cNvCxnSpPr/>
      </xdr:nvCxnSpPr>
      <xdr:spPr>
        <a:xfrm>
          <a:off x="9372600" y="876300"/>
          <a:ext cx="0" cy="6705600"/>
        </a:xfrm>
        <a:prstGeom prst="line">
          <a:avLst/>
        </a:prstGeom>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12</xdr:col>
      <xdr:colOff>12700</xdr:colOff>
      <xdr:row>4</xdr:row>
      <xdr:rowOff>63500</xdr:rowOff>
    </xdr:from>
    <xdr:to>
      <xdr:col>12</xdr:col>
      <xdr:colOff>12700</xdr:colOff>
      <xdr:row>47</xdr:row>
      <xdr:rowOff>12700</xdr:rowOff>
    </xdr:to>
    <xdr:cxnSp macro="">
      <xdr:nvCxnSpPr>
        <xdr:cNvPr id="2" name="Gerade Verbindung 1">
          <a:extLst>
            <a:ext uri="{FF2B5EF4-FFF2-40B4-BE49-F238E27FC236}">
              <a16:creationId xmlns:a16="http://schemas.microsoft.com/office/drawing/2014/main" id="{F309F836-6AC9-F74A-8BE7-8AFC4452357B}"/>
            </a:ext>
          </a:extLst>
        </xdr:cNvPr>
        <xdr:cNvCxnSpPr/>
      </xdr:nvCxnSpPr>
      <xdr:spPr>
        <a:xfrm>
          <a:off x="9372600" y="876300"/>
          <a:ext cx="0" cy="8686800"/>
        </a:xfrm>
        <a:prstGeom prst="line">
          <a:avLst/>
        </a:prstGeom>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4.xml><?xml version="1.0" encoding="utf-8"?>
<xdr:wsDr xmlns:xdr="http://schemas.openxmlformats.org/drawingml/2006/spreadsheetDrawing" xmlns:a="http://schemas.openxmlformats.org/drawingml/2006/main">
  <xdr:twoCellAnchor>
    <xdr:from>
      <xdr:col>12</xdr:col>
      <xdr:colOff>12700</xdr:colOff>
      <xdr:row>4</xdr:row>
      <xdr:rowOff>63500</xdr:rowOff>
    </xdr:from>
    <xdr:to>
      <xdr:col>12</xdr:col>
      <xdr:colOff>12700</xdr:colOff>
      <xdr:row>35</xdr:row>
      <xdr:rowOff>63500</xdr:rowOff>
    </xdr:to>
    <xdr:cxnSp macro="">
      <xdr:nvCxnSpPr>
        <xdr:cNvPr id="2" name="Gerade Verbindung 1">
          <a:extLst>
            <a:ext uri="{FF2B5EF4-FFF2-40B4-BE49-F238E27FC236}">
              <a16:creationId xmlns:a16="http://schemas.microsoft.com/office/drawing/2014/main" id="{40F9FC62-CBB2-D540-981F-9536D8CF121D}"/>
            </a:ext>
          </a:extLst>
        </xdr:cNvPr>
        <xdr:cNvCxnSpPr/>
      </xdr:nvCxnSpPr>
      <xdr:spPr>
        <a:xfrm>
          <a:off x="9372600" y="876300"/>
          <a:ext cx="0" cy="6705600"/>
        </a:xfrm>
        <a:prstGeom prst="line">
          <a:avLst/>
        </a:prstGeom>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5.xml><?xml version="1.0" encoding="utf-8"?>
<xdr:wsDr xmlns:xdr="http://schemas.openxmlformats.org/drawingml/2006/spreadsheetDrawing" xmlns:a="http://schemas.openxmlformats.org/drawingml/2006/main">
  <xdr:twoCellAnchor>
    <xdr:from>
      <xdr:col>11</xdr:col>
      <xdr:colOff>946150</xdr:colOff>
      <xdr:row>15</xdr:row>
      <xdr:rowOff>57150</xdr:rowOff>
    </xdr:from>
    <xdr:to>
      <xdr:col>12</xdr:col>
      <xdr:colOff>19050</xdr:colOff>
      <xdr:row>35</xdr:row>
      <xdr:rowOff>57150</xdr:rowOff>
    </xdr:to>
    <xdr:cxnSp macro="">
      <xdr:nvCxnSpPr>
        <xdr:cNvPr id="3" name="Gerader Verbinder 2">
          <a:extLst>
            <a:ext uri="{FF2B5EF4-FFF2-40B4-BE49-F238E27FC236}">
              <a16:creationId xmlns:a16="http://schemas.microsoft.com/office/drawing/2014/main" id="{F629422D-F5AA-D5FB-BDFF-C39AA8BF500A}"/>
            </a:ext>
          </a:extLst>
        </xdr:cNvPr>
        <xdr:cNvCxnSpPr/>
      </xdr:nvCxnSpPr>
      <xdr:spPr>
        <a:xfrm>
          <a:off x="9271000" y="3206750"/>
          <a:ext cx="25400" cy="334645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6.xml><?xml version="1.0" encoding="utf-8"?>
<xdr:wsDr xmlns:xdr="http://schemas.openxmlformats.org/drawingml/2006/spreadsheetDrawing" xmlns:a="http://schemas.openxmlformats.org/drawingml/2006/main">
  <xdr:twoCellAnchor>
    <xdr:from>
      <xdr:col>9</xdr:col>
      <xdr:colOff>2</xdr:colOff>
      <xdr:row>2</xdr:row>
      <xdr:rowOff>172354</xdr:rowOff>
    </xdr:from>
    <xdr:to>
      <xdr:col>9</xdr:col>
      <xdr:colOff>18143</xdr:colOff>
      <xdr:row>42</xdr:row>
      <xdr:rowOff>145141</xdr:rowOff>
    </xdr:to>
    <xdr:cxnSp macro="">
      <xdr:nvCxnSpPr>
        <xdr:cNvPr id="3" name="Gerader Verbinder 2">
          <a:extLst>
            <a:ext uri="{FF2B5EF4-FFF2-40B4-BE49-F238E27FC236}">
              <a16:creationId xmlns:a16="http://schemas.microsoft.com/office/drawing/2014/main" id="{A48C2063-C8DA-F99B-D200-7A542B7B7E25}"/>
            </a:ext>
          </a:extLst>
        </xdr:cNvPr>
        <xdr:cNvCxnSpPr/>
      </xdr:nvCxnSpPr>
      <xdr:spPr>
        <a:xfrm>
          <a:off x="8681359" y="571497"/>
          <a:ext cx="18141" cy="7556501"/>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798286</xdr:colOff>
      <xdr:row>24</xdr:row>
      <xdr:rowOff>9068</xdr:rowOff>
    </xdr:from>
    <xdr:to>
      <xdr:col>13</xdr:col>
      <xdr:colOff>807357</xdr:colOff>
      <xdr:row>42</xdr:row>
      <xdr:rowOff>36286</xdr:rowOff>
    </xdr:to>
    <xdr:cxnSp macro="">
      <xdr:nvCxnSpPr>
        <xdr:cNvPr id="6" name="Gerader Verbinder 5">
          <a:extLst>
            <a:ext uri="{FF2B5EF4-FFF2-40B4-BE49-F238E27FC236}">
              <a16:creationId xmlns:a16="http://schemas.microsoft.com/office/drawing/2014/main" id="{D3C77EDC-5DD3-47DE-BCCC-FF9129A0ED99}"/>
            </a:ext>
          </a:extLst>
        </xdr:cNvPr>
        <xdr:cNvCxnSpPr/>
      </xdr:nvCxnSpPr>
      <xdr:spPr>
        <a:xfrm flipH="1">
          <a:off x="12745357" y="4798782"/>
          <a:ext cx="9071" cy="3220361"/>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d.docs.live.net/7ff36870b9739543/Dokumente/Investments/2.Unternehmen/Kering/Research%20und%20Bewertung/Kering.excl/Kering%20DCF.xlsx" TargetMode="External"/><Relationship Id="rId1" Type="http://schemas.openxmlformats.org/officeDocument/2006/relationships/externalLinkPath" Target="Kering%20DCF.xlsx" TargetMode="External"/></Relationships>
</file>

<file path=xl/externalLinks/_rels/externalLink2.xml.rels><?xml version="1.0" encoding="UTF-8" standalone="yes"?>
<Relationships xmlns="http://schemas.openxmlformats.org/package/2006/relationships"><Relationship Id="rId2" Type="http://schemas.openxmlformats.org/officeDocument/2006/relationships/externalLinkPath" Target="https://d.docs.live.net/7ff36870b9739543/Dokumente/Investments/2.Unternehmen/Kering/Research%20und%20Bewertung/Kering.excl/Kopie%20von%20Kering%20DCF.xlsx" TargetMode="External"/><Relationship Id="rId1" Type="http://schemas.openxmlformats.org/officeDocument/2006/relationships/externalLinkPath" Target="Kopie%20von%20Kering%20DCF.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CF"/>
      <sheetName val="Income Statement"/>
      <sheetName val="Working Capital Schedule"/>
      <sheetName val="Fixed Asset Schedule"/>
      <sheetName val="Debt Schedule"/>
      <sheetName val="Discount rates"/>
    </sheetNames>
    <sheetDataSet>
      <sheetData sheetId="0">
        <row r="31">
          <cell r="J31">
            <v>5297.6608915715524</v>
          </cell>
        </row>
      </sheetData>
      <sheetData sheetId="1">
        <row r="7">
          <cell r="H7">
            <v>-0.17523215915887547</v>
          </cell>
          <cell r="I7">
            <v>0.34692600112975369</v>
          </cell>
          <cell r="K7">
            <v>-8.3779666846838241E-3</v>
          </cell>
        </row>
        <row r="32">
          <cell r="K32">
            <v>5297.6608915715533</v>
          </cell>
          <cell r="L32">
            <v>5692.897263609214</v>
          </cell>
        </row>
        <row r="52">
          <cell r="K52">
            <v>332.1</v>
          </cell>
        </row>
        <row r="56">
          <cell r="K56">
            <v>1390.357049640035</v>
          </cell>
        </row>
      </sheetData>
      <sheetData sheetId="2" refreshError="1"/>
      <sheetData sheetId="3" refreshError="1"/>
      <sheetData sheetId="4" refreshError="1"/>
      <sheetData sheetId="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CF"/>
      <sheetName val="Income Statement"/>
      <sheetName val="Working Capital Schedule"/>
      <sheetName val="Fixed Asset Schedule"/>
      <sheetName val="Debt Schedule"/>
      <sheetName val="Discount rates"/>
    </sheetNames>
    <sheetDataSet>
      <sheetData sheetId="0">
        <row r="51">
          <cell r="D51">
            <v>0</v>
          </cell>
          <cell r="E51">
            <v>1924.8000000000002</v>
          </cell>
          <cell r="F51">
            <v>-986.59999999999945</v>
          </cell>
          <cell r="G51">
            <v>-610.89999999999964</v>
          </cell>
          <cell r="H51">
            <v>-745.30000000000109</v>
          </cell>
          <cell r="I51">
            <v>339.30592193500161</v>
          </cell>
          <cell r="J51">
            <v>336.46322822511422</v>
          </cell>
        </row>
        <row r="57">
          <cell r="D57">
            <v>-3319.7759999999998</v>
          </cell>
          <cell r="E57">
            <v>1440.5280000000002</v>
          </cell>
          <cell r="F57">
            <v>1176.6999999999998</v>
          </cell>
          <cell r="G57">
            <v>1791</v>
          </cell>
          <cell r="H57">
            <v>2894</v>
          </cell>
          <cell r="I57">
            <v>4027.7371794871797</v>
          </cell>
          <cell r="J57">
            <v>3993.992931582774</v>
          </cell>
        </row>
      </sheetData>
      <sheetData sheetId="1"/>
      <sheetData sheetId="2"/>
      <sheetData sheetId="3"/>
      <sheetData sheetId="4"/>
      <sheetData sheetId="5"/>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https://www.bing.com/financeapi/forcetrigger?t=ae92im&amp;q=XPAR%3aKER&amp;form=skydnc</v>
    <v>Learn more on Bing</v>
  </rv>
  <rv s="1">
    <v>de-DE</v>
    <v>ae92im</v>
    <v>268435456</v>
    <v>1</v>
    <v>Unterstützt von Refinitiv</v>
    <v>0</v>
    <v>1</v>
    <v>Kering SA (XPAR:KER)</v>
    <v>3</v>
    <v>4</v>
    <v>Finance</v>
    <v>5</v>
    <v>438.6</v>
    <v>218.45</v>
    <v>-8.1</v>
    <v>-3.3869999999999997E-2</v>
    <v>123420800</v>
    <v>Kering SA ist ein in Frankreich ansässiges Unternehmen, das hauptsächlich im Modekonzern auf Luxusmarkenprodukten tätig ist. Die Gruppe leitet die Entwicklung einer Reihe renommierter Häuser in den Bereichen Mode, Lederwaren und Schmuck: Gucci, Saint Laurent, Bottega Veneta, Balenciaga, Alexander McQueen, Brioni, Boucheron, Pomellato, Dodo, Ginori 1735, sowie Kering Eyewear und Kering Beaute. Es produziert und verkauft, meist über verwaltete Einzelhandelsgeschäfte, eine Reihe von Produkten, darunter Lederwaren, Bekleidung, Accessoires, Schuhe, Schmuck unter anderem für Männer, Frauen und Kinder. Die Gruppe arbeitet weltweit aktiv mit.</v>
    <v>0.98650000000000004</v>
    <v>29516080000</v>
    <v>Euronext Paris</v>
    <v>XPAR</v>
    <v>XPAR</v>
    <v>40 rue de Sevres, PARIS, ILE-DE-FRANCE, 75007 FR</v>
    <v>237.2</v>
    <v>Specialty Retailers</v>
    <v>Aktie</v>
    <v>13.5783</v>
    <v>0</v>
    <v>45579.428124999999</v>
    <v>46444</v>
    <v>Kering SA</v>
    <v>229.45</v>
    <v>Kering SA</v>
    <v>237.15</v>
    <v>231.05</v>
    <v>239.15</v>
    <v>KER</v>
    <v>Kering SA (XPAR:KER)</v>
    <v>1955</v>
    <v>90735</v>
    <v>395000</v>
    <v>EUR</v>
  </rv>
  <rv s="2">
    <v>1</v>
  </rv>
</rvData>
</file>

<file path=xl/richData/rdrichvaluestructure.xml><?xml version="1.0" encoding="utf-8"?>
<rvStructures xmlns="http://schemas.microsoft.com/office/spreadsheetml/2017/richdata" count="3">
  <s t="_hyperlink">
    <k n="Address" t="s"/>
    <k n="Text" t="s"/>
  </s>
  <s t="_linkedentitycore">
    <k n="%EntityCulture" t="s"/>
    <k n="%EntityId" t="s"/>
    <k n="%EntityServiceId"/>
    <k n="%IsRefreshable" t="b"/>
    <k n="%ProviderInfo" t="s"/>
    <k n="_CanonicalPropertyNames" t="spb"/>
    <k n="_Display" t="spb"/>
    <k n="_DisplayString" t="s"/>
    <k n="_Flags" t="spb"/>
    <k n="_Format" t="spb"/>
    <k n="_Icon" t="s"/>
    <k n="_SubLabel" t="spb"/>
    <k n="52-Wochen-Hoch"/>
    <k n="52-Wochen-Tief"/>
    <k n="Änderung"/>
    <k n="Änderung (%)"/>
    <k n="Ausstehende Aktien"/>
    <k n="Beschreibung" t="s"/>
    <k n="Beta"/>
    <k n="Börsenwert"/>
    <k n="Exchange" t="s"/>
    <k n="Exchange-Abkürzung" t="s"/>
    <k n="ExchangeID" t="s"/>
    <k n="Hauptsitz" t="s"/>
    <k n="Hoch"/>
    <k n="Industrie" t="s"/>
    <k n="Instrumententyp" t="s"/>
    <k n="KGV"/>
    <k n="LearnMoreOnLink" t="r"/>
    <k n="Letzte Handelszeit"/>
    <k n="Mitarbeitende"/>
    <k n="Name" t="s"/>
    <k n="Niedrig"/>
    <k n="Offizieller Name" t="s"/>
    <k n="Öffnen"/>
    <k n="Preis"/>
    <k n="Schlusskurs des Vortags"/>
    <k n="Ticker-Symbol" t="s"/>
    <k n="UniqueName" t="s"/>
    <k n="Unternehmensgründungsjahr"/>
    <k n="Volumen"/>
    <k n="Volumendurchschnitt"/>
    <k n="Währung" t="s"/>
  </s>
  <s t="_linkedentity">
    <k n="%cvi" t="r"/>
  </s>
</rvStructures>
</file>

<file path=xl/richData/rdsupportingpropertybag.xml><?xml version="1.0" encoding="utf-8"?>
<supportingPropertyBags xmlns="http://schemas.microsoft.com/office/spreadsheetml/2017/richdata2">
  <spbArrays count="1">
    <a count="43">
      <v t="s">%EntityServiceId</v>
      <v t="s">_Format</v>
      <v t="s">%IsRefreshable</v>
      <v t="s">_CanonicalPropertyNames</v>
      <v t="s">%EntityCulture</v>
      <v t="s">%EntityId</v>
      <v t="s">_Icon</v>
      <v t="s">_Display</v>
      <v t="s">Name</v>
      <v t="s">_SubLabel</v>
      <v t="s">Preis</v>
      <v t="s">Exchange</v>
      <v t="s">Offizieller Name</v>
      <v t="s">Letzte Handelszeit</v>
      <v t="s">Ticker-Symbol</v>
      <v t="s">Exchange-Abkürzung</v>
      <v t="s">Änderung</v>
      <v t="s">Änderung (%)</v>
      <v t="s">Währung</v>
      <v t="s">Schlusskurs des Vortags</v>
      <v t="s">Öffnen</v>
      <v t="s">Hoch</v>
      <v t="s">Niedrig</v>
      <v t="s">52-Wochen-Hoch</v>
      <v t="s">52-Wochen-Tief</v>
      <v t="s">Volumen</v>
      <v t="s">Volumendurchschnitt</v>
      <v t="s">Börsenwert</v>
      <v t="s">Beta</v>
      <v t="s">KGV</v>
      <v t="s">Ausstehende Aktien</v>
      <v t="s">Beschreibung</v>
      <v t="s">Mitarbeitende</v>
      <v t="s">Hauptsitz</v>
      <v t="s">Industrie</v>
      <v t="s">Instrumententyp</v>
      <v t="s">Unternehmensgründungsjahr</v>
      <v t="s">_Flags</v>
      <v t="s">UniqueName</v>
      <v t="s">_DisplayString</v>
      <v t="s">LearnMoreOnLink</v>
      <v t="s">ExchangeID</v>
      <v t="s">%ProviderInfo</v>
    </a>
  </spbArrays>
  <spbData count="6">
    <spb s="0">
      <v>P/E</v>
      <v>Beta</v>
      <v>High</v>
      <v>Name</v>
      <v>Price</v>
      <v>Open</v>
      <v>Low</v>
      <v>Volume</v>
      <v>Currency</v>
      <v>Exchange</v>
      <v>Change</v>
      <v>Headquarters</v>
      <v>Industry</v>
      <v>Market cap</v>
      <v>ExchangeID</v>
      <v>UniqueName</v>
      <v>Description</v>
      <v>Change (%)</v>
      <v>%ProviderInfo</v>
      <v>Employees</v>
      <v>Ticker symbol</v>
      <v>52 week high</v>
      <v>52 week low</v>
      <v>Instrument type</v>
      <v>LearnMoreOnLink</v>
      <v>Official name</v>
      <v>Shares outstanding</v>
      <v>Exchange abbreviation</v>
      <v>Last trade time</v>
      <v>Volume average</v>
      <v>Previous close</v>
      <v>Year incorporated</v>
    </spb>
    <spb s="1">
      <v>0</v>
      <v>Name</v>
      <v>LearnMoreOnLink</v>
    </spb>
    <spb s="2">
      <v>0</v>
      <v>0</v>
      <v>0</v>
    </spb>
    <spb s="3">
      <v>2</v>
      <v>2</v>
      <v>2</v>
      <v>2</v>
    </spb>
    <spb s="4">
      <v>1</v>
      <v>1</v>
      <v>2</v>
      <v>3</v>
      <v>2</v>
      <v>2</v>
      <v>4</v>
      <v>2</v>
      <v>2</v>
      <v>5</v>
      <v>4</v>
      <v>6</v>
      <v>2</v>
      <v>2</v>
      <v>7</v>
      <v>4</v>
      <v>8</v>
      <v>4</v>
      <v>2</v>
      <v>9</v>
    </spb>
    <spb s="5">
      <v>15 Minuten verzögert</v>
      <v xml:space="preserve">seit der vorherigen Schließung </v>
      <v xml:space="preserve">seit der vorherigen Schließung </v>
      <v>GMT</v>
    </spb>
  </spbData>
</supportingPropertyBags>
</file>

<file path=xl/richData/rdsupportingpropertybagstructure.xml><?xml version="1.0" encoding="utf-8"?>
<spbStructures xmlns="http://schemas.microsoft.com/office/spreadsheetml/2017/richdata2" count="6">
  <s>
    <k n="KGV" t="s"/>
    <k n="Beta" t="s"/>
    <k n="Hoch" t="s"/>
    <k n="Name" t="s"/>
    <k n="Preis" t="s"/>
    <k n="Öffnen" t="s"/>
    <k n="Niedrig" t="s"/>
    <k n="Volumen" t="s"/>
    <k n="Währung" t="s"/>
    <k n="Exchange" t="s"/>
    <k n="Änderung" t="s"/>
    <k n="Hauptsitz" t="s"/>
    <k n="Industrie" t="s"/>
    <k n="Börsenwert" t="s"/>
    <k n="ExchangeID" t="s"/>
    <k n="UniqueName" t="s"/>
    <k n="Beschreibung" t="s"/>
    <k n="Änderung (%)" t="s"/>
    <k n="%ProviderInfo" t="s"/>
    <k n="Mitarbeitende" t="s"/>
    <k n="Ticker-Symbol" t="s"/>
    <k n="52-Wochen-Hoch" t="s"/>
    <k n="52-Wochen-Tief" t="s"/>
    <k n="Instrumententyp" t="s"/>
    <k n="LearnMoreOnLink" t="s"/>
    <k n="Offizieller Name" t="s"/>
    <k n="Ausstehende Aktien" t="s"/>
    <k n="Exchange-Abkürzung" t="s"/>
    <k n="Letzte Handelszeit" t="s"/>
    <k n="Volumendurchschnitt" t="s"/>
    <k n="Schlusskurs des Vortags" t="s"/>
    <k n="Unternehmensgründungsjahr" t="s"/>
  </s>
  <s>
    <k n="^Order" t="spba"/>
    <k n="TitleProperty" t="s"/>
    <k n="SubTitleProperty" t="s"/>
  </s>
  <s>
    <k n="ShowInCardView" t="b"/>
    <k n="ShowInDotNotation" t="b"/>
    <k n="ShowInAutoComplete" t="b"/>
  </s>
  <s>
    <k n="ExchangeID" t="spb"/>
    <k n="UniqueName" t="spb"/>
    <k n="`%ProviderInfo" t="spb"/>
    <k n="LearnMoreOnLink" t="spb"/>
  </s>
  <s>
    <k n="KGV" t="i"/>
    <k n="Beta" t="i"/>
    <k n="Hoch" t="i"/>
    <k n="Name" t="i"/>
    <k n="Preis" t="i"/>
    <k n="Niedrig" t="i"/>
    <k n="Volumen" t="i"/>
    <k n="`Öffnen" t="i"/>
    <k n="`Änderung" t="i"/>
    <k n="Börsenwert" t="i"/>
    <k n="Mitarbeitende" t="i"/>
    <k n="`Änderung (%)" t="i"/>
    <k n="52-Wochen-Hoch" t="i"/>
    <k n="52-Wochen-Tief" t="i"/>
    <k n="`%EntityServiceId" t="i"/>
    <k n="Ausstehende Aktien" t="i"/>
    <k n="Letzte Handelszeit" t="i"/>
    <k n="Volumendurchschnitt" t="i"/>
    <k n="Schlusskurs des Vortags" t="i"/>
    <k n="Unternehmensgründungsjahr" t="i"/>
  </s>
  <s>
    <k n="Preis" t="s"/>
    <k n="`Änderung" t="s"/>
    <k n="`Änderung (%)" t="s"/>
    <k n="Letzte Handelszeit"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dd/mm/yyyy\ hh:mm"/>
    </x:dxf>
    <x:dxf>
      <x:numFmt numFmtId="14" formatCode="0.00%"/>
    </x:dxf>
    <x:dxf>
      <x:numFmt numFmtId="3" formatCode="#,##0"/>
    </x:dxf>
    <x:dxf>
      <x:numFmt numFmtId="4" formatCode="#,##0.00"/>
    </x:dxf>
    <x:dxf>
      <x:numFmt numFmtId="1" formatCode="0"/>
    </x:dxf>
  </dxfs>
  <richProperties>
    <rPr n="NumberFormat" t="s"/>
    <rPr n="IsTitleField" t="b"/>
  </richProperties>
  <richStyles>
    <rSty dxfid="5">
      <rpv i="0">#,##0.00</rpv>
    </rSty>
    <rSty dxfid="1">
      <rpv i="0">_([$€-x-euro2] * #,##0.00_);_([$€-x-euro2] * (#,##0.00);_([$€-x-euro2] * "-"??_);_(@_)</rpv>
    </rSty>
    <rSty>
      <rpv i="1">1</rpv>
    </rSty>
    <rSty dxfid="4">
      <rpv i="0">#,##0</rpv>
    </rSty>
    <rSty dxfid="1">
      <rpv i="0">_([$€-x-euro2] * #,##0_);_([$€-x-euro2] * (#,##0);_([$€-x-euro2] * "-"_);_(@_)</rpv>
    </rSty>
    <rSty dxfid="3"/>
    <rSty dxfid="0">
      <rpv i="0">0.00</rpv>
    </rSty>
    <rSty dxfid="2"/>
    <rSty dxfid="6">
      <rpv i="0">0</rpv>
    </rSty>
  </richStyles>
</richStyleShee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6.xml"/><Relationship Id="rId1" Type="http://schemas.openxmlformats.org/officeDocument/2006/relationships/printerSettings" Target="../printerSettings/printerSettings9.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17B307-0BB5-4A42-AFC8-7B174E8243E6}">
  <sheetPr>
    <pageSetUpPr fitToPage="1"/>
  </sheetPr>
  <dimension ref="A1:K30"/>
  <sheetViews>
    <sheetView showGridLines="0" zoomScale="70" zoomScaleNormal="70" workbookViewId="0">
      <pane ySplit="2" topLeftCell="A16" activePane="bottomLeft" state="frozen"/>
      <selection pane="bottomLeft" activeCell="D35" sqref="D35"/>
    </sheetView>
  </sheetViews>
  <sheetFormatPr defaultColWidth="10.6640625" defaultRowHeight="15.5" x14ac:dyDescent="0.35"/>
  <cols>
    <col min="1" max="1" width="4.33203125" customWidth="1"/>
    <col min="4" max="4" width="27" customWidth="1"/>
  </cols>
  <sheetData>
    <row r="1" spans="1:6" x14ac:dyDescent="0.35">
      <c r="A1" s="1" t="s">
        <v>0</v>
      </c>
    </row>
    <row r="2" spans="1:6" x14ac:dyDescent="0.35">
      <c r="A2" t="s">
        <v>1</v>
      </c>
    </row>
    <row r="3" spans="1:6" x14ac:dyDescent="0.35">
      <c r="A3" t="s">
        <v>14</v>
      </c>
    </row>
    <row r="5" spans="1:6" x14ac:dyDescent="0.35">
      <c r="A5" s="1" t="s">
        <v>10</v>
      </c>
      <c r="B5" s="1" t="s">
        <v>11</v>
      </c>
    </row>
    <row r="6" spans="1:6" x14ac:dyDescent="0.35">
      <c r="A6" s="1"/>
      <c r="B6" t="s">
        <v>159</v>
      </c>
      <c r="D6" t="e" vm="1">
        <v>#VALUE!</v>
      </c>
      <c r="F6" s="36"/>
    </row>
    <row r="7" spans="1:6" x14ac:dyDescent="0.35">
      <c r="A7" s="1"/>
      <c r="B7" t="s">
        <v>239</v>
      </c>
      <c r="D7" t="str" cm="1">
        <f t="array" aca="1" ref="D7" ca="1">_FV(D6,"Ticker-Symbol",TRUE)</f>
        <v>KER</v>
      </c>
      <c r="F7" s="36"/>
    </row>
    <row r="8" spans="1:6" x14ac:dyDescent="0.35">
      <c r="B8" t="s">
        <v>2</v>
      </c>
      <c r="D8" t="s">
        <v>9</v>
      </c>
    </row>
    <row r="9" spans="1:6" x14ac:dyDescent="0.35">
      <c r="B9" t="s">
        <v>236</v>
      </c>
      <c r="D9" t="str" cm="1">
        <f t="array" aca="1" ref="D9" ca="1">_FV(D6,"Exchange")</f>
        <v>Euronext Paris</v>
      </c>
    </row>
    <row r="10" spans="1:6" x14ac:dyDescent="0.35">
      <c r="B10" t="s">
        <v>237</v>
      </c>
      <c r="D10" t="str" cm="1">
        <f t="array" aca="1" ref="D10" ca="1">_FV(D6,"Industrie")</f>
        <v>Specialty Retailers</v>
      </c>
    </row>
    <row r="11" spans="1:6" x14ac:dyDescent="0.35">
      <c r="B11" t="s">
        <v>238</v>
      </c>
      <c r="D11" s="83" cm="1">
        <f t="array" aca="1" ref="D11" ca="1">_FV(D6,"Mitarbeitende")</f>
        <v>46444</v>
      </c>
    </row>
    <row r="12" spans="1:6" x14ac:dyDescent="0.35">
      <c r="B12" t="s">
        <v>240</v>
      </c>
      <c r="D12" s="84" cm="1">
        <f t="array" aca="1" ref="D12" ca="1">_FV(D6,"Unternehmensgründungsjahr")</f>
        <v>1955</v>
      </c>
    </row>
    <row r="13" spans="1:6" x14ac:dyDescent="0.35">
      <c r="B13" t="s">
        <v>241</v>
      </c>
      <c r="D13" s="83"/>
    </row>
    <row r="14" spans="1:6" x14ac:dyDescent="0.35">
      <c r="D14" s="83"/>
    </row>
    <row r="15" spans="1:6" x14ac:dyDescent="0.35">
      <c r="D15" s="83"/>
    </row>
    <row r="17" spans="1:11" x14ac:dyDescent="0.35">
      <c r="B17" s="36"/>
    </row>
    <row r="18" spans="1:11" x14ac:dyDescent="0.35">
      <c r="B18" s="109" t="s">
        <v>160</v>
      </c>
      <c r="C18" s="109"/>
      <c r="D18" s="109"/>
      <c r="E18" s="109"/>
      <c r="F18" s="109"/>
      <c r="G18" s="109"/>
      <c r="H18" s="109"/>
      <c r="I18" s="109"/>
      <c r="J18" s="109"/>
      <c r="K18" s="109"/>
    </row>
    <row r="19" spans="1:11" x14ac:dyDescent="0.35">
      <c r="B19" s="109"/>
      <c r="C19" s="109"/>
      <c r="D19" s="109"/>
      <c r="E19" s="109"/>
      <c r="F19" s="109"/>
      <c r="G19" s="109"/>
      <c r="H19" s="109"/>
      <c r="I19" s="109"/>
      <c r="J19" s="109"/>
      <c r="K19" s="109"/>
    </row>
    <row r="20" spans="1:11" x14ac:dyDescent="0.35">
      <c r="B20" s="109"/>
      <c r="C20" s="109"/>
      <c r="D20" s="109"/>
      <c r="E20" s="109"/>
      <c r="F20" s="109"/>
      <c r="G20" s="109"/>
      <c r="H20" s="109"/>
      <c r="I20" s="109"/>
      <c r="J20" s="109"/>
      <c r="K20" s="109"/>
    </row>
    <row r="21" spans="1:11" x14ac:dyDescent="0.35">
      <c r="B21" s="109"/>
      <c r="C21" s="109"/>
      <c r="D21" s="109"/>
      <c r="E21" s="109"/>
      <c r="F21" s="109"/>
      <c r="G21" s="109"/>
      <c r="H21" s="109"/>
      <c r="I21" s="109"/>
      <c r="J21" s="109"/>
      <c r="K21" s="109"/>
    </row>
    <row r="24" spans="1:11" x14ac:dyDescent="0.35">
      <c r="B24" s="110" t="s">
        <v>161</v>
      </c>
      <c r="C24" s="110"/>
      <c r="D24" s="110"/>
    </row>
    <row r="25" spans="1:11" x14ac:dyDescent="0.35">
      <c r="A25" s="1" t="s">
        <v>10</v>
      </c>
      <c r="B25" t="s">
        <v>3</v>
      </c>
      <c r="D25" s="2">
        <f ca="1">'Aktienkurs '!D3</f>
        <v>231.05</v>
      </c>
    </row>
    <row r="26" spans="1:11" x14ac:dyDescent="0.35">
      <c r="B26" t="s">
        <v>4</v>
      </c>
      <c r="D26" s="2">
        <v>123.159116</v>
      </c>
    </row>
    <row r="27" spans="1:11" x14ac:dyDescent="0.35">
      <c r="B27" t="s">
        <v>5</v>
      </c>
      <c r="D27" s="2">
        <f ca="1">D26*D25</f>
        <v>28455.913751800003</v>
      </c>
    </row>
    <row r="28" spans="1:11" x14ac:dyDescent="0.35">
      <c r="B28" t="s">
        <v>6</v>
      </c>
      <c r="D28" s="2">
        <f>3328</f>
        <v>3328</v>
      </c>
    </row>
    <row r="29" spans="1:11" x14ac:dyDescent="0.35">
      <c r="B29" t="s">
        <v>7</v>
      </c>
      <c r="D29" s="2">
        <f>5441+1741</f>
        <v>7182</v>
      </c>
    </row>
    <row r="30" spans="1:11" x14ac:dyDescent="0.35">
      <c r="B30" t="s">
        <v>8</v>
      </c>
      <c r="D30" s="2">
        <f ca="1">D27-D28+D29</f>
        <v>32309.913751800003</v>
      </c>
    </row>
  </sheetData>
  <mergeCells count="2">
    <mergeCell ref="B18:K21"/>
    <mergeCell ref="B24:D24"/>
  </mergeCells>
  <pageMargins left="0.7" right="0.7" top="0.78740157499999996" bottom="0.78740157499999996" header="0.3" footer="0.3"/>
  <pageSetup scale="65" fitToHeight="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392B68-283D-194F-810C-A07426EB2B3A}">
  <sheetPr>
    <pageSetUpPr fitToPage="1"/>
  </sheetPr>
  <dimension ref="A2:N34"/>
  <sheetViews>
    <sheetView showGridLines="0" topLeftCell="A14" workbookViewId="0">
      <selection activeCell="A24" sqref="A24"/>
    </sheetView>
  </sheetViews>
  <sheetFormatPr defaultColWidth="10.6640625" defaultRowHeight="15.5" x14ac:dyDescent="0.35"/>
  <cols>
    <col min="1" max="1" width="11.25" bestFit="1" customWidth="1"/>
  </cols>
  <sheetData>
    <row r="2" spans="1:14" x14ac:dyDescent="0.35">
      <c r="A2" s="105"/>
      <c r="B2" s="105"/>
      <c r="C2" s="105"/>
      <c r="D2" s="105"/>
      <c r="E2" s="105"/>
      <c r="F2" s="105"/>
      <c r="G2" s="105"/>
      <c r="H2" s="105"/>
      <c r="I2" s="105"/>
      <c r="J2" s="105"/>
      <c r="K2" s="105"/>
      <c r="L2" s="105"/>
      <c r="M2" s="105"/>
      <c r="N2" s="105"/>
    </row>
    <row r="3" spans="1:14" x14ac:dyDescent="0.35">
      <c r="A3" s="21" t="s">
        <v>12</v>
      </c>
      <c r="D3" s="21" t="s">
        <v>126</v>
      </c>
    </row>
    <row r="4" spans="1:14" x14ac:dyDescent="0.35">
      <c r="A4" t="s">
        <v>20</v>
      </c>
      <c r="D4" t="s">
        <v>131</v>
      </c>
      <c r="F4" t="s">
        <v>136</v>
      </c>
    </row>
    <row r="5" spans="1:14" x14ac:dyDescent="0.35">
      <c r="A5" t="s">
        <v>21</v>
      </c>
      <c r="D5" t="s">
        <v>131</v>
      </c>
      <c r="F5" t="s">
        <v>136</v>
      </c>
    </row>
    <row r="6" spans="1:14" x14ac:dyDescent="0.35">
      <c r="A6" t="s">
        <v>123</v>
      </c>
      <c r="D6" t="s">
        <v>131</v>
      </c>
      <c r="F6" t="s">
        <v>136</v>
      </c>
    </row>
    <row r="7" spans="1:14" x14ac:dyDescent="0.35">
      <c r="A7" t="s">
        <v>24</v>
      </c>
      <c r="D7" t="s">
        <v>132</v>
      </c>
      <c r="F7" t="s">
        <v>137</v>
      </c>
    </row>
    <row r="8" spans="1:14" x14ac:dyDescent="0.35">
      <c r="A8" s="22" t="s">
        <v>120</v>
      </c>
    </row>
    <row r="9" spans="1:14" x14ac:dyDescent="0.35">
      <c r="A9" t="s">
        <v>121</v>
      </c>
      <c r="D9" t="s">
        <v>131</v>
      </c>
    </row>
    <row r="10" spans="1:14" x14ac:dyDescent="0.35">
      <c r="A10" t="s">
        <v>122</v>
      </c>
      <c r="D10" t="s">
        <v>131</v>
      </c>
    </row>
    <row r="11" spans="1:14" x14ac:dyDescent="0.35">
      <c r="A11" t="s">
        <v>124</v>
      </c>
      <c r="D11" t="s">
        <v>131</v>
      </c>
    </row>
    <row r="12" spans="1:14" x14ac:dyDescent="0.35">
      <c r="A12" t="s">
        <v>125</v>
      </c>
      <c r="D12" t="s">
        <v>127</v>
      </c>
    </row>
    <row r="13" spans="1:14" x14ac:dyDescent="0.35">
      <c r="A13" t="s">
        <v>128</v>
      </c>
      <c r="D13" t="s">
        <v>130</v>
      </c>
    </row>
    <row r="14" spans="1:14" x14ac:dyDescent="0.35">
      <c r="A14" t="s">
        <v>129</v>
      </c>
      <c r="D14" t="s">
        <v>130</v>
      </c>
    </row>
    <row r="15" spans="1:14" x14ac:dyDescent="0.35">
      <c r="A15" t="s">
        <v>133</v>
      </c>
      <c r="D15" t="s">
        <v>130</v>
      </c>
    </row>
    <row r="17" spans="1:10" x14ac:dyDescent="0.35">
      <c r="A17" t="s">
        <v>255</v>
      </c>
    </row>
    <row r="20" spans="1:10" x14ac:dyDescent="0.35">
      <c r="A20" t="s">
        <v>118</v>
      </c>
    </row>
    <row r="21" spans="1:10" x14ac:dyDescent="0.35">
      <c r="C21" s="23">
        <v>0.78</v>
      </c>
      <c r="D21" t="s">
        <v>116</v>
      </c>
      <c r="E21" t="s">
        <v>117</v>
      </c>
      <c r="J21" t="s">
        <v>253</v>
      </c>
    </row>
    <row r="22" spans="1:10" x14ac:dyDescent="0.35">
      <c r="C22" s="23">
        <f>1-C21</f>
        <v>0.21999999999999997</v>
      </c>
      <c r="D22" t="s">
        <v>116</v>
      </c>
      <c r="E22" t="s">
        <v>119</v>
      </c>
      <c r="J22" t="s">
        <v>254</v>
      </c>
    </row>
    <row r="31" spans="1:10" x14ac:dyDescent="0.35">
      <c r="A31" s="75"/>
    </row>
    <row r="34" spans="1:1" x14ac:dyDescent="0.35">
      <c r="A34" s="74"/>
    </row>
  </sheetData>
  <pageMargins left="0.7" right="0.7" top="0.78740157499999996" bottom="0.78740157499999996" header="0.3" footer="0.3"/>
  <pageSetup scale="55" fitToHeight="0"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980C16-420E-4117-88D7-1438B14B35BA}">
  <sheetPr>
    <pageSetUpPr fitToPage="1"/>
  </sheetPr>
  <dimension ref="A1:L42"/>
  <sheetViews>
    <sheetView showGridLines="0" topLeftCell="A21" zoomScale="70" zoomScaleNormal="70" workbookViewId="0">
      <selection activeCell="C42" sqref="C42"/>
    </sheetView>
  </sheetViews>
  <sheetFormatPr defaultColWidth="10.6640625" defaultRowHeight="15.5" x14ac:dyDescent="0.35"/>
  <cols>
    <col min="1" max="1" width="3.58203125" customWidth="1"/>
  </cols>
  <sheetData>
    <row r="1" spans="1:12" x14ac:dyDescent="0.35">
      <c r="A1" s="21" t="s">
        <v>141</v>
      </c>
    </row>
    <row r="3" spans="1:12" x14ac:dyDescent="0.35">
      <c r="B3" s="1" t="s">
        <v>158</v>
      </c>
      <c r="D3" s="38" cm="1">
        <f t="array" aca="1" ref="D3" ca="1">_FV(Main!D6,"Preis")</f>
        <v>231.05</v>
      </c>
    </row>
    <row r="6" spans="1:12" x14ac:dyDescent="0.35">
      <c r="A6" s="26" t="s">
        <v>10</v>
      </c>
      <c r="B6" s="106" t="s">
        <v>145</v>
      </c>
      <c r="C6" s="105"/>
      <c r="D6" s="105"/>
      <c r="E6" s="105"/>
      <c r="F6" s="105"/>
      <c r="G6" s="105"/>
      <c r="H6" s="105"/>
      <c r="I6" s="105"/>
      <c r="J6" s="105"/>
      <c r="K6" s="105"/>
      <c r="L6" s="105"/>
    </row>
    <row r="25" spans="1:12" x14ac:dyDescent="0.35">
      <c r="A25" s="26" t="s">
        <v>10</v>
      </c>
      <c r="B25" s="106"/>
      <c r="C25" s="105"/>
      <c r="D25" s="105"/>
      <c r="E25" s="105"/>
      <c r="F25" s="105"/>
      <c r="G25" s="105"/>
      <c r="H25" s="105"/>
      <c r="I25" s="105"/>
      <c r="J25" s="105"/>
      <c r="K25" s="105"/>
      <c r="L25" s="105"/>
    </row>
    <row r="26" spans="1:12" x14ac:dyDescent="0.35">
      <c r="B26" s="21" t="s">
        <v>147</v>
      </c>
    </row>
    <row r="27" spans="1:12" x14ac:dyDescent="0.35">
      <c r="B27" s="34" t="s">
        <v>146</v>
      </c>
      <c r="C27" s="14"/>
      <c r="D27" s="14"/>
      <c r="E27" s="14"/>
      <c r="F27" s="35">
        <f>Input!G4</f>
        <v>-0.12730334674181104</v>
      </c>
    </row>
    <row r="28" spans="1:12" x14ac:dyDescent="0.35">
      <c r="B28" s="34" t="s">
        <v>148</v>
      </c>
      <c r="C28" s="14"/>
      <c r="D28" s="14"/>
      <c r="E28" s="14"/>
      <c r="F28" s="35">
        <f>Input!G5</f>
        <v>-1.5674058259390073E-3</v>
      </c>
    </row>
    <row r="29" spans="1:12" x14ac:dyDescent="0.35">
      <c r="B29" s="34" t="s">
        <v>149</v>
      </c>
      <c r="C29" s="14"/>
      <c r="D29" s="14"/>
      <c r="E29" s="14"/>
      <c r="F29" s="35">
        <f>Input!G6</f>
        <v>0.10960245247183631</v>
      </c>
    </row>
    <row r="30" spans="1:12" x14ac:dyDescent="0.35">
      <c r="B30" s="34" t="s">
        <v>150</v>
      </c>
      <c r="C30" s="14"/>
      <c r="D30" s="14"/>
      <c r="E30" s="14"/>
      <c r="F30" s="35">
        <f>Input!G7</f>
        <v>9.0819721153398175E-2</v>
      </c>
    </row>
    <row r="31" spans="1:12" x14ac:dyDescent="0.35">
      <c r="B31" s="32" t="s">
        <v>154</v>
      </c>
      <c r="C31" s="8"/>
      <c r="D31" s="8"/>
      <c r="E31" s="8"/>
      <c r="F31" s="33">
        <f>Input!F3/Input!B4084-1</f>
        <v>-0.26757597949469059</v>
      </c>
    </row>
    <row r="33" spans="2:7" x14ac:dyDescent="0.35">
      <c r="B33" s="21" t="s">
        <v>151</v>
      </c>
    </row>
    <row r="35" spans="2:7" x14ac:dyDescent="0.35">
      <c r="B35" s="111" t="s">
        <v>156</v>
      </c>
      <c r="C35" s="111"/>
      <c r="E35" s="111" t="s">
        <v>163</v>
      </c>
      <c r="F35" s="111"/>
      <c r="G35" s="37"/>
    </row>
    <row r="37" spans="2:7" x14ac:dyDescent="0.35">
      <c r="B37" s="8" t="s">
        <v>157</v>
      </c>
      <c r="C37" s="40" t="s">
        <v>162</v>
      </c>
      <c r="E37" s="8" t="s">
        <v>157</v>
      </c>
      <c r="F37" s="40" t="s">
        <v>162</v>
      </c>
    </row>
    <row r="38" spans="2:7" x14ac:dyDescent="0.35">
      <c r="B38" s="39">
        <v>44420</v>
      </c>
      <c r="C38" s="38">
        <v>792.1</v>
      </c>
      <c r="E38" s="39">
        <v>39773</v>
      </c>
      <c r="F38" s="38">
        <v>25.404</v>
      </c>
    </row>
    <row r="39" spans="2:7" x14ac:dyDescent="0.35">
      <c r="B39" s="39">
        <v>44566</v>
      </c>
      <c r="C39" s="38">
        <v>740.8</v>
      </c>
      <c r="E39" s="39">
        <v>40233</v>
      </c>
      <c r="F39" s="38">
        <v>65.685000000000002</v>
      </c>
    </row>
    <row r="40" spans="2:7" x14ac:dyDescent="0.35">
      <c r="B40" s="39">
        <v>44153</v>
      </c>
      <c r="C40" s="38">
        <v>623.5</v>
      </c>
      <c r="E40" s="39">
        <v>43144</v>
      </c>
      <c r="F40" s="38">
        <v>334.69400000000002</v>
      </c>
    </row>
    <row r="41" spans="2:7" x14ac:dyDescent="0.35">
      <c r="B41" s="39">
        <v>43826</v>
      </c>
      <c r="C41" s="38">
        <v>590.70000000000005</v>
      </c>
      <c r="E41" s="39">
        <v>43908</v>
      </c>
      <c r="F41" s="38">
        <v>357.6</v>
      </c>
    </row>
    <row r="42" spans="2:7" x14ac:dyDescent="0.35">
      <c r="B42" s="39">
        <v>41500</v>
      </c>
      <c r="C42" s="38">
        <v>169.18100000000001</v>
      </c>
      <c r="E42" s="39">
        <v>45230</v>
      </c>
      <c r="F42" s="38">
        <v>383.2</v>
      </c>
    </row>
  </sheetData>
  <sortState xmlns:xlrd2="http://schemas.microsoft.com/office/spreadsheetml/2017/richdata2" ref="B37:D42">
    <sortCondition descending="1" ref="D39:D42"/>
  </sortState>
  <dataConsolidate/>
  <mergeCells count="2">
    <mergeCell ref="B35:C35"/>
    <mergeCell ref="E35:F35"/>
  </mergeCells>
  <pageMargins left="0.7" right="0.7" top="0.78740157499999996" bottom="0.78740157499999996" header="0.3" footer="0.3"/>
  <pageSetup scale="69" fitToHeight="0"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03E9F5-04C6-4A66-AA37-50205ECF10B8}">
  <sheetPr>
    <tabColor rgb="FF7030A0"/>
  </sheetPr>
  <dimension ref="A2:G4340"/>
  <sheetViews>
    <sheetView topLeftCell="A4" workbookViewId="0">
      <selection activeCell="A4" sqref="A4"/>
    </sheetView>
  </sheetViews>
  <sheetFormatPr defaultColWidth="10.6640625" defaultRowHeight="15.5" x14ac:dyDescent="0.35"/>
  <cols>
    <col min="3" max="3" width="3.33203125" customWidth="1"/>
  </cols>
  <sheetData>
    <row r="2" spans="1:7" x14ac:dyDescent="0.35">
      <c r="A2" t="s">
        <v>142</v>
      </c>
    </row>
    <row r="3" spans="1:7" x14ac:dyDescent="0.35">
      <c r="E3" t="s">
        <v>155</v>
      </c>
      <c r="F3" s="30">
        <v>400.05</v>
      </c>
      <c r="G3" s="31"/>
    </row>
    <row r="4" spans="1:7" x14ac:dyDescent="0.35">
      <c r="A4" s="27" t="s">
        <v>143</v>
      </c>
      <c r="B4" s="28" t="s">
        <v>144</v>
      </c>
      <c r="E4" t="s">
        <v>152</v>
      </c>
      <c r="F4">
        <v>3</v>
      </c>
      <c r="G4" s="23">
        <f>RATE(3,,-B3569,F3,,)</f>
        <v>-0.12730334674181104</v>
      </c>
    </row>
    <row r="5" spans="1:7" x14ac:dyDescent="0.35">
      <c r="A5" s="29">
        <v>39084</v>
      </c>
      <c r="B5" s="30">
        <v>92.224000000000004</v>
      </c>
      <c r="C5" t="s">
        <v>10</v>
      </c>
      <c r="F5">
        <v>5</v>
      </c>
      <c r="G5" s="23">
        <f>RATE(5,,-B3059,F3,,)</f>
        <v>-1.5674058259390073E-3</v>
      </c>
    </row>
    <row r="6" spans="1:7" x14ac:dyDescent="0.35">
      <c r="A6" s="29">
        <v>39085</v>
      </c>
      <c r="B6" s="30">
        <v>92.465999999999994</v>
      </c>
      <c r="F6">
        <v>10</v>
      </c>
      <c r="G6" s="23">
        <f>RATE(10,,-B1781,F3,,)</f>
        <v>0.10960245247183631</v>
      </c>
    </row>
    <row r="7" spans="1:7" x14ac:dyDescent="0.35">
      <c r="A7" s="29">
        <v>39086</v>
      </c>
      <c r="B7" s="30">
        <v>92.305000000000007</v>
      </c>
      <c r="F7" t="s">
        <v>153</v>
      </c>
      <c r="G7" s="23">
        <f>RATE(16.88,,-B5,B4340,,)</f>
        <v>9.0819721153398175E-2</v>
      </c>
    </row>
    <row r="8" spans="1:7" x14ac:dyDescent="0.35">
      <c r="A8" s="29">
        <v>39087</v>
      </c>
      <c r="B8" s="30">
        <v>91.741</v>
      </c>
    </row>
    <row r="9" spans="1:7" x14ac:dyDescent="0.35">
      <c r="A9" s="29">
        <v>39090</v>
      </c>
      <c r="B9" s="30">
        <v>91.741</v>
      </c>
    </row>
    <row r="10" spans="1:7" x14ac:dyDescent="0.35">
      <c r="A10" s="29">
        <v>39091</v>
      </c>
      <c r="B10" s="30">
        <v>91.58</v>
      </c>
    </row>
    <row r="11" spans="1:7" x14ac:dyDescent="0.35">
      <c r="A11" s="29">
        <v>39092</v>
      </c>
      <c r="B11" s="30">
        <v>91.096999999999994</v>
      </c>
    </row>
    <row r="12" spans="1:7" x14ac:dyDescent="0.35">
      <c r="A12" s="29">
        <v>39093</v>
      </c>
      <c r="B12" s="30">
        <v>92.948999999999998</v>
      </c>
    </row>
    <row r="13" spans="1:7" x14ac:dyDescent="0.35">
      <c r="A13" s="29">
        <v>39094</v>
      </c>
      <c r="B13" s="30">
        <v>92.948999999999998</v>
      </c>
    </row>
    <row r="14" spans="1:7" x14ac:dyDescent="0.35">
      <c r="A14" s="29">
        <v>39097</v>
      </c>
      <c r="B14" s="30">
        <v>92.626999999999995</v>
      </c>
    </row>
    <row r="15" spans="1:7" x14ac:dyDescent="0.35">
      <c r="A15" s="29">
        <v>39098</v>
      </c>
      <c r="B15" s="30">
        <v>89.647000000000006</v>
      </c>
    </row>
    <row r="16" spans="1:7" x14ac:dyDescent="0.35">
      <c r="A16" s="29">
        <v>39099</v>
      </c>
      <c r="B16" s="30">
        <v>89.164000000000001</v>
      </c>
    </row>
    <row r="17" spans="1:2" x14ac:dyDescent="0.35">
      <c r="A17" s="29">
        <v>39100</v>
      </c>
      <c r="B17" s="30">
        <v>89.968999999999994</v>
      </c>
    </row>
    <row r="18" spans="1:2" x14ac:dyDescent="0.35">
      <c r="A18" s="29">
        <v>39101</v>
      </c>
      <c r="B18" s="30">
        <v>89.405000000000001</v>
      </c>
    </row>
    <row r="19" spans="1:2" x14ac:dyDescent="0.35">
      <c r="A19" s="29">
        <v>39104</v>
      </c>
      <c r="B19" s="30">
        <v>89.003</v>
      </c>
    </row>
    <row r="20" spans="1:2" x14ac:dyDescent="0.35">
      <c r="A20" s="29">
        <v>39105</v>
      </c>
      <c r="B20" s="30">
        <v>88.840999999999994</v>
      </c>
    </row>
    <row r="21" spans="1:2" x14ac:dyDescent="0.35">
      <c r="A21" s="29">
        <v>39106</v>
      </c>
      <c r="B21" s="30">
        <v>88.438999999999993</v>
      </c>
    </row>
    <row r="22" spans="1:2" x14ac:dyDescent="0.35">
      <c r="A22" s="29">
        <v>39107</v>
      </c>
      <c r="B22" s="30">
        <v>90.372</v>
      </c>
    </row>
    <row r="23" spans="1:2" x14ac:dyDescent="0.35">
      <c r="A23" s="29">
        <v>39108</v>
      </c>
      <c r="B23" s="30">
        <v>90.372</v>
      </c>
    </row>
    <row r="24" spans="1:2" x14ac:dyDescent="0.35">
      <c r="A24" s="29">
        <v>39111</v>
      </c>
      <c r="B24" s="30">
        <v>91.177000000000007</v>
      </c>
    </row>
    <row r="25" spans="1:2" x14ac:dyDescent="0.35">
      <c r="A25" s="29">
        <v>39112</v>
      </c>
      <c r="B25" s="30">
        <v>91.498999999999995</v>
      </c>
    </row>
    <row r="26" spans="1:2" x14ac:dyDescent="0.35">
      <c r="A26" s="29">
        <v>39113</v>
      </c>
      <c r="B26" s="30">
        <v>91.177000000000007</v>
      </c>
    </row>
    <row r="27" spans="1:2" x14ac:dyDescent="0.35">
      <c r="A27" s="29">
        <v>39114</v>
      </c>
      <c r="B27" s="30">
        <v>91.58</v>
      </c>
    </row>
    <row r="28" spans="1:2" x14ac:dyDescent="0.35">
      <c r="A28" s="29">
        <v>39115</v>
      </c>
      <c r="B28" s="30">
        <v>93.11</v>
      </c>
    </row>
    <row r="29" spans="1:2" x14ac:dyDescent="0.35">
      <c r="A29" s="29">
        <v>39118</v>
      </c>
      <c r="B29" s="30">
        <v>92.144000000000005</v>
      </c>
    </row>
    <row r="30" spans="1:2" x14ac:dyDescent="0.35">
      <c r="A30" s="29">
        <v>39119</v>
      </c>
      <c r="B30" s="30">
        <v>91.822000000000003</v>
      </c>
    </row>
    <row r="31" spans="1:2" x14ac:dyDescent="0.35">
      <c r="A31" s="29">
        <v>39120</v>
      </c>
      <c r="B31" s="30">
        <v>91.902000000000001</v>
      </c>
    </row>
    <row r="32" spans="1:2" x14ac:dyDescent="0.35">
      <c r="A32" s="29">
        <v>39121</v>
      </c>
      <c r="B32" s="30">
        <v>91.337999999999994</v>
      </c>
    </row>
    <row r="33" spans="1:2" x14ac:dyDescent="0.35">
      <c r="A33" s="29">
        <v>39122</v>
      </c>
      <c r="B33" s="30">
        <v>91.096999999999994</v>
      </c>
    </row>
    <row r="34" spans="1:2" x14ac:dyDescent="0.35">
      <c r="A34" s="29">
        <v>39125</v>
      </c>
      <c r="B34" s="30">
        <v>89.486000000000004</v>
      </c>
    </row>
    <row r="35" spans="1:2" x14ac:dyDescent="0.35">
      <c r="A35" s="29">
        <v>39126</v>
      </c>
      <c r="B35" s="30">
        <v>90.613</v>
      </c>
    </row>
    <row r="36" spans="1:2" x14ac:dyDescent="0.35">
      <c r="A36" s="29">
        <v>39127</v>
      </c>
      <c r="B36" s="30">
        <v>91.016000000000005</v>
      </c>
    </row>
    <row r="37" spans="1:2" x14ac:dyDescent="0.35">
      <c r="A37" s="29">
        <v>39128</v>
      </c>
      <c r="B37" s="30">
        <v>93.03</v>
      </c>
    </row>
    <row r="38" spans="1:2" x14ac:dyDescent="0.35">
      <c r="A38" s="29">
        <v>39129</v>
      </c>
      <c r="B38" s="30">
        <v>93.03</v>
      </c>
    </row>
    <row r="39" spans="1:2" x14ac:dyDescent="0.35">
      <c r="A39" s="29">
        <v>39132</v>
      </c>
      <c r="B39" s="30">
        <v>94.986999999999995</v>
      </c>
    </row>
    <row r="40" spans="1:2" x14ac:dyDescent="0.35">
      <c r="A40" s="29">
        <v>39133</v>
      </c>
      <c r="B40" s="30">
        <v>94.665000000000006</v>
      </c>
    </row>
    <row r="41" spans="1:2" x14ac:dyDescent="0.35">
      <c r="A41" s="29">
        <v>39134</v>
      </c>
      <c r="B41" s="30">
        <v>94.293999999999997</v>
      </c>
    </row>
    <row r="42" spans="1:2" x14ac:dyDescent="0.35">
      <c r="A42" s="29">
        <v>39135</v>
      </c>
      <c r="B42" s="30">
        <v>95.293000000000006</v>
      </c>
    </row>
    <row r="43" spans="1:2" x14ac:dyDescent="0.35">
      <c r="A43" s="29">
        <v>39136</v>
      </c>
      <c r="B43" s="30">
        <v>95.656000000000006</v>
      </c>
    </row>
    <row r="44" spans="1:2" x14ac:dyDescent="0.35">
      <c r="A44" s="29">
        <v>39139</v>
      </c>
      <c r="B44" s="30">
        <v>96.26</v>
      </c>
    </row>
    <row r="45" spans="1:2" x14ac:dyDescent="0.35">
      <c r="A45" s="29">
        <v>39140</v>
      </c>
      <c r="B45" s="30">
        <v>92.650999999999996</v>
      </c>
    </row>
    <row r="46" spans="1:2" x14ac:dyDescent="0.35">
      <c r="A46" s="29">
        <v>39141</v>
      </c>
      <c r="B46" s="30">
        <v>91.58</v>
      </c>
    </row>
    <row r="47" spans="1:2" x14ac:dyDescent="0.35">
      <c r="A47" s="29">
        <v>39142</v>
      </c>
      <c r="B47" s="30">
        <v>90.662000000000006</v>
      </c>
    </row>
    <row r="48" spans="1:2" x14ac:dyDescent="0.35">
      <c r="A48" s="29">
        <v>39143</v>
      </c>
      <c r="B48" s="30">
        <v>89.872</v>
      </c>
    </row>
    <row r="49" spans="1:2" x14ac:dyDescent="0.35">
      <c r="A49" s="29">
        <v>39146</v>
      </c>
      <c r="B49" s="30">
        <v>90.283000000000001</v>
      </c>
    </row>
    <row r="50" spans="1:2" x14ac:dyDescent="0.35">
      <c r="A50" s="29">
        <v>39147</v>
      </c>
      <c r="B50" s="30">
        <v>91</v>
      </c>
    </row>
    <row r="51" spans="1:2" x14ac:dyDescent="0.35">
      <c r="A51" s="29">
        <v>39148</v>
      </c>
      <c r="B51" s="30">
        <v>91.974999999999994</v>
      </c>
    </row>
    <row r="52" spans="1:2" x14ac:dyDescent="0.35">
      <c r="A52" s="29">
        <v>39149</v>
      </c>
      <c r="B52" s="30">
        <v>93.159000000000006</v>
      </c>
    </row>
    <row r="53" spans="1:2" x14ac:dyDescent="0.35">
      <c r="A53" s="29">
        <v>39150</v>
      </c>
      <c r="B53" s="30">
        <v>95.188000000000002</v>
      </c>
    </row>
    <row r="54" spans="1:2" x14ac:dyDescent="0.35">
      <c r="A54" s="29">
        <v>39153</v>
      </c>
      <c r="B54" s="30">
        <v>94.617000000000004</v>
      </c>
    </row>
    <row r="55" spans="1:2" x14ac:dyDescent="0.35">
      <c r="A55" s="29">
        <v>39154</v>
      </c>
      <c r="B55" s="30">
        <v>93.61</v>
      </c>
    </row>
    <row r="56" spans="1:2" x14ac:dyDescent="0.35">
      <c r="A56" s="29">
        <v>39155</v>
      </c>
      <c r="B56" s="30">
        <v>92.578999999999994</v>
      </c>
    </row>
    <row r="57" spans="1:2" x14ac:dyDescent="0.35">
      <c r="A57" s="29">
        <v>39156</v>
      </c>
      <c r="B57" s="30">
        <v>94.504000000000005</v>
      </c>
    </row>
    <row r="58" spans="1:2" x14ac:dyDescent="0.35">
      <c r="A58" s="29">
        <v>39157</v>
      </c>
      <c r="B58" s="30">
        <v>95.414000000000001</v>
      </c>
    </row>
    <row r="59" spans="1:2" x14ac:dyDescent="0.35">
      <c r="A59" s="29">
        <v>39160</v>
      </c>
      <c r="B59" s="30">
        <v>95.503</v>
      </c>
    </row>
    <row r="60" spans="1:2" x14ac:dyDescent="0.35">
      <c r="A60" s="29">
        <v>39161</v>
      </c>
      <c r="B60" s="30">
        <v>95.503</v>
      </c>
    </row>
    <row r="61" spans="1:2" x14ac:dyDescent="0.35">
      <c r="A61" s="29">
        <v>39162</v>
      </c>
      <c r="B61" s="30">
        <v>95.921000000000006</v>
      </c>
    </row>
    <row r="62" spans="1:2" x14ac:dyDescent="0.35">
      <c r="A62" s="29">
        <v>39163</v>
      </c>
      <c r="B62" s="30">
        <v>96.977000000000004</v>
      </c>
    </row>
    <row r="63" spans="1:2" x14ac:dyDescent="0.35">
      <c r="A63" s="29">
        <v>39164</v>
      </c>
      <c r="B63" s="30">
        <v>97.483999999999995</v>
      </c>
    </row>
    <row r="64" spans="1:2" x14ac:dyDescent="0.35">
      <c r="A64" s="29">
        <v>39167</v>
      </c>
      <c r="B64" s="30">
        <v>96.236000000000004</v>
      </c>
    </row>
    <row r="65" spans="1:2" x14ac:dyDescent="0.35">
      <c r="A65" s="29">
        <v>39168</v>
      </c>
      <c r="B65" s="30">
        <v>96.090999999999994</v>
      </c>
    </row>
    <row r="66" spans="1:2" x14ac:dyDescent="0.35">
      <c r="A66" s="29">
        <v>39169</v>
      </c>
      <c r="B66" s="30">
        <v>95.519000000000005</v>
      </c>
    </row>
    <row r="67" spans="1:2" x14ac:dyDescent="0.35">
      <c r="A67" s="29">
        <v>39170</v>
      </c>
      <c r="B67" s="30">
        <v>95.905000000000001</v>
      </c>
    </row>
    <row r="68" spans="1:2" x14ac:dyDescent="0.35">
      <c r="A68" s="29">
        <v>39171</v>
      </c>
      <c r="B68" s="30">
        <v>96.421000000000006</v>
      </c>
    </row>
    <row r="69" spans="1:2" x14ac:dyDescent="0.35">
      <c r="A69" s="29">
        <v>39174</v>
      </c>
      <c r="B69" s="30">
        <v>97.201999999999998</v>
      </c>
    </row>
    <row r="70" spans="1:2" x14ac:dyDescent="0.35">
      <c r="A70" s="29">
        <v>39175</v>
      </c>
      <c r="B70" s="30">
        <v>100.97199999999999</v>
      </c>
    </row>
    <row r="71" spans="1:2" x14ac:dyDescent="0.35">
      <c r="A71" s="29">
        <v>39176</v>
      </c>
      <c r="B71" s="30">
        <v>103.03400000000001</v>
      </c>
    </row>
    <row r="72" spans="1:2" x14ac:dyDescent="0.35">
      <c r="A72" s="29">
        <v>39177</v>
      </c>
      <c r="B72" s="30">
        <v>103.855</v>
      </c>
    </row>
    <row r="73" spans="1:2" x14ac:dyDescent="0.35">
      <c r="A73" s="29">
        <v>39182</v>
      </c>
      <c r="B73" s="30">
        <v>107.149</v>
      </c>
    </row>
    <row r="74" spans="1:2" x14ac:dyDescent="0.35">
      <c r="A74" s="29">
        <v>39183</v>
      </c>
      <c r="B74" s="30">
        <v>104.95099999999999</v>
      </c>
    </row>
    <row r="75" spans="1:2" x14ac:dyDescent="0.35">
      <c r="A75" s="29">
        <v>39184</v>
      </c>
      <c r="B75" s="30">
        <v>103.565</v>
      </c>
    </row>
    <row r="76" spans="1:2" x14ac:dyDescent="0.35">
      <c r="A76" s="29">
        <v>39185</v>
      </c>
      <c r="B76" s="30">
        <v>104.145</v>
      </c>
    </row>
    <row r="77" spans="1:2" x14ac:dyDescent="0.35">
      <c r="A77" s="29">
        <v>39188</v>
      </c>
      <c r="B77" s="30">
        <v>104.185</v>
      </c>
    </row>
    <row r="78" spans="1:2" x14ac:dyDescent="0.35">
      <c r="A78" s="29">
        <v>39189</v>
      </c>
      <c r="B78" s="30">
        <v>103.34</v>
      </c>
    </row>
    <row r="79" spans="1:2" x14ac:dyDescent="0.35">
      <c r="A79" s="29">
        <v>39190</v>
      </c>
      <c r="B79" s="30">
        <v>101.64</v>
      </c>
    </row>
    <row r="80" spans="1:2" x14ac:dyDescent="0.35">
      <c r="A80" s="29">
        <v>39191</v>
      </c>
      <c r="B80" s="30">
        <v>101.616</v>
      </c>
    </row>
    <row r="81" spans="1:2" x14ac:dyDescent="0.35">
      <c r="A81" s="29">
        <v>39192</v>
      </c>
      <c r="B81" s="30">
        <v>102.252</v>
      </c>
    </row>
    <row r="82" spans="1:2" x14ac:dyDescent="0.35">
      <c r="A82" s="29">
        <v>39195</v>
      </c>
      <c r="B82" s="30">
        <v>102.349</v>
      </c>
    </row>
    <row r="83" spans="1:2" x14ac:dyDescent="0.35">
      <c r="A83" s="29">
        <v>39196</v>
      </c>
      <c r="B83" s="30">
        <v>102.29300000000001</v>
      </c>
    </row>
    <row r="84" spans="1:2" x14ac:dyDescent="0.35">
      <c r="A84" s="29">
        <v>39197</v>
      </c>
      <c r="B84" s="30">
        <v>102.752</v>
      </c>
    </row>
    <row r="85" spans="1:2" x14ac:dyDescent="0.35">
      <c r="A85" s="29">
        <v>39198</v>
      </c>
      <c r="B85" s="30">
        <v>103.098</v>
      </c>
    </row>
    <row r="86" spans="1:2" x14ac:dyDescent="0.35">
      <c r="A86" s="29">
        <v>39199</v>
      </c>
      <c r="B86" s="30">
        <v>102.937</v>
      </c>
    </row>
    <row r="87" spans="1:2" x14ac:dyDescent="0.35">
      <c r="A87" s="29">
        <v>39202</v>
      </c>
      <c r="B87" s="30">
        <v>103.05</v>
      </c>
    </row>
    <row r="88" spans="1:2" x14ac:dyDescent="0.35">
      <c r="A88" s="29">
        <v>39204</v>
      </c>
      <c r="B88" s="30">
        <v>103.05800000000001</v>
      </c>
    </row>
    <row r="89" spans="1:2" x14ac:dyDescent="0.35">
      <c r="A89" s="29">
        <v>39205</v>
      </c>
      <c r="B89" s="30">
        <v>102.69499999999999</v>
      </c>
    </row>
    <row r="90" spans="1:2" x14ac:dyDescent="0.35">
      <c r="A90" s="29">
        <v>39206</v>
      </c>
      <c r="B90" s="30">
        <v>102.542</v>
      </c>
    </row>
    <row r="91" spans="1:2" x14ac:dyDescent="0.35">
      <c r="A91" s="29">
        <v>39209</v>
      </c>
      <c r="B91" s="30">
        <v>102.29300000000001</v>
      </c>
    </row>
    <row r="92" spans="1:2" x14ac:dyDescent="0.35">
      <c r="A92" s="29">
        <v>39210</v>
      </c>
      <c r="B92" s="30">
        <v>101.995</v>
      </c>
    </row>
    <row r="93" spans="1:2" x14ac:dyDescent="0.35">
      <c r="A93" s="29">
        <v>39211</v>
      </c>
      <c r="B93" s="30">
        <v>102.655</v>
      </c>
    </row>
    <row r="94" spans="1:2" x14ac:dyDescent="0.35">
      <c r="A94" s="29">
        <v>39212</v>
      </c>
      <c r="B94" s="30">
        <v>102.373</v>
      </c>
    </row>
    <row r="95" spans="1:2" x14ac:dyDescent="0.35">
      <c r="A95" s="29">
        <v>39213</v>
      </c>
      <c r="B95" s="30">
        <v>102.405</v>
      </c>
    </row>
    <row r="96" spans="1:2" x14ac:dyDescent="0.35">
      <c r="A96" s="29">
        <v>39216</v>
      </c>
      <c r="B96" s="30">
        <v>102.663</v>
      </c>
    </row>
    <row r="97" spans="1:2" x14ac:dyDescent="0.35">
      <c r="A97" s="29">
        <v>39217</v>
      </c>
      <c r="B97" s="30">
        <v>104.242</v>
      </c>
    </row>
    <row r="98" spans="1:2" x14ac:dyDescent="0.35">
      <c r="A98" s="29">
        <v>39218</v>
      </c>
      <c r="B98" s="30">
        <v>104.709</v>
      </c>
    </row>
    <row r="99" spans="1:2" x14ac:dyDescent="0.35">
      <c r="A99" s="29">
        <v>39219</v>
      </c>
      <c r="B99" s="30">
        <v>104.797</v>
      </c>
    </row>
    <row r="100" spans="1:2" x14ac:dyDescent="0.35">
      <c r="A100" s="29">
        <v>39220</v>
      </c>
      <c r="B100" s="30">
        <v>105.12</v>
      </c>
    </row>
    <row r="101" spans="1:2" x14ac:dyDescent="0.35">
      <c r="A101" s="29">
        <v>39223</v>
      </c>
      <c r="B101" s="30">
        <v>104.483</v>
      </c>
    </row>
    <row r="102" spans="1:2" x14ac:dyDescent="0.35">
      <c r="A102" s="29">
        <v>39224</v>
      </c>
      <c r="B102" s="30">
        <v>105.12</v>
      </c>
    </row>
    <row r="103" spans="1:2" x14ac:dyDescent="0.35">
      <c r="A103" s="29">
        <v>39225</v>
      </c>
      <c r="B103" s="30">
        <v>105.25700000000001</v>
      </c>
    </row>
    <row r="104" spans="1:2" x14ac:dyDescent="0.35">
      <c r="A104" s="29">
        <v>39226</v>
      </c>
      <c r="B104" s="30">
        <v>107.319</v>
      </c>
    </row>
    <row r="105" spans="1:2" x14ac:dyDescent="0.35">
      <c r="A105" s="29">
        <v>39227</v>
      </c>
      <c r="B105" s="30">
        <v>107.48</v>
      </c>
    </row>
    <row r="106" spans="1:2" x14ac:dyDescent="0.35">
      <c r="A106" s="29">
        <v>39230</v>
      </c>
      <c r="B106" s="30">
        <v>107.96299999999999</v>
      </c>
    </row>
    <row r="107" spans="1:2" x14ac:dyDescent="0.35">
      <c r="A107" s="29">
        <v>39231</v>
      </c>
      <c r="B107" s="30">
        <v>107.6</v>
      </c>
    </row>
    <row r="108" spans="1:2" x14ac:dyDescent="0.35">
      <c r="A108" s="29">
        <v>39232</v>
      </c>
      <c r="B108" s="30">
        <v>107.77</v>
      </c>
    </row>
    <row r="109" spans="1:2" x14ac:dyDescent="0.35">
      <c r="A109" s="29">
        <v>39233</v>
      </c>
      <c r="B109" s="30">
        <v>109.268</v>
      </c>
    </row>
    <row r="110" spans="1:2" x14ac:dyDescent="0.35">
      <c r="A110" s="29">
        <v>39234</v>
      </c>
      <c r="B110" s="30">
        <v>107.85</v>
      </c>
    </row>
    <row r="111" spans="1:2" x14ac:dyDescent="0.35">
      <c r="A111" s="29">
        <v>39237</v>
      </c>
      <c r="B111" s="30">
        <v>106.988</v>
      </c>
    </row>
    <row r="112" spans="1:2" x14ac:dyDescent="0.35">
      <c r="A112" s="29">
        <v>39238</v>
      </c>
      <c r="B112" s="30">
        <v>105.289</v>
      </c>
    </row>
    <row r="113" spans="1:2" x14ac:dyDescent="0.35">
      <c r="A113" s="29">
        <v>39239</v>
      </c>
      <c r="B113" s="30">
        <v>103.21899999999999</v>
      </c>
    </row>
    <row r="114" spans="1:2" x14ac:dyDescent="0.35">
      <c r="A114" s="29">
        <v>39240</v>
      </c>
      <c r="B114" s="30">
        <v>102.11499999999999</v>
      </c>
    </row>
    <row r="115" spans="1:2" x14ac:dyDescent="0.35">
      <c r="A115" s="29">
        <v>39241</v>
      </c>
      <c r="B115" s="30">
        <v>101.866</v>
      </c>
    </row>
    <row r="116" spans="1:2" x14ac:dyDescent="0.35">
      <c r="A116" s="29">
        <v>39244</v>
      </c>
      <c r="B116" s="30">
        <v>103.82299999999999</v>
      </c>
    </row>
    <row r="117" spans="1:2" x14ac:dyDescent="0.35">
      <c r="A117" s="29">
        <v>39245</v>
      </c>
      <c r="B117" s="30">
        <v>103.21899999999999</v>
      </c>
    </row>
    <row r="118" spans="1:2" x14ac:dyDescent="0.35">
      <c r="A118" s="29">
        <v>39246</v>
      </c>
      <c r="B118" s="30">
        <v>103.017</v>
      </c>
    </row>
    <row r="119" spans="1:2" x14ac:dyDescent="0.35">
      <c r="A119" s="29">
        <v>39247</v>
      </c>
      <c r="B119" s="30">
        <v>104.61199999999999</v>
      </c>
    </row>
    <row r="120" spans="1:2" x14ac:dyDescent="0.35">
      <c r="A120" s="29">
        <v>39248</v>
      </c>
      <c r="B120" s="30">
        <v>105.05500000000001</v>
      </c>
    </row>
    <row r="121" spans="1:2" x14ac:dyDescent="0.35">
      <c r="A121" s="29">
        <v>39251</v>
      </c>
      <c r="B121" s="30">
        <v>104.435</v>
      </c>
    </row>
    <row r="122" spans="1:2" x14ac:dyDescent="0.35">
      <c r="A122" s="29">
        <v>39252</v>
      </c>
      <c r="B122" s="30">
        <v>103.93600000000001</v>
      </c>
    </row>
    <row r="123" spans="1:2" x14ac:dyDescent="0.35">
      <c r="A123" s="29">
        <v>39253</v>
      </c>
      <c r="B123" s="30">
        <v>104.218</v>
      </c>
    </row>
    <row r="124" spans="1:2" x14ac:dyDescent="0.35">
      <c r="A124" s="29">
        <v>39254</v>
      </c>
      <c r="B124" s="30">
        <v>102.83199999999999</v>
      </c>
    </row>
    <row r="125" spans="1:2" x14ac:dyDescent="0.35">
      <c r="A125" s="29">
        <v>39255</v>
      </c>
      <c r="B125" s="30">
        <v>102.83199999999999</v>
      </c>
    </row>
    <row r="126" spans="1:2" x14ac:dyDescent="0.35">
      <c r="A126" s="29">
        <v>39258</v>
      </c>
      <c r="B126" s="30">
        <v>103.17</v>
      </c>
    </row>
    <row r="127" spans="1:2" x14ac:dyDescent="0.35">
      <c r="A127" s="29">
        <v>39259</v>
      </c>
      <c r="B127" s="30">
        <v>102.58199999999999</v>
      </c>
    </row>
    <row r="128" spans="1:2" x14ac:dyDescent="0.35">
      <c r="A128" s="29">
        <v>39260</v>
      </c>
      <c r="B128" s="30">
        <v>102.29300000000001</v>
      </c>
    </row>
    <row r="129" spans="1:2" x14ac:dyDescent="0.35">
      <c r="A129" s="29">
        <v>39261</v>
      </c>
      <c r="B129" s="30">
        <v>102.462</v>
      </c>
    </row>
    <row r="130" spans="1:2" x14ac:dyDescent="0.35">
      <c r="A130" s="29">
        <v>39262</v>
      </c>
      <c r="B130" s="30">
        <v>104.354</v>
      </c>
    </row>
    <row r="131" spans="1:2" x14ac:dyDescent="0.35">
      <c r="A131" s="29">
        <v>39265</v>
      </c>
      <c r="B131" s="30">
        <v>102.864</v>
      </c>
    </row>
    <row r="132" spans="1:2" x14ac:dyDescent="0.35">
      <c r="A132" s="29">
        <v>39266</v>
      </c>
      <c r="B132" s="30">
        <v>105.893</v>
      </c>
    </row>
    <row r="133" spans="1:2" x14ac:dyDescent="0.35">
      <c r="A133" s="29">
        <v>39267</v>
      </c>
      <c r="B133" s="30">
        <v>105.99</v>
      </c>
    </row>
    <row r="134" spans="1:2" x14ac:dyDescent="0.35">
      <c r="A134" s="29">
        <v>39268</v>
      </c>
      <c r="B134" s="30">
        <v>105.184</v>
      </c>
    </row>
    <row r="135" spans="1:2" x14ac:dyDescent="0.35">
      <c r="A135" s="29">
        <v>39269</v>
      </c>
      <c r="B135" s="30">
        <v>106.384</v>
      </c>
    </row>
    <row r="136" spans="1:2" x14ac:dyDescent="0.35">
      <c r="A136" s="29">
        <v>39272</v>
      </c>
      <c r="B136" s="30">
        <v>106.69799999999999</v>
      </c>
    </row>
    <row r="137" spans="1:2" x14ac:dyDescent="0.35">
      <c r="A137" s="29">
        <v>39273</v>
      </c>
      <c r="B137" s="30">
        <v>105.651</v>
      </c>
    </row>
    <row r="138" spans="1:2" x14ac:dyDescent="0.35">
      <c r="A138" s="29">
        <v>39274</v>
      </c>
      <c r="B138" s="30">
        <v>104.709</v>
      </c>
    </row>
    <row r="139" spans="1:2" x14ac:dyDescent="0.35">
      <c r="A139" s="29">
        <v>39275</v>
      </c>
      <c r="B139" s="30">
        <v>105.35299999999999</v>
      </c>
    </row>
    <row r="140" spans="1:2" x14ac:dyDescent="0.35">
      <c r="A140" s="29">
        <v>39276</v>
      </c>
      <c r="B140" s="30">
        <v>105.377</v>
      </c>
    </row>
    <row r="141" spans="1:2" x14ac:dyDescent="0.35">
      <c r="A141" s="29">
        <v>39279</v>
      </c>
      <c r="B141" s="30">
        <v>105.38500000000001</v>
      </c>
    </row>
    <row r="142" spans="1:2" x14ac:dyDescent="0.35">
      <c r="A142" s="29">
        <v>39280</v>
      </c>
      <c r="B142" s="30">
        <v>105.595</v>
      </c>
    </row>
    <row r="143" spans="1:2" x14ac:dyDescent="0.35">
      <c r="A143" s="29">
        <v>39281</v>
      </c>
      <c r="B143" s="30">
        <v>105.474</v>
      </c>
    </row>
    <row r="144" spans="1:2" x14ac:dyDescent="0.35">
      <c r="A144" s="29">
        <v>39282</v>
      </c>
      <c r="B144" s="30">
        <v>107.48</v>
      </c>
    </row>
    <row r="145" spans="1:2" x14ac:dyDescent="0.35">
      <c r="A145" s="29">
        <v>39283</v>
      </c>
      <c r="B145" s="30">
        <v>106.59399999999999</v>
      </c>
    </row>
    <row r="146" spans="1:2" x14ac:dyDescent="0.35">
      <c r="A146" s="29">
        <v>39286</v>
      </c>
      <c r="B146" s="30">
        <v>107.133</v>
      </c>
    </row>
    <row r="147" spans="1:2" x14ac:dyDescent="0.35">
      <c r="A147" s="29">
        <v>39287</v>
      </c>
      <c r="B147" s="30">
        <v>105.804</v>
      </c>
    </row>
    <row r="148" spans="1:2" x14ac:dyDescent="0.35">
      <c r="A148" s="29">
        <v>39288</v>
      </c>
      <c r="B148" s="30">
        <v>105.24</v>
      </c>
    </row>
    <row r="149" spans="1:2" x14ac:dyDescent="0.35">
      <c r="A149" s="29">
        <v>39289</v>
      </c>
      <c r="B149" s="30">
        <v>103.098</v>
      </c>
    </row>
    <row r="150" spans="1:2" x14ac:dyDescent="0.35">
      <c r="A150" s="29">
        <v>39290</v>
      </c>
      <c r="B150" s="30">
        <v>101.648</v>
      </c>
    </row>
    <row r="151" spans="1:2" x14ac:dyDescent="0.35">
      <c r="A151" s="29">
        <v>39293</v>
      </c>
      <c r="B151" s="30">
        <v>101.648</v>
      </c>
    </row>
    <row r="152" spans="1:2" x14ac:dyDescent="0.35">
      <c r="A152" s="29">
        <v>39294</v>
      </c>
      <c r="B152" s="30">
        <v>103.52500000000001</v>
      </c>
    </row>
    <row r="153" spans="1:2" x14ac:dyDescent="0.35">
      <c r="A153" s="29">
        <v>39295</v>
      </c>
      <c r="B153" s="30">
        <v>102.29300000000001</v>
      </c>
    </row>
    <row r="154" spans="1:2" x14ac:dyDescent="0.35">
      <c r="A154" s="29">
        <v>39296</v>
      </c>
      <c r="B154" s="30">
        <v>102.929</v>
      </c>
    </row>
    <row r="155" spans="1:2" x14ac:dyDescent="0.35">
      <c r="A155" s="29">
        <v>39297</v>
      </c>
      <c r="B155" s="30">
        <v>101.71299999999999</v>
      </c>
    </row>
    <row r="156" spans="1:2" x14ac:dyDescent="0.35">
      <c r="A156" s="29">
        <v>39300</v>
      </c>
      <c r="B156" s="30">
        <v>100.03700000000001</v>
      </c>
    </row>
    <row r="157" spans="1:2" x14ac:dyDescent="0.35">
      <c r="A157" s="29">
        <v>39301</v>
      </c>
      <c r="B157" s="30">
        <v>99.9</v>
      </c>
    </row>
    <row r="158" spans="1:2" x14ac:dyDescent="0.35">
      <c r="A158" s="29">
        <v>39302</v>
      </c>
      <c r="B158" s="30">
        <v>100.682</v>
      </c>
    </row>
    <row r="159" spans="1:2" x14ac:dyDescent="0.35">
      <c r="A159" s="29">
        <v>39303</v>
      </c>
      <c r="B159" s="30">
        <v>98.168999999999997</v>
      </c>
    </row>
    <row r="160" spans="1:2" x14ac:dyDescent="0.35">
      <c r="A160" s="29">
        <v>39304</v>
      </c>
      <c r="B160" s="30">
        <v>96.323999999999998</v>
      </c>
    </row>
    <row r="161" spans="1:2" x14ac:dyDescent="0.35">
      <c r="A161" s="29">
        <v>39307</v>
      </c>
      <c r="B161" s="30">
        <v>97.451999999999998</v>
      </c>
    </row>
    <row r="162" spans="1:2" x14ac:dyDescent="0.35">
      <c r="A162" s="29">
        <v>39308</v>
      </c>
      <c r="B162" s="30">
        <v>96.218999999999994</v>
      </c>
    </row>
    <row r="163" spans="1:2" x14ac:dyDescent="0.35">
      <c r="A163" s="29">
        <v>39309</v>
      </c>
      <c r="B163" s="30">
        <v>95.664000000000001</v>
      </c>
    </row>
    <row r="164" spans="1:2" x14ac:dyDescent="0.35">
      <c r="A164" s="29">
        <v>39310</v>
      </c>
      <c r="B164" s="30">
        <v>91.677000000000007</v>
      </c>
    </row>
    <row r="165" spans="1:2" x14ac:dyDescent="0.35">
      <c r="A165" s="29">
        <v>39311</v>
      </c>
      <c r="B165" s="30">
        <v>91.62</v>
      </c>
    </row>
    <row r="166" spans="1:2" x14ac:dyDescent="0.35">
      <c r="A166" s="29">
        <v>39314</v>
      </c>
      <c r="B166" s="30">
        <v>92.183999999999997</v>
      </c>
    </row>
    <row r="167" spans="1:2" x14ac:dyDescent="0.35">
      <c r="A167" s="29">
        <v>39315</v>
      </c>
      <c r="B167" s="30">
        <v>93.215000000000003</v>
      </c>
    </row>
    <row r="168" spans="1:2" x14ac:dyDescent="0.35">
      <c r="A168" s="29">
        <v>39316</v>
      </c>
      <c r="B168" s="30">
        <v>94.947000000000003</v>
      </c>
    </row>
    <row r="169" spans="1:2" x14ac:dyDescent="0.35">
      <c r="A169" s="29">
        <v>39317</v>
      </c>
      <c r="B169" s="30">
        <v>96.171000000000006</v>
      </c>
    </row>
    <row r="170" spans="1:2" x14ac:dyDescent="0.35">
      <c r="A170" s="29">
        <v>39318</v>
      </c>
      <c r="B170" s="30">
        <v>97.46</v>
      </c>
    </row>
    <row r="171" spans="1:2" x14ac:dyDescent="0.35">
      <c r="A171" s="29">
        <v>39321</v>
      </c>
      <c r="B171" s="30">
        <v>97.581000000000003</v>
      </c>
    </row>
    <row r="172" spans="1:2" x14ac:dyDescent="0.35">
      <c r="A172" s="29">
        <v>39322</v>
      </c>
      <c r="B172" s="30">
        <v>95.606999999999999</v>
      </c>
    </row>
    <row r="173" spans="1:2" x14ac:dyDescent="0.35">
      <c r="A173" s="29">
        <v>39323</v>
      </c>
      <c r="B173" s="30">
        <v>96.501000000000005</v>
      </c>
    </row>
    <row r="174" spans="1:2" x14ac:dyDescent="0.35">
      <c r="A174" s="29">
        <v>39324</v>
      </c>
      <c r="B174" s="30">
        <v>98.144000000000005</v>
      </c>
    </row>
    <row r="175" spans="1:2" x14ac:dyDescent="0.35">
      <c r="A175" s="29">
        <v>39325</v>
      </c>
      <c r="B175" s="30">
        <v>102.212</v>
      </c>
    </row>
    <row r="176" spans="1:2" x14ac:dyDescent="0.35">
      <c r="A176" s="29">
        <v>39328</v>
      </c>
      <c r="B176" s="30">
        <v>102.816</v>
      </c>
    </row>
    <row r="177" spans="1:2" x14ac:dyDescent="0.35">
      <c r="A177" s="29">
        <v>39329</v>
      </c>
      <c r="B177" s="30">
        <v>105.30500000000001</v>
      </c>
    </row>
    <row r="178" spans="1:2" x14ac:dyDescent="0.35">
      <c r="A178" s="29">
        <v>39330</v>
      </c>
      <c r="B178" s="30">
        <v>103.622</v>
      </c>
    </row>
    <row r="179" spans="1:2" x14ac:dyDescent="0.35">
      <c r="A179" s="29">
        <v>39331</v>
      </c>
      <c r="B179" s="30">
        <v>103.654</v>
      </c>
    </row>
    <row r="180" spans="1:2" x14ac:dyDescent="0.35">
      <c r="A180" s="29">
        <v>39332</v>
      </c>
      <c r="B180" s="30">
        <v>101.809</v>
      </c>
    </row>
    <row r="181" spans="1:2" x14ac:dyDescent="0.35">
      <c r="A181" s="29">
        <v>39335</v>
      </c>
      <c r="B181" s="30">
        <v>101.318</v>
      </c>
    </row>
    <row r="182" spans="1:2" x14ac:dyDescent="0.35">
      <c r="A182" s="29">
        <v>39336</v>
      </c>
      <c r="B182" s="30">
        <v>103.324</v>
      </c>
    </row>
    <row r="183" spans="1:2" x14ac:dyDescent="0.35">
      <c r="A183" s="29">
        <v>39337</v>
      </c>
      <c r="B183" s="30">
        <v>103.654</v>
      </c>
    </row>
    <row r="184" spans="1:2" x14ac:dyDescent="0.35">
      <c r="A184" s="29">
        <v>39338</v>
      </c>
      <c r="B184" s="30">
        <v>104.709</v>
      </c>
    </row>
    <row r="185" spans="1:2" x14ac:dyDescent="0.35">
      <c r="A185" s="29">
        <v>39339</v>
      </c>
      <c r="B185" s="30">
        <v>104.709</v>
      </c>
    </row>
    <row r="186" spans="1:2" x14ac:dyDescent="0.35">
      <c r="A186" s="29">
        <v>39342</v>
      </c>
      <c r="B186" s="30">
        <v>102.42100000000001</v>
      </c>
    </row>
    <row r="187" spans="1:2" x14ac:dyDescent="0.35">
      <c r="A187" s="29">
        <v>39343</v>
      </c>
      <c r="B187" s="30">
        <v>102.752</v>
      </c>
    </row>
    <row r="188" spans="1:2" x14ac:dyDescent="0.35">
      <c r="A188" s="29">
        <v>39344</v>
      </c>
      <c r="B188" s="30">
        <v>106.642</v>
      </c>
    </row>
    <row r="189" spans="1:2" x14ac:dyDescent="0.35">
      <c r="A189" s="29">
        <v>39345</v>
      </c>
      <c r="B189" s="30">
        <v>106.078</v>
      </c>
    </row>
    <row r="190" spans="1:2" x14ac:dyDescent="0.35">
      <c r="A190" s="29">
        <v>39346</v>
      </c>
      <c r="B190" s="30">
        <v>105.845</v>
      </c>
    </row>
    <row r="191" spans="1:2" x14ac:dyDescent="0.35">
      <c r="A191" s="29">
        <v>39349</v>
      </c>
      <c r="B191" s="30">
        <v>105.38500000000001</v>
      </c>
    </row>
    <row r="192" spans="1:2" x14ac:dyDescent="0.35">
      <c r="A192" s="29">
        <v>39350</v>
      </c>
      <c r="B192" s="30">
        <v>104.596</v>
      </c>
    </row>
    <row r="193" spans="1:2" x14ac:dyDescent="0.35">
      <c r="A193" s="29">
        <v>39351</v>
      </c>
      <c r="B193" s="30">
        <v>105.514</v>
      </c>
    </row>
    <row r="194" spans="1:2" x14ac:dyDescent="0.35">
      <c r="A194" s="29">
        <v>39352</v>
      </c>
      <c r="B194" s="30">
        <v>105.53</v>
      </c>
    </row>
    <row r="195" spans="1:2" x14ac:dyDescent="0.35">
      <c r="A195" s="29">
        <v>39353</v>
      </c>
      <c r="B195" s="30">
        <v>106.271</v>
      </c>
    </row>
    <row r="196" spans="1:2" x14ac:dyDescent="0.35">
      <c r="A196" s="29">
        <v>39356</v>
      </c>
      <c r="B196" s="30">
        <v>108.366</v>
      </c>
    </row>
    <row r="197" spans="1:2" x14ac:dyDescent="0.35">
      <c r="A197" s="29">
        <v>39357</v>
      </c>
      <c r="B197" s="30">
        <v>109.08199999999999</v>
      </c>
    </row>
    <row r="198" spans="1:2" x14ac:dyDescent="0.35">
      <c r="A198" s="29">
        <v>39358</v>
      </c>
      <c r="B198" s="30">
        <v>108.736</v>
      </c>
    </row>
    <row r="199" spans="1:2" x14ac:dyDescent="0.35">
      <c r="A199" s="29">
        <v>39359</v>
      </c>
      <c r="B199" s="30">
        <v>108.736</v>
      </c>
    </row>
    <row r="200" spans="1:2" x14ac:dyDescent="0.35">
      <c r="A200" s="29">
        <v>39360</v>
      </c>
      <c r="B200" s="30">
        <v>110.79</v>
      </c>
    </row>
    <row r="201" spans="1:2" x14ac:dyDescent="0.35">
      <c r="A201" s="29">
        <v>39363</v>
      </c>
      <c r="B201" s="30">
        <v>110.97499999999999</v>
      </c>
    </row>
    <row r="202" spans="1:2" x14ac:dyDescent="0.35">
      <c r="A202" s="29">
        <v>39364</v>
      </c>
      <c r="B202" s="30">
        <v>110.548</v>
      </c>
    </row>
    <row r="203" spans="1:2" x14ac:dyDescent="0.35">
      <c r="A203" s="29">
        <v>39365</v>
      </c>
      <c r="B203" s="30">
        <v>110.089</v>
      </c>
    </row>
    <row r="204" spans="1:2" x14ac:dyDescent="0.35">
      <c r="A204" s="29">
        <v>39366</v>
      </c>
      <c r="B204" s="30">
        <v>109.703</v>
      </c>
    </row>
    <row r="205" spans="1:2" x14ac:dyDescent="0.35">
      <c r="A205" s="29">
        <v>39367</v>
      </c>
      <c r="B205" s="30">
        <v>110.291</v>
      </c>
    </row>
    <row r="206" spans="1:2" x14ac:dyDescent="0.35">
      <c r="A206" s="29">
        <v>39370</v>
      </c>
      <c r="B206" s="30">
        <v>108.92100000000001</v>
      </c>
    </row>
    <row r="207" spans="1:2" x14ac:dyDescent="0.35">
      <c r="A207" s="29">
        <v>39371</v>
      </c>
      <c r="B207" s="30">
        <v>109.324</v>
      </c>
    </row>
    <row r="208" spans="1:2" x14ac:dyDescent="0.35">
      <c r="A208" s="29">
        <v>39372</v>
      </c>
      <c r="B208" s="30">
        <v>110.057</v>
      </c>
    </row>
    <row r="209" spans="1:2" x14ac:dyDescent="0.35">
      <c r="A209" s="29">
        <v>39373</v>
      </c>
      <c r="B209" s="30">
        <v>109.88800000000001</v>
      </c>
    </row>
    <row r="210" spans="1:2" x14ac:dyDescent="0.35">
      <c r="A210" s="29">
        <v>39374</v>
      </c>
      <c r="B210" s="30">
        <v>109.904</v>
      </c>
    </row>
    <row r="211" spans="1:2" x14ac:dyDescent="0.35">
      <c r="A211" s="29">
        <v>39377</v>
      </c>
      <c r="B211" s="30">
        <v>107.56</v>
      </c>
    </row>
    <row r="212" spans="1:2" x14ac:dyDescent="0.35">
      <c r="A212" s="29">
        <v>39378</v>
      </c>
      <c r="B212" s="30">
        <v>107.41500000000001</v>
      </c>
    </row>
    <row r="213" spans="1:2" x14ac:dyDescent="0.35">
      <c r="A213" s="29">
        <v>39379</v>
      </c>
      <c r="B213" s="30">
        <v>105.88500000000001</v>
      </c>
    </row>
    <row r="214" spans="1:2" x14ac:dyDescent="0.35">
      <c r="A214" s="29">
        <v>39380</v>
      </c>
      <c r="B214" s="30">
        <v>106.658</v>
      </c>
    </row>
    <row r="215" spans="1:2" x14ac:dyDescent="0.35">
      <c r="A215" s="29">
        <v>39381</v>
      </c>
      <c r="B215" s="30">
        <v>106.143</v>
      </c>
    </row>
    <row r="216" spans="1:2" x14ac:dyDescent="0.35">
      <c r="A216" s="29">
        <v>39384</v>
      </c>
      <c r="B216" s="30">
        <v>107.464</v>
      </c>
    </row>
    <row r="217" spans="1:2" x14ac:dyDescent="0.35">
      <c r="A217" s="29">
        <v>39385</v>
      </c>
      <c r="B217" s="30">
        <v>107.367</v>
      </c>
    </row>
    <row r="218" spans="1:2" x14ac:dyDescent="0.35">
      <c r="A218" s="29">
        <v>39386</v>
      </c>
      <c r="B218" s="30">
        <v>110.202</v>
      </c>
    </row>
    <row r="219" spans="1:2" x14ac:dyDescent="0.35">
      <c r="A219" s="29">
        <v>39387</v>
      </c>
      <c r="B219" s="30">
        <v>109.187</v>
      </c>
    </row>
    <row r="220" spans="1:2" x14ac:dyDescent="0.35">
      <c r="A220" s="29">
        <v>39388</v>
      </c>
      <c r="B220" s="30">
        <v>106.15900000000001</v>
      </c>
    </row>
    <row r="221" spans="1:2" x14ac:dyDescent="0.35">
      <c r="A221" s="29">
        <v>39391</v>
      </c>
      <c r="B221" s="30">
        <v>105.949</v>
      </c>
    </row>
    <row r="222" spans="1:2" x14ac:dyDescent="0.35">
      <c r="A222" s="29">
        <v>39392</v>
      </c>
      <c r="B222" s="30">
        <v>104.572</v>
      </c>
    </row>
    <row r="223" spans="1:2" x14ac:dyDescent="0.35">
      <c r="A223" s="29">
        <v>39393</v>
      </c>
      <c r="B223" s="30">
        <v>101.32599999999999</v>
      </c>
    </row>
    <row r="224" spans="1:2" x14ac:dyDescent="0.35">
      <c r="A224" s="29">
        <v>39394</v>
      </c>
      <c r="B224" s="30">
        <v>100.529</v>
      </c>
    </row>
    <row r="225" spans="1:2" x14ac:dyDescent="0.35">
      <c r="A225" s="29">
        <v>39395</v>
      </c>
      <c r="B225" s="30">
        <v>98.096000000000004</v>
      </c>
    </row>
    <row r="226" spans="1:2" x14ac:dyDescent="0.35">
      <c r="A226" s="29">
        <v>39398</v>
      </c>
      <c r="B226" s="30">
        <v>99.191999999999993</v>
      </c>
    </row>
    <row r="227" spans="1:2" x14ac:dyDescent="0.35">
      <c r="A227" s="29">
        <v>39399</v>
      </c>
      <c r="B227" s="30">
        <v>100.126</v>
      </c>
    </row>
    <row r="228" spans="1:2" x14ac:dyDescent="0.35">
      <c r="A228" s="29">
        <v>39400</v>
      </c>
      <c r="B228" s="30">
        <v>100.73</v>
      </c>
    </row>
    <row r="229" spans="1:2" x14ac:dyDescent="0.35">
      <c r="A229" s="29">
        <v>39401</v>
      </c>
      <c r="B229" s="30">
        <v>98.265000000000001</v>
      </c>
    </row>
    <row r="230" spans="1:2" x14ac:dyDescent="0.35">
      <c r="A230" s="29">
        <v>39402</v>
      </c>
      <c r="B230" s="30">
        <v>96.073999999999998</v>
      </c>
    </row>
    <row r="231" spans="1:2" x14ac:dyDescent="0.35">
      <c r="A231" s="29">
        <v>39405</v>
      </c>
      <c r="B231" s="30">
        <v>93.254999999999995</v>
      </c>
    </row>
    <row r="232" spans="1:2" x14ac:dyDescent="0.35">
      <c r="A232" s="29">
        <v>39406</v>
      </c>
      <c r="B232" s="30">
        <v>93.834999999999994</v>
      </c>
    </row>
    <row r="233" spans="1:2" x14ac:dyDescent="0.35">
      <c r="A233" s="29">
        <v>39407</v>
      </c>
      <c r="B233" s="30">
        <v>89.831999999999994</v>
      </c>
    </row>
    <row r="234" spans="1:2" x14ac:dyDescent="0.35">
      <c r="A234" s="29">
        <v>39408</v>
      </c>
      <c r="B234" s="30">
        <v>91.435000000000002</v>
      </c>
    </row>
    <row r="235" spans="1:2" x14ac:dyDescent="0.35">
      <c r="A235" s="29">
        <v>39409</v>
      </c>
      <c r="B235" s="30">
        <v>95.582999999999998</v>
      </c>
    </row>
    <row r="236" spans="1:2" x14ac:dyDescent="0.35">
      <c r="A236" s="29">
        <v>39412</v>
      </c>
      <c r="B236" s="30">
        <v>92.811999999999998</v>
      </c>
    </row>
    <row r="237" spans="1:2" x14ac:dyDescent="0.35">
      <c r="A237" s="29">
        <v>39413</v>
      </c>
      <c r="B237" s="30">
        <v>89.106999999999999</v>
      </c>
    </row>
    <row r="238" spans="1:2" x14ac:dyDescent="0.35">
      <c r="A238" s="29">
        <v>39414</v>
      </c>
      <c r="B238" s="30">
        <v>91.25</v>
      </c>
    </row>
    <row r="239" spans="1:2" x14ac:dyDescent="0.35">
      <c r="A239" s="29">
        <v>39415</v>
      </c>
      <c r="B239" s="30">
        <v>91.353999999999999</v>
      </c>
    </row>
    <row r="240" spans="1:2" x14ac:dyDescent="0.35">
      <c r="A240" s="29">
        <v>39416</v>
      </c>
      <c r="B240" s="30">
        <v>92.650999999999996</v>
      </c>
    </row>
    <row r="241" spans="1:2" x14ac:dyDescent="0.35">
      <c r="A241" s="29">
        <v>39419</v>
      </c>
      <c r="B241" s="30">
        <v>93.013999999999996</v>
      </c>
    </row>
    <row r="242" spans="1:2" x14ac:dyDescent="0.35">
      <c r="A242" s="29">
        <v>39420</v>
      </c>
      <c r="B242" s="30">
        <v>89.325000000000003</v>
      </c>
    </row>
    <row r="243" spans="1:2" x14ac:dyDescent="0.35">
      <c r="A243" s="29">
        <v>39421</v>
      </c>
      <c r="B243" s="30">
        <v>90.838999999999999</v>
      </c>
    </row>
    <row r="244" spans="1:2" x14ac:dyDescent="0.35">
      <c r="A244" s="29">
        <v>39422</v>
      </c>
      <c r="B244" s="30">
        <v>93.415999999999997</v>
      </c>
    </row>
    <row r="245" spans="1:2" x14ac:dyDescent="0.35">
      <c r="A245" s="29">
        <v>39423</v>
      </c>
      <c r="B245" s="30">
        <v>94.488</v>
      </c>
    </row>
    <row r="246" spans="1:2" x14ac:dyDescent="0.35">
      <c r="A246" s="29">
        <v>39426</v>
      </c>
      <c r="B246" s="30">
        <v>94.954999999999998</v>
      </c>
    </row>
    <row r="247" spans="1:2" x14ac:dyDescent="0.35">
      <c r="A247" s="29">
        <v>39427</v>
      </c>
      <c r="B247" s="30">
        <v>94.084999999999994</v>
      </c>
    </row>
    <row r="248" spans="1:2" x14ac:dyDescent="0.35">
      <c r="A248" s="29">
        <v>39428</v>
      </c>
      <c r="B248" s="30">
        <v>94.19</v>
      </c>
    </row>
    <row r="249" spans="1:2" x14ac:dyDescent="0.35">
      <c r="A249" s="29">
        <v>39429</v>
      </c>
      <c r="B249" s="30">
        <v>90.846999999999994</v>
      </c>
    </row>
    <row r="250" spans="1:2" x14ac:dyDescent="0.35">
      <c r="A250" s="29">
        <v>39430</v>
      </c>
      <c r="B250" s="30">
        <v>89.412999999999997</v>
      </c>
    </row>
    <row r="251" spans="1:2" x14ac:dyDescent="0.35">
      <c r="A251" s="29">
        <v>39433</v>
      </c>
      <c r="B251" s="30">
        <v>87.358999999999995</v>
      </c>
    </row>
    <row r="252" spans="1:2" x14ac:dyDescent="0.35">
      <c r="A252" s="29">
        <v>39434</v>
      </c>
      <c r="B252" s="30">
        <v>87.682000000000002</v>
      </c>
    </row>
    <row r="253" spans="1:2" x14ac:dyDescent="0.35">
      <c r="A253" s="29">
        <v>39435</v>
      </c>
      <c r="B253" s="30">
        <v>87.649000000000001</v>
      </c>
    </row>
    <row r="254" spans="1:2" x14ac:dyDescent="0.35">
      <c r="A254" s="29">
        <v>39436</v>
      </c>
      <c r="B254" s="30">
        <v>86.828000000000003</v>
      </c>
    </row>
    <row r="255" spans="1:2" x14ac:dyDescent="0.35">
      <c r="A255" s="29">
        <v>39437</v>
      </c>
      <c r="B255" s="30">
        <v>87.995999999999995</v>
      </c>
    </row>
    <row r="256" spans="1:2" x14ac:dyDescent="0.35">
      <c r="A256" s="29">
        <v>39440</v>
      </c>
      <c r="B256" s="30">
        <v>88.197000000000003</v>
      </c>
    </row>
    <row r="257" spans="1:2" x14ac:dyDescent="0.35">
      <c r="A257" s="29">
        <v>39443</v>
      </c>
      <c r="B257" s="30">
        <v>88.68</v>
      </c>
    </row>
    <row r="258" spans="1:2" x14ac:dyDescent="0.35">
      <c r="A258" s="29">
        <v>39444</v>
      </c>
      <c r="B258" s="30">
        <v>87.906999999999996</v>
      </c>
    </row>
    <row r="259" spans="1:2" x14ac:dyDescent="0.35">
      <c r="A259" s="29">
        <v>39447</v>
      </c>
      <c r="B259" s="30">
        <v>88.6</v>
      </c>
    </row>
    <row r="260" spans="1:2" x14ac:dyDescent="0.35">
      <c r="A260" s="29">
        <v>39449</v>
      </c>
      <c r="B260" s="30">
        <v>87.915000000000006</v>
      </c>
    </row>
    <row r="261" spans="1:2" x14ac:dyDescent="0.35">
      <c r="A261" s="29">
        <v>39450</v>
      </c>
      <c r="B261" s="30">
        <v>84.436000000000007</v>
      </c>
    </row>
    <row r="262" spans="1:2" x14ac:dyDescent="0.35">
      <c r="A262" s="29">
        <v>39451</v>
      </c>
      <c r="B262" s="30">
        <v>80.634</v>
      </c>
    </row>
    <row r="263" spans="1:2" x14ac:dyDescent="0.35">
      <c r="A263" s="29">
        <v>39454</v>
      </c>
      <c r="B263" s="30">
        <v>78.846000000000004</v>
      </c>
    </row>
    <row r="264" spans="1:2" x14ac:dyDescent="0.35">
      <c r="A264" s="29">
        <v>39455</v>
      </c>
      <c r="B264" s="30">
        <v>78.403000000000006</v>
      </c>
    </row>
    <row r="265" spans="1:2" x14ac:dyDescent="0.35">
      <c r="A265" s="29">
        <v>39456</v>
      </c>
      <c r="B265" s="30">
        <v>74.263000000000005</v>
      </c>
    </row>
    <row r="266" spans="1:2" x14ac:dyDescent="0.35">
      <c r="A266" s="29">
        <v>39457</v>
      </c>
      <c r="B266" s="30">
        <v>73.046999999999997</v>
      </c>
    </row>
    <row r="267" spans="1:2" x14ac:dyDescent="0.35">
      <c r="A267" s="29">
        <v>39458</v>
      </c>
      <c r="B267" s="30">
        <v>74.102000000000004</v>
      </c>
    </row>
    <row r="268" spans="1:2" x14ac:dyDescent="0.35">
      <c r="A268" s="29">
        <v>39461</v>
      </c>
      <c r="B268" s="30">
        <v>75.695999999999998</v>
      </c>
    </row>
    <row r="269" spans="1:2" x14ac:dyDescent="0.35">
      <c r="A269" s="29">
        <v>39462</v>
      </c>
      <c r="B269" s="30">
        <v>71.411000000000001</v>
      </c>
    </row>
    <row r="270" spans="1:2" x14ac:dyDescent="0.35">
      <c r="A270" s="29">
        <v>39463</v>
      </c>
      <c r="B270" s="30">
        <v>71.572999999999993</v>
      </c>
    </row>
    <row r="271" spans="1:2" x14ac:dyDescent="0.35">
      <c r="A271" s="29">
        <v>39464</v>
      </c>
      <c r="B271" s="30">
        <v>70.194999999999993</v>
      </c>
    </row>
    <row r="272" spans="1:2" x14ac:dyDescent="0.35">
      <c r="A272" s="29">
        <v>39465</v>
      </c>
      <c r="B272" s="30">
        <v>70.251999999999995</v>
      </c>
    </row>
    <row r="273" spans="1:2" x14ac:dyDescent="0.35">
      <c r="A273" s="29">
        <v>39468</v>
      </c>
      <c r="B273" s="30">
        <v>67.384</v>
      </c>
    </row>
    <row r="274" spans="1:2" x14ac:dyDescent="0.35">
      <c r="A274" s="29">
        <v>39469</v>
      </c>
      <c r="B274" s="30">
        <v>70.831999999999994</v>
      </c>
    </row>
    <row r="275" spans="1:2" x14ac:dyDescent="0.35">
      <c r="A275" s="29">
        <v>39470</v>
      </c>
      <c r="B275" s="30">
        <v>68.591999999999999</v>
      </c>
    </row>
    <row r="276" spans="1:2" x14ac:dyDescent="0.35">
      <c r="A276" s="29">
        <v>39471</v>
      </c>
      <c r="B276" s="30">
        <v>76.88</v>
      </c>
    </row>
    <row r="277" spans="1:2" x14ac:dyDescent="0.35">
      <c r="A277" s="29">
        <v>39472</v>
      </c>
      <c r="B277" s="30">
        <v>75.671999999999997</v>
      </c>
    </row>
    <row r="278" spans="1:2" x14ac:dyDescent="0.35">
      <c r="A278" s="29">
        <v>39475</v>
      </c>
      <c r="B278" s="30">
        <v>75.745000000000005</v>
      </c>
    </row>
    <row r="279" spans="1:2" x14ac:dyDescent="0.35">
      <c r="A279" s="29">
        <v>39476</v>
      </c>
      <c r="B279" s="30">
        <v>76.921000000000006</v>
      </c>
    </row>
    <row r="280" spans="1:2" x14ac:dyDescent="0.35">
      <c r="A280" s="29">
        <v>39477</v>
      </c>
      <c r="B280" s="30">
        <v>76.47</v>
      </c>
    </row>
    <row r="281" spans="1:2" x14ac:dyDescent="0.35">
      <c r="A281" s="29">
        <v>39478</v>
      </c>
      <c r="B281" s="30">
        <v>75.616</v>
      </c>
    </row>
    <row r="282" spans="1:2" x14ac:dyDescent="0.35">
      <c r="A282" s="29">
        <v>39479</v>
      </c>
      <c r="B282" s="30">
        <v>78.498999999999995</v>
      </c>
    </row>
    <row r="283" spans="1:2" x14ac:dyDescent="0.35">
      <c r="A283" s="29">
        <v>39482</v>
      </c>
      <c r="B283" s="30">
        <v>78.411000000000001</v>
      </c>
    </row>
    <row r="284" spans="1:2" x14ac:dyDescent="0.35">
      <c r="A284" s="29">
        <v>39483</v>
      </c>
      <c r="B284" s="30">
        <v>72.789000000000001</v>
      </c>
    </row>
    <row r="285" spans="1:2" x14ac:dyDescent="0.35">
      <c r="A285" s="29">
        <v>39484</v>
      </c>
      <c r="B285" s="30">
        <v>74.11</v>
      </c>
    </row>
    <row r="286" spans="1:2" x14ac:dyDescent="0.35">
      <c r="A286" s="29">
        <v>39485</v>
      </c>
      <c r="B286" s="30">
        <v>72.926000000000002</v>
      </c>
    </row>
    <row r="287" spans="1:2" x14ac:dyDescent="0.35">
      <c r="A287" s="29">
        <v>39486</v>
      </c>
      <c r="B287" s="30">
        <v>73.2</v>
      </c>
    </row>
    <row r="288" spans="1:2" x14ac:dyDescent="0.35">
      <c r="A288" s="29">
        <v>39489</v>
      </c>
      <c r="B288" s="30">
        <v>71.935000000000002</v>
      </c>
    </row>
    <row r="289" spans="1:2" x14ac:dyDescent="0.35">
      <c r="A289" s="29">
        <v>39490</v>
      </c>
      <c r="B289" s="30">
        <v>74.819000000000003</v>
      </c>
    </row>
    <row r="290" spans="1:2" x14ac:dyDescent="0.35">
      <c r="A290" s="29">
        <v>39491</v>
      </c>
      <c r="B290" s="30">
        <v>75.769000000000005</v>
      </c>
    </row>
    <row r="291" spans="1:2" x14ac:dyDescent="0.35">
      <c r="A291" s="29">
        <v>39492</v>
      </c>
      <c r="B291" s="30">
        <v>75.204999999999998</v>
      </c>
    </row>
    <row r="292" spans="1:2" x14ac:dyDescent="0.35">
      <c r="A292" s="29">
        <v>39493</v>
      </c>
      <c r="B292" s="30">
        <v>73.522000000000006</v>
      </c>
    </row>
    <row r="293" spans="1:2" x14ac:dyDescent="0.35">
      <c r="A293" s="29">
        <v>39496</v>
      </c>
      <c r="B293" s="30">
        <v>74.738</v>
      </c>
    </row>
    <row r="294" spans="1:2" x14ac:dyDescent="0.35">
      <c r="A294" s="29">
        <v>39497</v>
      </c>
      <c r="B294" s="30">
        <v>75.994</v>
      </c>
    </row>
    <row r="295" spans="1:2" x14ac:dyDescent="0.35">
      <c r="A295" s="29">
        <v>39498</v>
      </c>
      <c r="B295" s="30">
        <v>73.796000000000006</v>
      </c>
    </row>
    <row r="296" spans="1:2" x14ac:dyDescent="0.35">
      <c r="A296" s="29">
        <v>39499</v>
      </c>
      <c r="B296" s="30">
        <v>74.576999999999998</v>
      </c>
    </row>
    <row r="297" spans="1:2" x14ac:dyDescent="0.35">
      <c r="A297" s="29">
        <v>39500</v>
      </c>
      <c r="B297" s="30">
        <v>73.754999999999995</v>
      </c>
    </row>
    <row r="298" spans="1:2" x14ac:dyDescent="0.35">
      <c r="A298" s="29">
        <v>39503</v>
      </c>
      <c r="B298" s="30">
        <v>75.165000000000006</v>
      </c>
    </row>
    <row r="299" spans="1:2" x14ac:dyDescent="0.35">
      <c r="A299" s="29">
        <v>39504</v>
      </c>
      <c r="B299" s="30">
        <v>76.912999999999997</v>
      </c>
    </row>
    <row r="300" spans="1:2" x14ac:dyDescent="0.35">
      <c r="A300" s="29">
        <v>39505</v>
      </c>
      <c r="B300" s="30">
        <v>77.477000000000004</v>
      </c>
    </row>
    <row r="301" spans="1:2" x14ac:dyDescent="0.35">
      <c r="A301" s="29">
        <v>39506</v>
      </c>
      <c r="B301" s="30">
        <v>75.373999999999995</v>
      </c>
    </row>
    <row r="302" spans="1:2" x14ac:dyDescent="0.35">
      <c r="A302" s="29">
        <v>39507</v>
      </c>
      <c r="B302" s="30">
        <v>73.126999999999995</v>
      </c>
    </row>
    <row r="303" spans="1:2" x14ac:dyDescent="0.35">
      <c r="A303" s="29">
        <v>39510</v>
      </c>
      <c r="B303" s="30">
        <v>72.652000000000001</v>
      </c>
    </row>
    <row r="304" spans="1:2" x14ac:dyDescent="0.35">
      <c r="A304" s="29">
        <v>39511</v>
      </c>
      <c r="B304" s="30">
        <v>71.049000000000007</v>
      </c>
    </row>
    <row r="305" spans="1:2" x14ac:dyDescent="0.35">
      <c r="A305" s="29">
        <v>39512</v>
      </c>
      <c r="B305" s="30">
        <v>72.813000000000002</v>
      </c>
    </row>
    <row r="306" spans="1:2" x14ac:dyDescent="0.35">
      <c r="A306" s="29">
        <v>39513</v>
      </c>
      <c r="B306" s="30">
        <v>71.105000000000004</v>
      </c>
    </row>
    <row r="307" spans="1:2" x14ac:dyDescent="0.35">
      <c r="A307" s="29">
        <v>39514</v>
      </c>
      <c r="B307" s="30">
        <v>69.14</v>
      </c>
    </row>
    <row r="308" spans="1:2" x14ac:dyDescent="0.35">
      <c r="A308" s="29">
        <v>39517</v>
      </c>
      <c r="B308" s="30">
        <v>68.463999999999999</v>
      </c>
    </row>
    <row r="309" spans="1:2" x14ac:dyDescent="0.35">
      <c r="A309" s="29">
        <v>39518</v>
      </c>
      <c r="B309" s="30">
        <v>68.697000000000003</v>
      </c>
    </row>
    <row r="310" spans="1:2" x14ac:dyDescent="0.35">
      <c r="A310" s="29">
        <v>39519</v>
      </c>
      <c r="B310" s="30">
        <v>70.477000000000004</v>
      </c>
    </row>
    <row r="311" spans="1:2" x14ac:dyDescent="0.35">
      <c r="A311" s="29">
        <v>39520</v>
      </c>
      <c r="B311" s="30">
        <v>69.519000000000005</v>
      </c>
    </row>
    <row r="312" spans="1:2" x14ac:dyDescent="0.35">
      <c r="A312" s="29">
        <v>39521</v>
      </c>
      <c r="B312" s="30">
        <v>68.045000000000002</v>
      </c>
    </row>
    <row r="313" spans="1:2" x14ac:dyDescent="0.35">
      <c r="A313" s="29">
        <v>39524</v>
      </c>
      <c r="B313" s="30">
        <v>66.039000000000001</v>
      </c>
    </row>
    <row r="314" spans="1:2" x14ac:dyDescent="0.35">
      <c r="A314" s="29">
        <v>39525</v>
      </c>
      <c r="B314" s="30">
        <v>68.471999999999994</v>
      </c>
    </row>
    <row r="315" spans="1:2" x14ac:dyDescent="0.35">
      <c r="A315" s="29">
        <v>39526</v>
      </c>
      <c r="B315" s="30">
        <v>67.433000000000007</v>
      </c>
    </row>
    <row r="316" spans="1:2" x14ac:dyDescent="0.35">
      <c r="A316" s="29">
        <v>39527</v>
      </c>
      <c r="B316" s="30">
        <v>68.375</v>
      </c>
    </row>
    <row r="317" spans="1:2" x14ac:dyDescent="0.35">
      <c r="A317" s="29">
        <v>39532</v>
      </c>
      <c r="B317" s="30">
        <v>73.908000000000001</v>
      </c>
    </row>
    <row r="318" spans="1:2" x14ac:dyDescent="0.35">
      <c r="A318" s="29">
        <v>39533</v>
      </c>
      <c r="B318" s="30">
        <v>74.793999999999997</v>
      </c>
    </row>
    <row r="319" spans="1:2" x14ac:dyDescent="0.35">
      <c r="A319" s="29">
        <v>39534</v>
      </c>
      <c r="B319" s="30">
        <v>75.712999999999994</v>
      </c>
    </row>
    <row r="320" spans="1:2" x14ac:dyDescent="0.35">
      <c r="A320" s="29">
        <v>39535</v>
      </c>
      <c r="B320" s="30">
        <v>74.793999999999997</v>
      </c>
    </row>
    <row r="321" spans="1:2" x14ac:dyDescent="0.35">
      <c r="A321" s="29">
        <v>39538</v>
      </c>
      <c r="B321" s="30">
        <v>75.591999999999999</v>
      </c>
    </row>
    <row r="322" spans="1:2" x14ac:dyDescent="0.35">
      <c r="A322" s="29">
        <v>39539</v>
      </c>
      <c r="B322" s="30">
        <v>77.783000000000001</v>
      </c>
    </row>
    <row r="323" spans="1:2" x14ac:dyDescent="0.35">
      <c r="A323" s="29">
        <v>39540</v>
      </c>
      <c r="B323" s="30">
        <v>75.994</v>
      </c>
    </row>
    <row r="324" spans="1:2" x14ac:dyDescent="0.35">
      <c r="A324" s="29">
        <v>39541</v>
      </c>
      <c r="B324" s="30">
        <v>73.111000000000004</v>
      </c>
    </row>
    <row r="325" spans="1:2" x14ac:dyDescent="0.35">
      <c r="A325" s="29">
        <v>39542</v>
      </c>
      <c r="B325" s="30">
        <v>72.998000000000005</v>
      </c>
    </row>
    <row r="326" spans="1:2" x14ac:dyDescent="0.35">
      <c r="A326" s="29">
        <v>39545</v>
      </c>
      <c r="B326" s="30">
        <v>73.643000000000001</v>
      </c>
    </row>
    <row r="327" spans="1:2" x14ac:dyDescent="0.35">
      <c r="A327" s="29">
        <v>39546</v>
      </c>
      <c r="B327" s="30">
        <v>71.290999999999997</v>
      </c>
    </row>
    <row r="328" spans="1:2" x14ac:dyDescent="0.35">
      <c r="A328" s="29">
        <v>39547</v>
      </c>
      <c r="B328" s="30">
        <v>69.623000000000005</v>
      </c>
    </row>
    <row r="329" spans="1:2" x14ac:dyDescent="0.35">
      <c r="A329" s="29">
        <v>39548</v>
      </c>
      <c r="B329" s="30">
        <v>67.795000000000002</v>
      </c>
    </row>
    <row r="330" spans="1:2" x14ac:dyDescent="0.35">
      <c r="A330" s="29">
        <v>39549</v>
      </c>
      <c r="B330" s="30">
        <v>67.626000000000005</v>
      </c>
    </row>
    <row r="331" spans="1:2" x14ac:dyDescent="0.35">
      <c r="A331" s="29">
        <v>39552</v>
      </c>
      <c r="B331" s="30">
        <v>66.522000000000006</v>
      </c>
    </row>
    <row r="332" spans="1:2" x14ac:dyDescent="0.35">
      <c r="A332" s="29">
        <v>39553</v>
      </c>
      <c r="B332" s="30">
        <v>65.692999999999998</v>
      </c>
    </row>
    <row r="333" spans="1:2" x14ac:dyDescent="0.35">
      <c r="A333" s="29">
        <v>39554</v>
      </c>
      <c r="B333" s="30">
        <v>67.787000000000006</v>
      </c>
    </row>
    <row r="334" spans="1:2" x14ac:dyDescent="0.35">
      <c r="A334" s="29">
        <v>39555</v>
      </c>
      <c r="B334" s="30">
        <v>68.238</v>
      </c>
    </row>
    <row r="335" spans="1:2" x14ac:dyDescent="0.35">
      <c r="A335" s="29">
        <v>39556</v>
      </c>
      <c r="B335" s="30">
        <v>69.962000000000003</v>
      </c>
    </row>
    <row r="336" spans="1:2" x14ac:dyDescent="0.35">
      <c r="A336" s="29">
        <v>39559</v>
      </c>
      <c r="B336" s="30">
        <v>67.658000000000001</v>
      </c>
    </row>
    <row r="337" spans="1:2" x14ac:dyDescent="0.35">
      <c r="A337" s="29">
        <v>39560</v>
      </c>
      <c r="B337" s="30">
        <v>66.667000000000002</v>
      </c>
    </row>
    <row r="338" spans="1:2" x14ac:dyDescent="0.35">
      <c r="A338" s="29">
        <v>39561</v>
      </c>
      <c r="B338" s="30">
        <v>67.98</v>
      </c>
    </row>
    <row r="339" spans="1:2" x14ac:dyDescent="0.35">
      <c r="A339" s="29">
        <v>39562</v>
      </c>
      <c r="B339" s="30">
        <v>66.344999999999999</v>
      </c>
    </row>
    <row r="340" spans="1:2" x14ac:dyDescent="0.35">
      <c r="A340" s="29">
        <v>39563</v>
      </c>
      <c r="B340" s="30">
        <v>67.739000000000004</v>
      </c>
    </row>
    <row r="341" spans="1:2" x14ac:dyDescent="0.35">
      <c r="A341" s="29">
        <v>39566</v>
      </c>
      <c r="B341" s="30">
        <v>66.844999999999999</v>
      </c>
    </row>
    <row r="342" spans="1:2" x14ac:dyDescent="0.35">
      <c r="A342" s="29">
        <v>39567</v>
      </c>
      <c r="B342" s="30">
        <v>66.772000000000006</v>
      </c>
    </row>
    <row r="343" spans="1:2" x14ac:dyDescent="0.35">
      <c r="A343" s="29">
        <v>39568</v>
      </c>
      <c r="B343" s="30">
        <v>67.706000000000003</v>
      </c>
    </row>
    <row r="344" spans="1:2" x14ac:dyDescent="0.35">
      <c r="A344" s="29">
        <v>39570</v>
      </c>
      <c r="B344" s="30">
        <v>69.164000000000001</v>
      </c>
    </row>
    <row r="345" spans="1:2" x14ac:dyDescent="0.35">
      <c r="A345" s="29">
        <v>39573</v>
      </c>
      <c r="B345" s="30">
        <v>68.391000000000005</v>
      </c>
    </row>
    <row r="346" spans="1:2" x14ac:dyDescent="0.35">
      <c r="A346" s="29">
        <v>39574</v>
      </c>
      <c r="B346" s="30">
        <v>68.617000000000004</v>
      </c>
    </row>
    <row r="347" spans="1:2" x14ac:dyDescent="0.35">
      <c r="A347" s="29">
        <v>39575</v>
      </c>
      <c r="B347" s="30">
        <v>70.123000000000005</v>
      </c>
    </row>
    <row r="348" spans="1:2" x14ac:dyDescent="0.35">
      <c r="A348" s="29">
        <v>39576</v>
      </c>
      <c r="B348" s="30">
        <v>70.106999999999999</v>
      </c>
    </row>
    <row r="349" spans="1:2" x14ac:dyDescent="0.35">
      <c r="A349" s="29">
        <v>39577</v>
      </c>
      <c r="B349" s="30">
        <v>67.94</v>
      </c>
    </row>
    <row r="350" spans="1:2" x14ac:dyDescent="0.35">
      <c r="A350" s="29">
        <v>39580</v>
      </c>
      <c r="B350" s="30">
        <v>68.495999999999995</v>
      </c>
    </row>
    <row r="351" spans="1:2" x14ac:dyDescent="0.35">
      <c r="A351" s="29">
        <v>39581</v>
      </c>
      <c r="B351" s="30">
        <v>68.262</v>
      </c>
    </row>
    <row r="352" spans="1:2" x14ac:dyDescent="0.35">
      <c r="A352" s="29">
        <v>39582</v>
      </c>
      <c r="B352" s="30">
        <v>67.61</v>
      </c>
    </row>
    <row r="353" spans="1:2" x14ac:dyDescent="0.35">
      <c r="A353" s="29">
        <v>39583</v>
      </c>
      <c r="B353" s="30">
        <v>69.221000000000004</v>
      </c>
    </row>
    <row r="354" spans="1:2" x14ac:dyDescent="0.35">
      <c r="A354" s="29">
        <v>39584</v>
      </c>
      <c r="B354" s="30">
        <v>71.798000000000002</v>
      </c>
    </row>
    <row r="355" spans="1:2" x14ac:dyDescent="0.35">
      <c r="A355" s="29">
        <v>39587</v>
      </c>
      <c r="B355" s="30">
        <v>71.894999999999996</v>
      </c>
    </row>
    <row r="356" spans="1:2" x14ac:dyDescent="0.35">
      <c r="A356" s="29">
        <v>39588</v>
      </c>
      <c r="B356" s="30">
        <v>69.784000000000006</v>
      </c>
    </row>
    <row r="357" spans="1:2" x14ac:dyDescent="0.35">
      <c r="A357" s="29">
        <v>39589</v>
      </c>
      <c r="B357" s="30">
        <v>68.866</v>
      </c>
    </row>
    <row r="358" spans="1:2" x14ac:dyDescent="0.35">
      <c r="A358" s="29">
        <v>39590</v>
      </c>
      <c r="B358" s="30">
        <v>67.376000000000005</v>
      </c>
    </row>
    <row r="359" spans="1:2" x14ac:dyDescent="0.35">
      <c r="A359" s="29">
        <v>39591</v>
      </c>
      <c r="B359" s="30">
        <v>66.344999999999999</v>
      </c>
    </row>
    <row r="360" spans="1:2" x14ac:dyDescent="0.35">
      <c r="A360" s="29">
        <v>39594</v>
      </c>
      <c r="B360" s="30">
        <v>65.507000000000005</v>
      </c>
    </row>
    <row r="361" spans="1:2" x14ac:dyDescent="0.35">
      <c r="A361" s="29">
        <v>39595</v>
      </c>
      <c r="B361" s="30">
        <v>65.837999999999994</v>
      </c>
    </row>
    <row r="362" spans="1:2" x14ac:dyDescent="0.35">
      <c r="A362" s="29">
        <v>39596</v>
      </c>
      <c r="B362" s="30">
        <v>66.748000000000005</v>
      </c>
    </row>
    <row r="363" spans="1:2" x14ac:dyDescent="0.35">
      <c r="A363" s="29">
        <v>39597</v>
      </c>
      <c r="B363" s="30">
        <v>66.207999999999998</v>
      </c>
    </row>
    <row r="364" spans="1:2" x14ac:dyDescent="0.35">
      <c r="A364" s="29">
        <v>39598</v>
      </c>
      <c r="B364" s="30">
        <v>67.658000000000001</v>
      </c>
    </row>
    <row r="365" spans="1:2" x14ac:dyDescent="0.35">
      <c r="A365" s="29">
        <v>39601</v>
      </c>
      <c r="B365" s="30">
        <v>66.852999999999994</v>
      </c>
    </row>
    <row r="366" spans="1:2" x14ac:dyDescent="0.35">
      <c r="A366" s="29">
        <v>39602</v>
      </c>
      <c r="B366" s="30">
        <v>68.786000000000001</v>
      </c>
    </row>
    <row r="367" spans="1:2" x14ac:dyDescent="0.35">
      <c r="A367" s="29">
        <v>39603</v>
      </c>
      <c r="B367" s="30">
        <v>68.56</v>
      </c>
    </row>
    <row r="368" spans="1:2" x14ac:dyDescent="0.35">
      <c r="A368" s="29">
        <v>39604</v>
      </c>
      <c r="B368" s="30">
        <v>69.599000000000004</v>
      </c>
    </row>
    <row r="369" spans="1:2" x14ac:dyDescent="0.35">
      <c r="A369" s="29">
        <v>39605</v>
      </c>
      <c r="B369" s="30">
        <v>67.884</v>
      </c>
    </row>
    <row r="370" spans="1:2" x14ac:dyDescent="0.35">
      <c r="A370" s="29">
        <v>39608</v>
      </c>
      <c r="B370" s="30">
        <v>67.713999999999999</v>
      </c>
    </row>
    <row r="371" spans="1:2" x14ac:dyDescent="0.35">
      <c r="A371" s="29">
        <v>39609</v>
      </c>
      <c r="B371" s="30">
        <v>67.971999999999994</v>
      </c>
    </row>
    <row r="372" spans="1:2" x14ac:dyDescent="0.35">
      <c r="A372" s="29">
        <v>39610</v>
      </c>
      <c r="B372" s="30">
        <v>63.122999999999998</v>
      </c>
    </row>
    <row r="373" spans="1:2" x14ac:dyDescent="0.35">
      <c r="A373" s="29">
        <v>39611</v>
      </c>
      <c r="B373" s="30">
        <v>64.299000000000007</v>
      </c>
    </row>
    <row r="374" spans="1:2" x14ac:dyDescent="0.35">
      <c r="A374" s="29">
        <v>39612</v>
      </c>
      <c r="B374" s="30">
        <v>64.799000000000007</v>
      </c>
    </row>
    <row r="375" spans="1:2" x14ac:dyDescent="0.35">
      <c r="A375" s="29">
        <v>39615</v>
      </c>
      <c r="B375" s="30">
        <v>64.38</v>
      </c>
    </row>
    <row r="376" spans="1:2" x14ac:dyDescent="0.35">
      <c r="A376" s="29">
        <v>39616</v>
      </c>
      <c r="B376" s="30">
        <v>64.564999999999998</v>
      </c>
    </row>
    <row r="377" spans="1:2" x14ac:dyDescent="0.35">
      <c r="A377" s="29">
        <v>39617</v>
      </c>
      <c r="B377" s="30">
        <v>62.704999999999998</v>
      </c>
    </row>
    <row r="378" spans="1:2" x14ac:dyDescent="0.35">
      <c r="A378" s="29">
        <v>39618</v>
      </c>
      <c r="B378" s="30">
        <v>62.133000000000003</v>
      </c>
    </row>
    <row r="379" spans="1:2" x14ac:dyDescent="0.35">
      <c r="A379" s="29">
        <v>39619</v>
      </c>
      <c r="B379" s="30">
        <v>61.021000000000001</v>
      </c>
    </row>
    <row r="380" spans="1:2" x14ac:dyDescent="0.35">
      <c r="A380" s="29">
        <v>39622</v>
      </c>
      <c r="B380" s="30">
        <v>60.722999999999999</v>
      </c>
    </row>
    <row r="381" spans="1:2" x14ac:dyDescent="0.35">
      <c r="A381" s="29">
        <v>39623</v>
      </c>
      <c r="B381" s="30">
        <v>60.353000000000002</v>
      </c>
    </row>
    <row r="382" spans="1:2" x14ac:dyDescent="0.35">
      <c r="A382" s="29">
        <v>39624</v>
      </c>
      <c r="B382" s="30">
        <v>61.44</v>
      </c>
    </row>
    <row r="383" spans="1:2" x14ac:dyDescent="0.35">
      <c r="A383" s="29">
        <v>39625</v>
      </c>
      <c r="B383" s="30">
        <v>58.17</v>
      </c>
    </row>
    <row r="384" spans="1:2" x14ac:dyDescent="0.35">
      <c r="A384" s="29">
        <v>39626</v>
      </c>
      <c r="B384" s="30">
        <v>57.01</v>
      </c>
    </row>
    <row r="385" spans="1:2" x14ac:dyDescent="0.35">
      <c r="A385" s="29">
        <v>39629</v>
      </c>
      <c r="B385" s="30">
        <v>56.945999999999998</v>
      </c>
    </row>
    <row r="386" spans="1:2" x14ac:dyDescent="0.35">
      <c r="A386" s="29">
        <v>39630</v>
      </c>
      <c r="B386" s="30">
        <v>54.375999999999998</v>
      </c>
    </row>
    <row r="387" spans="1:2" x14ac:dyDescent="0.35">
      <c r="A387" s="29">
        <v>39631</v>
      </c>
      <c r="B387" s="30">
        <v>53.231999999999999</v>
      </c>
    </row>
    <row r="388" spans="1:2" x14ac:dyDescent="0.35">
      <c r="A388" s="29">
        <v>39632</v>
      </c>
      <c r="B388" s="30">
        <v>53.594999999999999</v>
      </c>
    </row>
    <row r="389" spans="1:2" x14ac:dyDescent="0.35">
      <c r="A389" s="29">
        <v>39633</v>
      </c>
      <c r="B389" s="30">
        <v>52.902000000000001</v>
      </c>
    </row>
    <row r="390" spans="1:2" x14ac:dyDescent="0.35">
      <c r="A390" s="29">
        <v>39636</v>
      </c>
      <c r="B390" s="30">
        <v>52.345999999999997</v>
      </c>
    </row>
    <row r="391" spans="1:2" x14ac:dyDescent="0.35">
      <c r="A391" s="29">
        <v>39637</v>
      </c>
      <c r="B391" s="30">
        <v>51.783000000000001</v>
      </c>
    </row>
    <row r="392" spans="1:2" x14ac:dyDescent="0.35">
      <c r="A392" s="29">
        <v>39638</v>
      </c>
      <c r="B392" s="30">
        <v>53.055</v>
      </c>
    </row>
    <row r="393" spans="1:2" x14ac:dyDescent="0.35">
      <c r="A393" s="29">
        <v>39639</v>
      </c>
      <c r="B393" s="30">
        <v>48.890999999999998</v>
      </c>
    </row>
    <row r="394" spans="1:2" x14ac:dyDescent="0.35">
      <c r="A394" s="29">
        <v>39640</v>
      </c>
      <c r="B394" s="30">
        <v>47.079000000000001</v>
      </c>
    </row>
    <row r="395" spans="1:2" x14ac:dyDescent="0.35">
      <c r="A395" s="29">
        <v>39643</v>
      </c>
      <c r="B395" s="30">
        <v>48.326999999999998</v>
      </c>
    </row>
    <row r="396" spans="1:2" x14ac:dyDescent="0.35">
      <c r="A396" s="29">
        <v>39644</v>
      </c>
      <c r="B396" s="30">
        <v>46.296999999999997</v>
      </c>
    </row>
    <row r="397" spans="1:2" x14ac:dyDescent="0.35">
      <c r="A397" s="29">
        <v>39645</v>
      </c>
      <c r="B397" s="30">
        <v>49.180999999999997</v>
      </c>
    </row>
    <row r="398" spans="1:2" x14ac:dyDescent="0.35">
      <c r="A398" s="29">
        <v>39646</v>
      </c>
      <c r="B398" s="30">
        <v>51.347999999999999</v>
      </c>
    </row>
    <row r="399" spans="1:2" x14ac:dyDescent="0.35">
      <c r="A399" s="29">
        <v>39647</v>
      </c>
      <c r="B399" s="30">
        <v>52.338000000000001</v>
      </c>
    </row>
    <row r="400" spans="1:2" x14ac:dyDescent="0.35">
      <c r="A400" s="29">
        <v>39650</v>
      </c>
      <c r="B400" s="30">
        <v>52.677</v>
      </c>
    </row>
    <row r="401" spans="1:2" x14ac:dyDescent="0.35">
      <c r="A401" s="29">
        <v>39651</v>
      </c>
      <c r="B401" s="30">
        <v>50.969000000000001</v>
      </c>
    </row>
    <row r="402" spans="1:2" x14ac:dyDescent="0.35">
      <c r="A402" s="29">
        <v>39652</v>
      </c>
      <c r="B402" s="30">
        <v>53.643000000000001</v>
      </c>
    </row>
    <row r="403" spans="1:2" x14ac:dyDescent="0.35">
      <c r="A403" s="29">
        <v>39653</v>
      </c>
      <c r="B403" s="30">
        <v>56.462000000000003</v>
      </c>
    </row>
    <row r="404" spans="1:2" x14ac:dyDescent="0.35">
      <c r="A404" s="29">
        <v>39654</v>
      </c>
      <c r="B404" s="30">
        <v>56.728000000000002</v>
      </c>
    </row>
    <row r="405" spans="1:2" x14ac:dyDescent="0.35">
      <c r="A405" s="29">
        <v>39657</v>
      </c>
      <c r="B405" s="30">
        <v>55.222000000000001</v>
      </c>
    </row>
    <row r="406" spans="1:2" x14ac:dyDescent="0.35">
      <c r="A406" s="29">
        <v>39658</v>
      </c>
      <c r="B406" s="30">
        <v>54.167000000000002</v>
      </c>
    </row>
    <row r="407" spans="1:2" x14ac:dyDescent="0.35">
      <c r="A407" s="29">
        <v>39659</v>
      </c>
      <c r="B407" s="30">
        <v>56.801000000000002</v>
      </c>
    </row>
    <row r="408" spans="1:2" x14ac:dyDescent="0.35">
      <c r="A408" s="29">
        <v>39660</v>
      </c>
      <c r="B408" s="30">
        <v>56.518999999999998</v>
      </c>
    </row>
    <row r="409" spans="1:2" x14ac:dyDescent="0.35">
      <c r="A409" s="29">
        <v>39661</v>
      </c>
      <c r="B409" s="30">
        <v>55.81</v>
      </c>
    </row>
    <row r="410" spans="1:2" x14ac:dyDescent="0.35">
      <c r="A410" s="29">
        <v>39664</v>
      </c>
      <c r="B410" s="30">
        <v>56.752000000000002</v>
      </c>
    </row>
    <row r="411" spans="1:2" x14ac:dyDescent="0.35">
      <c r="A411" s="29">
        <v>39665</v>
      </c>
      <c r="B411" s="30">
        <v>59.530999999999999</v>
      </c>
    </row>
    <row r="412" spans="1:2" x14ac:dyDescent="0.35">
      <c r="A412" s="29">
        <v>39666</v>
      </c>
      <c r="B412" s="30">
        <v>61.366999999999997</v>
      </c>
    </row>
    <row r="413" spans="1:2" x14ac:dyDescent="0.35">
      <c r="A413" s="29">
        <v>39667</v>
      </c>
      <c r="B413" s="30">
        <v>61.005000000000003</v>
      </c>
    </row>
    <row r="414" spans="1:2" x14ac:dyDescent="0.35">
      <c r="A414" s="29">
        <v>39668</v>
      </c>
      <c r="B414" s="30">
        <v>62.518999999999998</v>
      </c>
    </row>
    <row r="415" spans="1:2" x14ac:dyDescent="0.35">
      <c r="A415" s="29">
        <v>39671</v>
      </c>
      <c r="B415" s="30">
        <v>64.436000000000007</v>
      </c>
    </row>
    <row r="416" spans="1:2" x14ac:dyDescent="0.35">
      <c r="A416" s="29">
        <v>39672</v>
      </c>
      <c r="B416" s="30">
        <v>64.468000000000004</v>
      </c>
    </row>
    <row r="417" spans="1:2" x14ac:dyDescent="0.35">
      <c r="A417" s="29">
        <v>39673</v>
      </c>
      <c r="B417" s="30">
        <v>61.640999999999998</v>
      </c>
    </row>
    <row r="418" spans="1:2" x14ac:dyDescent="0.35">
      <c r="A418" s="29">
        <v>39674</v>
      </c>
      <c r="B418" s="30">
        <v>62.962000000000003</v>
      </c>
    </row>
    <row r="419" spans="1:2" x14ac:dyDescent="0.35">
      <c r="A419" s="29">
        <v>39675</v>
      </c>
      <c r="B419" s="30">
        <v>64.620999999999995</v>
      </c>
    </row>
    <row r="420" spans="1:2" x14ac:dyDescent="0.35">
      <c r="A420" s="29">
        <v>39678</v>
      </c>
      <c r="B420" s="30">
        <v>63.622999999999998</v>
      </c>
    </row>
    <row r="421" spans="1:2" x14ac:dyDescent="0.35">
      <c r="A421" s="29">
        <v>39679</v>
      </c>
      <c r="B421" s="30">
        <v>61.165999999999997</v>
      </c>
    </row>
    <row r="422" spans="1:2" x14ac:dyDescent="0.35">
      <c r="A422" s="29">
        <v>39680</v>
      </c>
      <c r="B422" s="30">
        <v>61.366999999999997</v>
      </c>
    </row>
    <row r="423" spans="1:2" x14ac:dyDescent="0.35">
      <c r="A423" s="29">
        <v>39681</v>
      </c>
      <c r="B423" s="30">
        <v>59.603999999999999</v>
      </c>
    </row>
    <row r="424" spans="1:2" x14ac:dyDescent="0.35">
      <c r="A424" s="29">
        <v>39682</v>
      </c>
      <c r="B424" s="30">
        <v>62.067999999999998</v>
      </c>
    </row>
    <row r="425" spans="1:2" x14ac:dyDescent="0.35">
      <c r="A425" s="29">
        <v>39685</v>
      </c>
      <c r="B425" s="30">
        <v>61.021000000000001</v>
      </c>
    </row>
    <row r="426" spans="1:2" x14ac:dyDescent="0.35">
      <c r="A426" s="29">
        <v>39686</v>
      </c>
      <c r="B426" s="30">
        <v>62.341999999999999</v>
      </c>
    </row>
    <row r="427" spans="1:2" x14ac:dyDescent="0.35">
      <c r="A427" s="29">
        <v>39687</v>
      </c>
      <c r="B427" s="30">
        <v>61.415999999999997</v>
      </c>
    </row>
    <row r="428" spans="1:2" x14ac:dyDescent="0.35">
      <c r="A428" s="29">
        <v>39688</v>
      </c>
      <c r="B428" s="30">
        <v>61.561</v>
      </c>
    </row>
    <row r="429" spans="1:2" x14ac:dyDescent="0.35">
      <c r="A429" s="29">
        <v>39689</v>
      </c>
      <c r="B429" s="30">
        <v>64.210999999999999</v>
      </c>
    </row>
    <row r="430" spans="1:2" x14ac:dyDescent="0.35">
      <c r="A430" s="29">
        <v>39692</v>
      </c>
      <c r="B430" s="30">
        <v>62.31</v>
      </c>
    </row>
    <row r="431" spans="1:2" x14ac:dyDescent="0.35">
      <c r="A431" s="29">
        <v>39693</v>
      </c>
      <c r="B431" s="30">
        <v>65.132999999999996</v>
      </c>
    </row>
    <row r="432" spans="1:2" x14ac:dyDescent="0.35">
      <c r="A432" s="29">
        <v>39694</v>
      </c>
      <c r="B432" s="30">
        <v>63.344999999999999</v>
      </c>
    </row>
    <row r="433" spans="1:2" x14ac:dyDescent="0.35">
      <c r="A433" s="29">
        <v>39695</v>
      </c>
      <c r="B433" s="30">
        <v>61.609000000000002</v>
      </c>
    </row>
    <row r="434" spans="1:2" x14ac:dyDescent="0.35">
      <c r="A434" s="29">
        <v>39696</v>
      </c>
      <c r="B434" s="30">
        <v>58.395000000000003</v>
      </c>
    </row>
    <row r="435" spans="1:2" x14ac:dyDescent="0.35">
      <c r="A435" s="29">
        <v>39699</v>
      </c>
      <c r="B435" s="30">
        <v>61.009</v>
      </c>
    </row>
    <row r="436" spans="1:2" x14ac:dyDescent="0.35">
      <c r="A436" s="29">
        <v>39700</v>
      </c>
      <c r="B436" s="30">
        <v>61.158000000000001</v>
      </c>
    </row>
    <row r="437" spans="1:2" x14ac:dyDescent="0.35">
      <c r="A437" s="29">
        <v>39701</v>
      </c>
      <c r="B437" s="30">
        <v>60.216000000000001</v>
      </c>
    </row>
    <row r="438" spans="1:2" x14ac:dyDescent="0.35">
      <c r="A438" s="29">
        <v>39702</v>
      </c>
      <c r="B438" s="30">
        <v>58.555999999999997</v>
      </c>
    </row>
    <row r="439" spans="1:2" x14ac:dyDescent="0.35">
      <c r="A439" s="29">
        <v>39703</v>
      </c>
      <c r="B439" s="30">
        <v>59.442</v>
      </c>
    </row>
    <row r="440" spans="1:2" x14ac:dyDescent="0.35">
      <c r="A440" s="29">
        <v>39706</v>
      </c>
      <c r="B440" s="30">
        <v>58.17</v>
      </c>
    </row>
    <row r="441" spans="1:2" x14ac:dyDescent="0.35">
      <c r="A441" s="29">
        <v>39707</v>
      </c>
      <c r="B441" s="30">
        <v>57.654000000000003</v>
      </c>
    </row>
    <row r="442" spans="1:2" x14ac:dyDescent="0.35">
      <c r="A442" s="29">
        <v>39708</v>
      </c>
      <c r="B442" s="30">
        <v>55.411000000000001</v>
      </c>
    </row>
    <row r="443" spans="1:2" x14ac:dyDescent="0.35">
      <c r="A443" s="29">
        <v>39709</v>
      </c>
      <c r="B443" s="30">
        <v>55.668999999999997</v>
      </c>
    </row>
    <row r="444" spans="1:2" x14ac:dyDescent="0.35">
      <c r="A444" s="29">
        <v>39710</v>
      </c>
      <c r="B444" s="30">
        <v>59.808999999999997</v>
      </c>
    </row>
    <row r="445" spans="1:2" x14ac:dyDescent="0.35">
      <c r="A445" s="29">
        <v>39713</v>
      </c>
      <c r="B445" s="30">
        <v>57.826999999999998</v>
      </c>
    </row>
    <row r="446" spans="1:2" x14ac:dyDescent="0.35">
      <c r="A446" s="29">
        <v>39714</v>
      </c>
      <c r="B446" s="30">
        <v>55.137</v>
      </c>
    </row>
    <row r="447" spans="1:2" x14ac:dyDescent="0.35">
      <c r="A447" s="29">
        <v>39715</v>
      </c>
      <c r="B447" s="30">
        <v>54.569000000000003</v>
      </c>
    </row>
    <row r="448" spans="1:2" x14ac:dyDescent="0.35">
      <c r="A448" s="29">
        <v>39716</v>
      </c>
      <c r="B448" s="30">
        <v>55.052999999999997</v>
      </c>
    </row>
    <row r="449" spans="1:2" x14ac:dyDescent="0.35">
      <c r="A449" s="29">
        <v>39717</v>
      </c>
      <c r="B449" s="30">
        <v>53.317</v>
      </c>
    </row>
    <row r="450" spans="1:2" x14ac:dyDescent="0.35">
      <c r="A450" s="29">
        <v>39720</v>
      </c>
      <c r="B450" s="30">
        <v>50.325000000000003</v>
      </c>
    </row>
    <row r="451" spans="1:2" x14ac:dyDescent="0.35">
      <c r="A451" s="29">
        <v>39721</v>
      </c>
      <c r="B451" s="30">
        <v>50.49</v>
      </c>
    </row>
    <row r="452" spans="1:2" x14ac:dyDescent="0.35">
      <c r="A452" s="29">
        <v>39722</v>
      </c>
      <c r="B452" s="30">
        <v>50.776000000000003</v>
      </c>
    </row>
    <row r="453" spans="1:2" x14ac:dyDescent="0.35">
      <c r="A453" s="29">
        <v>39723</v>
      </c>
      <c r="B453" s="30">
        <v>49.055999999999997</v>
      </c>
    </row>
    <row r="454" spans="1:2" x14ac:dyDescent="0.35">
      <c r="A454" s="29">
        <v>39724</v>
      </c>
      <c r="B454" s="30">
        <v>48.895000000000003</v>
      </c>
    </row>
    <row r="455" spans="1:2" x14ac:dyDescent="0.35">
      <c r="A455" s="29">
        <v>39727</v>
      </c>
      <c r="B455" s="30">
        <v>42.625</v>
      </c>
    </row>
    <row r="456" spans="1:2" x14ac:dyDescent="0.35">
      <c r="A456" s="29">
        <v>39728</v>
      </c>
      <c r="B456" s="30">
        <v>40.594999999999999</v>
      </c>
    </row>
    <row r="457" spans="1:2" x14ac:dyDescent="0.35">
      <c r="A457" s="29">
        <v>39729</v>
      </c>
      <c r="B457" s="30">
        <v>40.43</v>
      </c>
    </row>
    <row r="458" spans="1:2" x14ac:dyDescent="0.35">
      <c r="A458" s="29">
        <v>39730</v>
      </c>
      <c r="B458" s="30">
        <v>38.814999999999998</v>
      </c>
    </row>
    <row r="459" spans="1:2" x14ac:dyDescent="0.35">
      <c r="A459" s="29">
        <v>39731</v>
      </c>
      <c r="B459" s="30">
        <v>35.979999999999997</v>
      </c>
    </row>
    <row r="460" spans="1:2" x14ac:dyDescent="0.35">
      <c r="A460" s="29">
        <v>39734</v>
      </c>
      <c r="B460" s="30">
        <v>38.154000000000003</v>
      </c>
    </row>
    <row r="461" spans="1:2" x14ac:dyDescent="0.35">
      <c r="A461" s="29">
        <v>39735</v>
      </c>
      <c r="B461" s="30">
        <v>40.24</v>
      </c>
    </row>
    <row r="462" spans="1:2" x14ac:dyDescent="0.35">
      <c r="A462" s="29">
        <v>39736</v>
      </c>
      <c r="B462" s="30">
        <v>36.386000000000003</v>
      </c>
    </row>
    <row r="463" spans="1:2" x14ac:dyDescent="0.35">
      <c r="A463" s="29">
        <v>39737</v>
      </c>
      <c r="B463" s="30">
        <v>32.786000000000001</v>
      </c>
    </row>
    <row r="464" spans="1:2" x14ac:dyDescent="0.35">
      <c r="A464" s="29">
        <v>39738</v>
      </c>
      <c r="B464" s="30">
        <v>34.216000000000001</v>
      </c>
    </row>
    <row r="465" spans="1:2" x14ac:dyDescent="0.35">
      <c r="A465" s="29">
        <v>39741</v>
      </c>
      <c r="B465" s="30">
        <v>36.249000000000002</v>
      </c>
    </row>
    <row r="466" spans="1:2" x14ac:dyDescent="0.35">
      <c r="A466" s="29">
        <v>39742</v>
      </c>
      <c r="B466" s="30">
        <v>37.023000000000003</v>
      </c>
    </row>
    <row r="467" spans="1:2" x14ac:dyDescent="0.35">
      <c r="A467" s="29">
        <v>39743</v>
      </c>
      <c r="B467" s="30">
        <v>34.191000000000003</v>
      </c>
    </row>
    <row r="468" spans="1:2" x14ac:dyDescent="0.35">
      <c r="A468" s="29">
        <v>39744</v>
      </c>
      <c r="B468" s="30">
        <v>32.963000000000001</v>
      </c>
    </row>
    <row r="469" spans="1:2" x14ac:dyDescent="0.35">
      <c r="A469" s="29">
        <v>39745</v>
      </c>
      <c r="B469" s="30">
        <v>31.042000000000002</v>
      </c>
    </row>
    <row r="470" spans="1:2" x14ac:dyDescent="0.35">
      <c r="A470" s="29">
        <v>39748</v>
      </c>
      <c r="B470" s="30">
        <v>29.637</v>
      </c>
    </row>
    <row r="471" spans="1:2" x14ac:dyDescent="0.35">
      <c r="A471" s="29">
        <v>39749</v>
      </c>
      <c r="B471" s="30">
        <v>30.606999999999999</v>
      </c>
    </row>
    <row r="472" spans="1:2" x14ac:dyDescent="0.35">
      <c r="A472" s="29">
        <v>39750</v>
      </c>
      <c r="B472" s="30">
        <v>35.286999999999999</v>
      </c>
    </row>
    <row r="473" spans="1:2" x14ac:dyDescent="0.35">
      <c r="A473" s="29">
        <v>39751</v>
      </c>
      <c r="B473" s="30">
        <v>38.524999999999999</v>
      </c>
    </row>
    <row r="474" spans="1:2" x14ac:dyDescent="0.35">
      <c r="A474" s="29">
        <v>39752</v>
      </c>
      <c r="B474" s="30">
        <v>39.950000000000003</v>
      </c>
    </row>
    <row r="475" spans="1:2" x14ac:dyDescent="0.35">
      <c r="A475" s="29">
        <v>39755</v>
      </c>
      <c r="B475" s="30">
        <v>38.142000000000003</v>
      </c>
    </row>
    <row r="476" spans="1:2" x14ac:dyDescent="0.35">
      <c r="A476" s="29">
        <v>39756</v>
      </c>
      <c r="B476" s="30">
        <v>41.247</v>
      </c>
    </row>
    <row r="477" spans="1:2" x14ac:dyDescent="0.35">
      <c r="A477" s="29">
        <v>39757</v>
      </c>
      <c r="B477" s="30">
        <v>39.893999999999998</v>
      </c>
    </row>
    <row r="478" spans="1:2" x14ac:dyDescent="0.35">
      <c r="A478" s="29">
        <v>39758</v>
      </c>
      <c r="B478" s="30">
        <v>36.848999999999997</v>
      </c>
    </row>
    <row r="479" spans="1:2" x14ac:dyDescent="0.35">
      <c r="A479" s="29">
        <v>39759</v>
      </c>
      <c r="B479" s="30">
        <v>37.070999999999998</v>
      </c>
    </row>
    <row r="480" spans="1:2" x14ac:dyDescent="0.35">
      <c r="A480" s="29">
        <v>39762</v>
      </c>
      <c r="B480" s="30">
        <v>36.572000000000003</v>
      </c>
    </row>
    <row r="481" spans="1:2" x14ac:dyDescent="0.35">
      <c r="A481" s="29">
        <v>39763</v>
      </c>
      <c r="B481" s="30">
        <v>33.374000000000002</v>
      </c>
    </row>
    <row r="482" spans="1:2" x14ac:dyDescent="0.35">
      <c r="A482" s="29">
        <v>39764</v>
      </c>
      <c r="B482" s="30">
        <v>31.992999999999999</v>
      </c>
    </row>
    <row r="483" spans="1:2" x14ac:dyDescent="0.35">
      <c r="A483" s="29">
        <v>39765</v>
      </c>
      <c r="B483" s="30">
        <v>30.312999999999999</v>
      </c>
    </row>
    <row r="484" spans="1:2" x14ac:dyDescent="0.35">
      <c r="A484" s="29">
        <v>39766</v>
      </c>
      <c r="B484" s="30">
        <v>29.31</v>
      </c>
    </row>
    <row r="485" spans="1:2" x14ac:dyDescent="0.35">
      <c r="A485" s="29">
        <v>39769</v>
      </c>
      <c r="B485" s="30">
        <v>27.111999999999998</v>
      </c>
    </row>
    <row r="486" spans="1:2" x14ac:dyDescent="0.35">
      <c r="A486" s="29">
        <v>39770</v>
      </c>
      <c r="B486" s="30">
        <v>26.556000000000001</v>
      </c>
    </row>
    <row r="487" spans="1:2" x14ac:dyDescent="0.35">
      <c r="A487" s="29">
        <v>39771</v>
      </c>
      <c r="B487" s="30">
        <v>26.882000000000001</v>
      </c>
    </row>
    <row r="488" spans="1:2" x14ac:dyDescent="0.35">
      <c r="A488" s="29">
        <v>39772</v>
      </c>
      <c r="B488" s="30">
        <v>25.855</v>
      </c>
    </row>
    <row r="489" spans="1:2" x14ac:dyDescent="0.35">
      <c r="A489" s="29">
        <v>39773</v>
      </c>
      <c r="B489" s="30">
        <v>25.404</v>
      </c>
    </row>
    <row r="490" spans="1:2" x14ac:dyDescent="0.35">
      <c r="A490" s="29">
        <v>39776</v>
      </c>
      <c r="B490" s="30">
        <v>28.984000000000002</v>
      </c>
    </row>
    <row r="491" spans="1:2" x14ac:dyDescent="0.35">
      <c r="A491" s="29">
        <v>39777</v>
      </c>
      <c r="B491" s="30">
        <v>29.157</v>
      </c>
    </row>
    <row r="492" spans="1:2" x14ac:dyDescent="0.35">
      <c r="A492" s="29">
        <v>39778</v>
      </c>
      <c r="B492" s="30">
        <v>27.667000000000002</v>
      </c>
    </row>
    <row r="493" spans="1:2" x14ac:dyDescent="0.35">
      <c r="A493" s="29">
        <v>39779</v>
      </c>
      <c r="B493" s="30">
        <v>30.510999999999999</v>
      </c>
    </row>
    <row r="494" spans="1:2" x14ac:dyDescent="0.35">
      <c r="A494" s="29">
        <v>39780</v>
      </c>
      <c r="B494" s="30">
        <v>30.084</v>
      </c>
    </row>
    <row r="495" spans="1:2" x14ac:dyDescent="0.35">
      <c r="A495" s="29">
        <v>39783</v>
      </c>
      <c r="B495" s="30">
        <v>29.169</v>
      </c>
    </row>
    <row r="496" spans="1:2" x14ac:dyDescent="0.35">
      <c r="A496" s="29">
        <v>39784</v>
      </c>
      <c r="B496" s="30">
        <v>29.081</v>
      </c>
    </row>
    <row r="497" spans="1:2" x14ac:dyDescent="0.35">
      <c r="A497" s="29">
        <v>39785</v>
      </c>
      <c r="B497" s="30">
        <v>29.991</v>
      </c>
    </row>
    <row r="498" spans="1:2" x14ac:dyDescent="0.35">
      <c r="A498" s="29">
        <v>39786</v>
      </c>
      <c r="B498" s="30">
        <v>28.594000000000001</v>
      </c>
    </row>
    <row r="499" spans="1:2" x14ac:dyDescent="0.35">
      <c r="A499" s="29">
        <v>39787</v>
      </c>
      <c r="B499" s="30">
        <v>26.137</v>
      </c>
    </row>
    <row r="500" spans="1:2" x14ac:dyDescent="0.35">
      <c r="A500" s="29">
        <v>39790</v>
      </c>
      <c r="B500" s="30">
        <v>29.547999999999998</v>
      </c>
    </row>
    <row r="501" spans="1:2" x14ac:dyDescent="0.35">
      <c r="A501" s="29">
        <v>39791</v>
      </c>
      <c r="B501" s="30">
        <v>32.947000000000003</v>
      </c>
    </row>
    <row r="502" spans="1:2" x14ac:dyDescent="0.35">
      <c r="A502" s="29">
        <v>39792</v>
      </c>
      <c r="B502" s="30">
        <v>32.991</v>
      </c>
    </row>
    <row r="503" spans="1:2" x14ac:dyDescent="0.35">
      <c r="A503" s="29">
        <v>39793</v>
      </c>
      <c r="B503" s="30">
        <v>33.088000000000001</v>
      </c>
    </row>
    <row r="504" spans="1:2" x14ac:dyDescent="0.35">
      <c r="A504" s="29">
        <v>39794</v>
      </c>
      <c r="B504" s="30">
        <v>32.222000000000001</v>
      </c>
    </row>
    <row r="505" spans="1:2" x14ac:dyDescent="0.35">
      <c r="A505" s="29">
        <v>39797</v>
      </c>
      <c r="B505" s="30">
        <v>31.948</v>
      </c>
    </row>
    <row r="506" spans="1:2" x14ac:dyDescent="0.35">
      <c r="A506" s="29">
        <v>39798</v>
      </c>
      <c r="B506" s="30">
        <v>34.433</v>
      </c>
    </row>
    <row r="507" spans="1:2" x14ac:dyDescent="0.35">
      <c r="A507" s="29">
        <v>39799</v>
      </c>
      <c r="B507" s="30">
        <v>37.087000000000003</v>
      </c>
    </row>
    <row r="508" spans="1:2" x14ac:dyDescent="0.35">
      <c r="A508" s="29">
        <v>39800</v>
      </c>
      <c r="B508" s="30">
        <v>37.070999999999998</v>
      </c>
    </row>
    <row r="509" spans="1:2" x14ac:dyDescent="0.35">
      <c r="A509" s="29">
        <v>39801</v>
      </c>
      <c r="B509" s="30">
        <v>37.889000000000003</v>
      </c>
    </row>
    <row r="510" spans="1:2" x14ac:dyDescent="0.35">
      <c r="A510" s="29">
        <v>39804</v>
      </c>
      <c r="B510" s="30">
        <v>37.405000000000001</v>
      </c>
    </row>
    <row r="511" spans="1:2" x14ac:dyDescent="0.35">
      <c r="A511" s="29">
        <v>39805</v>
      </c>
      <c r="B511" s="30">
        <v>36.777000000000001</v>
      </c>
    </row>
    <row r="512" spans="1:2" x14ac:dyDescent="0.35">
      <c r="A512" s="29">
        <v>39806</v>
      </c>
      <c r="B512" s="30">
        <v>36.180999999999997</v>
      </c>
    </row>
    <row r="513" spans="1:2" x14ac:dyDescent="0.35">
      <c r="A513" s="29">
        <v>39811</v>
      </c>
      <c r="B513" s="30">
        <v>36.39</v>
      </c>
    </row>
    <row r="514" spans="1:2" x14ac:dyDescent="0.35">
      <c r="A514" s="29">
        <v>39812</v>
      </c>
      <c r="B514" s="30">
        <v>37.615000000000002</v>
      </c>
    </row>
    <row r="515" spans="1:2" x14ac:dyDescent="0.35">
      <c r="A515" s="29">
        <v>39813</v>
      </c>
      <c r="B515" s="30">
        <v>37.533999999999999</v>
      </c>
    </row>
    <row r="516" spans="1:2" x14ac:dyDescent="0.35">
      <c r="A516" s="29">
        <v>39815</v>
      </c>
      <c r="B516" s="30">
        <v>40.273000000000003</v>
      </c>
    </row>
    <row r="517" spans="1:2" x14ac:dyDescent="0.35">
      <c r="A517" s="29">
        <v>39818</v>
      </c>
      <c r="B517" s="30">
        <v>39.661000000000001</v>
      </c>
    </row>
    <row r="518" spans="1:2" x14ac:dyDescent="0.35">
      <c r="A518" s="29">
        <v>39819</v>
      </c>
      <c r="B518" s="30">
        <v>41.573</v>
      </c>
    </row>
    <row r="519" spans="1:2" x14ac:dyDescent="0.35">
      <c r="A519" s="29">
        <v>39820</v>
      </c>
      <c r="B519" s="30">
        <v>38.621000000000002</v>
      </c>
    </row>
    <row r="520" spans="1:2" x14ac:dyDescent="0.35">
      <c r="A520" s="29">
        <v>39821</v>
      </c>
      <c r="B520" s="30">
        <v>37.204000000000001</v>
      </c>
    </row>
    <row r="521" spans="1:2" x14ac:dyDescent="0.35">
      <c r="A521" s="29">
        <v>39822</v>
      </c>
      <c r="B521" s="30">
        <v>36.808999999999997</v>
      </c>
    </row>
    <row r="522" spans="1:2" x14ac:dyDescent="0.35">
      <c r="A522" s="29">
        <v>39825</v>
      </c>
      <c r="B522" s="30">
        <v>36.761000000000003</v>
      </c>
    </row>
    <row r="523" spans="1:2" x14ac:dyDescent="0.35">
      <c r="A523" s="29">
        <v>39826</v>
      </c>
      <c r="B523" s="30">
        <v>36.643999999999998</v>
      </c>
    </row>
    <row r="524" spans="1:2" x14ac:dyDescent="0.35">
      <c r="A524" s="29">
        <v>39827</v>
      </c>
      <c r="B524" s="30">
        <v>33.844999999999999</v>
      </c>
    </row>
    <row r="525" spans="1:2" x14ac:dyDescent="0.35">
      <c r="A525" s="29">
        <v>39828</v>
      </c>
      <c r="B525" s="30">
        <v>33.006999999999998</v>
      </c>
    </row>
    <row r="526" spans="1:2" x14ac:dyDescent="0.35">
      <c r="A526" s="29">
        <v>39829</v>
      </c>
      <c r="B526" s="30">
        <v>34.276000000000003</v>
      </c>
    </row>
    <row r="527" spans="1:2" x14ac:dyDescent="0.35">
      <c r="A527" s="29">
        <v>39832</v>
      </c>
      <c r="B527" s="30">
        <v>31.452999999999999</v>
      </c>
    </row>
    <row r="528" spans="1:2" x14ac:dyDescent="0.35">
      <c r="A528" s="29">
        <v>39833</v>
      </c>
      <c r="B528" s="30">
        <v>31.143000000000001</v>
      </c>
    </row>
    <row r="529" spans="1:2" x14ac:dyDescent="0.35">
      <c r="A529" s="29">
        <v>39834</v>
      </c>
      <c r="B529" s="30">
        <v>30.888999999999999</v>
      </c>
    </row>
    <row r="530" spans="1:2" x14ac:dyDescent="0.35">
      <c r="A530" s="29">
        <v>39835</v>
      </c>
      <c r="B530" s="30">
        <v>30.39</v>
      </c>
    </row>
    <row r="531" spans="1:2" x14ac:dyDescent="0.35">
      <c r="A531" s="29">
        <v>39836</v>
      </c>
      <c r="B531" s="30">
        <v>30.132000000000001</v>
      </c>
    </row>
    <row r="532" spans="1:2" x14ac:dyDescent="0.35">
      <c r="A532" s="29">
        <v>39839</v>
      </c>
      <c r="B532" s="30">
        <v>31.545999999999999</v>
      </c>
    </row>
    <row r="533" spans="1:2" x14ac:dyDescent="0.35">
      <c r="A533" s="29">
        <v>39840</v>
      </c>
      <c r="B533" s="30">
        <v>30.99</v>
      </c>
    </row>
    <row r="534" spans="1:2" x14ac:dyDescent="0.35">
      <c r="A534" s="29">
        <v>39841</v>
      </c>
      <c r="B534" s="30">
        <v>33.792999999999999</v>
      </c>
    </row>
    <row r="535" spans="1:2" x14ac:dyDescent="0.35">
      <c r="A535" s="29">
        <v>39842</v>
      </c>
      <c r="B535" s="30">
        <v>32.841999999999999</v>
      </c>
    </row>
    <row r="536" spans="1:2" x14ac:dyDescent="0.35">
      <c r="A536" s="29">
        <v>39843</v>
      </c>
      <c r="B536" s="30">
        <v>31.92</v>
      </c>
    </row>
    <row r="537" spans="1:2" x14ac:dyDescent="0.35">
      <c r="A537" s="29">
        <v>39846</v>
      </c>
      <c r="B537" s="30">
        <v>31.207000000000001</v>
      </c>
    </row>
    <row r="538" spans="1:2" x14ac:dyDescent="0.35">
      <c r="A538" s="29">
        <v>39847</v>
      </c>
      <c r="B538" s="30">
        <v>31.565999999999999</v>
      </c>
    </row>
    <row r="539" spans="1:2" x14ac:dyDescent="0.35">
      <c r="A539" s="29">
        <v>39848</v>
      </c>
      <c r="B539" s="30">
        <v>32.927</v>
      </c>
    </row>
    <row r="540" spans="1:2" x14ac:dyDescent="0.35">
      <c r="A540" s="29">
        <v>39849</v>
      </c>
      <c r="B540" s="30">
        <v>33.273000000000003</v>
      </c>
    </row>
    <row r="541" spans="1:2" x14ac:dyDescent="0.35">
      <c r="A541" s="29">
        <v>39850</v>
      </c>
      <c r="B541" s="30">
        <v>36.957999999999998</v>
      </c>
    </row>
    <row r="542" spans="1:2" x14ac:dyDescent="0.35">
      <c r="A542" s="29">
        <v>39853</v>
      </c>
      <c r="B542" s="30">
        <v>37.228000000000002</v>
      </c>
    </row>
    <row r="543" spans="1:2" x14ac:dyDescent="0.35">
      <c r="A543" s="29">
        <v>39854</v>
      </c>
      <c r="B543" s="30">
        <v>34.988999999999997</v>
      </c>
    </row>
    <row r="544" spans="1:2" x14ac:dyDescent="0.35">
      <c r="A544" s="29">
        <v>39855</v>
      </c>
      <c r="B544" s="30">
        <v>35.326999999999998</v>
      </c>
    </row>
    <row r="545" spans="1:2" x14ac:dyDescent="0.35">
      <c r="A545" s="29">
        <v>39856</v>
      </c>
      <c r="B545" s="30">
        <v>34.058999999999997</v>
      </c>
    </row>
    <row r="546" spans="1:2" x14ac:dyDescent="0.35">
      <c r="A546" s="29">
        <v>39857</v>
      </c>
      <c r="B546" s="30">
        <v>34.268000000000001</v>
      </c>
    </row>
    <row r="547" spans="1:2" x14ac:dyDescent="0.35">
      <c r="A547" s="29">
        <v>39860</v>
      </c>
      <c r="B547" s="30">
        <v>34.244</v>
      </c>
    </row>
    <row r="548" spans="1:2" x14ac:dyDescent="0.35">
      <c r="A548" s="29">
        <v>39861</v>
      </c>
      <c r="B548" s="30">
        <v>33.048000000000002</v>
      </c>
    </row>
    <row r="549" spans="1:2" x14ac:dyDescent="0.35">
      <c r="A549" s="29">
        <v>39862</v>
      </c>
      <c r="B549" s="30">
        <v>32.927</v>
      </c>
    </row>
    <row r="550" spans="1:2" x14ac:dyDescent="0.35">
      <c r="A550" s="29">
        <v>39863</v>
      </c>
      <c r="B550" s="30">
        <v>35.295000000000002</v>
      </c>
    </row>
    <row r="551" spans="1:2" x14ac:dyDescent="0.35">
      <c r="A551" s="29">
        <v>39864</v>
      </c>
      <c r="B551" s="30">
        <v>34.651000000000003</v>
      </c>
    </row>
    <row r="552" spans="1:2" x14ac:dyDescent="0.35">
      <c r="A552" s="29">
        <v>39867</v>
      </c>
      <c r="B552" s="30">
        <v>35.186</v>
      </c>
    </row>
    <row r="553" spans="1:2" x14ac:dyDescent="0.35">
      <c r="A553" s="29">
        <v>39868</v>
      </c>
      <c r="B553" s="30">
        <v>35.652999999999999</v>
      </c>
    </row>
    <row r="554" spans="1:2" x14ac:dyDescent="0.35">
      <c r="A554" s="29">
        <v>39869</v>
      </c>
      <c r="B554" s="30">
        <v>37.643000000000001</v>
      </c>
    </row>
    <row r="555" spans="1:2" x14ac:dyDescent="0.35">
      <c r="A555" s="29">
        <v>39870</v>
      </c>
      <c r="B555" s="30">
        <v>37.585999999999999</v>
      </c>
    </row>
    <row r="556" spans="1:2" x14ac:dyDescent="0.35">
      <c r="A556" s="29">
        <v>39871</v>
      </c>
      <c r="B556" s="30">
        <v>38.259</v>
      </c>
    </row>
    <row r="557" spans="1:2" x14ac:dyDescent="0.35">
      <c r="A557" s="29">
        <v>39874</v>
      </c>
      <c r="B557" s="30">
        <v>37.49</v>
      </c>
    </row>
    <row r="558" spans="1:2" x14ac:dyDescent="0.35">
      <c r="A558" s="29">
        <v>39875</v>
      </c>
      <c r="B558" s="30">
        <v>36.643999999999998</v>
      </c>
    </row>
    <row r="559" spans="1:2" x14ac:dyDescent="0.35">
      <c r="A559" s="29">
        <v>39876</v>
      </c>
      <c r="B559" s="30">
        <v>39.274000000000001</v>
      </c>
    </row>
    <row r="560" spans="1:2" x14ac:dyDescent="0.35">
      <c r="A560" s="29">
        <v>39877</v>
      </c>
      <c r="B560" s="30">
        <v>38.630000000000003</v>
      </c>
    </row>
    <row r="561" spans="1:2" x14ac:dyDescent="0.35">
      <c r="A561" s="29">
        <v>39878</v>
      </c>
      <c r="B561" s="30">
        <v>37.639000000000003</v>
      </c>
    </row>
    <row r="562" spans="1:2" x14ac:dyDescent="0.35">
      <c r="A562" s="29">
        <v>39881</v>
      </c>
      <c r="B562" s="30">
        <v>37.195999999999998</v>
      </c>
    </row>
    <row r="563" spans="1:2" x14ac:dyDescent="0.35">
      <c r="A563" s="29">
        <v>39882</v>
      </c>
      <c r="B563" s="30">
        <v>40.485999999999997</v>
      </c>
    </row>
    <row r="564" spans="1:2" x14ac:dyDescent="0.35">
      <c r="A564" s="29">
        <v>39883</v>
      </c>
      <c r="B564" s="30">
        <v>40.273000000000003</v>
      </c>
    </row>
    <row r="565" spans="1:2" x14ac:dyDescent="0.35">
      <c r="A565" s="29">
        <v>39884</v>
      </c>
      <c r="B565" s="30">
        <v>40.155999999999999</v>
      </c>
    </row>
    <row r="566" spans="1:2" x14ac:dyDescent="0.35">
      <c r="A566" s="29">
        <v>39885</v>
      </c>
      <c r="B566" s="30">
        <v>39.406999999999996</v>
      </c>
    </row>
    <row r="567" spans="1:2" x14ac:dyDescent="0.35">
      <c r="A567" s="29">
        <v>39888</v>
      </c>
      <c r="B567" s="30">
        <v>41.139000000000003</v>
      </c>
    </row>
    <row r="568" spans="1:2" x14ac:dyDescent="0.35">
      <c r="A568" s="29">
        <v>39889</v>
      </c>
      <c r="B568" s="30">
        <v>40.901000000000003</v>
      </c>
    </row>
    <row r="569" spans="1:2" x14ac:dyDescent="0.35">
      <c r="A569" s="29">
        <v>39890</v>
      </c>
      <c r="B569" s="30">
        <v>41.488999999999997</v>
      </c>
    </row>
    <row r="570" spans="1:2" x14ac:dyDescent="0.35">
      <c r="A570" s="29">
        <v>39891</v>
      </c>
      <c r="B570" s="30">
        <v>42.116999999999997</v>
      </c>
    </row>
    <row r="571" spans="1:2" x14ac:dyDescent="0.35">
      <c r="A571" s="29">
        <v>39892</v>
      </c>
      <c r="B571" s="30">
        <v>41.951999999999998</v>
      </c>
    </row>
    <row r="572" spans="1:2" x14ac:dyDescent="0.35">
      <c r="A572" s="29">
        <v>39895</v>
      </c>
      <c r="B572" s="30">
        <v>40.756</v>
      </c>
    </row>
    <row r="573" spans="1:2" x14ac:dyDescent="0.35">
      <c r="A573" s="29">
        <v>39896</v>
      </c>
      <c r="B573" s="30">
        <v>38.895000000000003</v>
      </c>
    </row>
    <row r="574" spans="1:2" x14ac:dyDescent="0.35">
      <c r="A574" s="29">
        <v>39897</v>
      </c>
      <c r="B574" s="30">
        <v>39.58</v>
      </c>
    </row>
    <row r="575" spans="1:2" x14ac:dyDescent="0.35">
      <c r="A575" s="29">
        <v>39898</v>
      </c>
      <c r="B575" s="30">
        <v>38.493000000000002</v>
      </c>
    </row>
    <row r="576" spans="1:2" x14ac:dyDescent="0.35">
      <c r="A576" s="29">
        <v>39899</v>
      </c>
      <c r="B576" s="30">
        <v>39.209000000000003</v>
      </c>
    </row>
    <row r="577" spans="1:2" x14ac:dyDescent="0.35">
      <c r="A577" s="29">
        <v>39902</v>
      </c>
      <c r="B577" s="30">
        <v>37.984999999999999</v>
      </c>
    </row>
    <row r="578" spans="1:2" x14ac:dyDescent="0.35">
      <c r="A578" s="29">
        <v>39903</v>
      </c>
      <c r="B578" s="30">
        <v>38.887</v>
      </c>
    </row>
    <row r="579" spans="1:2" x14ac:dyDescent="0.35">
      <c r="A579" s="29">
        <v>39904</v>
      </c>
      <c r="B579" s="30">
        <v>40.816000000000003</v>
      </c>
    </row>
    <row r="580" spans="1:2" x14ac:dyDescent="0.35">
      <c r="A580" s="29">
        <v>39905</v>
      </c>
      <c r="B580" s="30">
        <v>44.798999999999999</v>
      </c>
    </row>
    <row r="581" spans="1:2" x14ac:dyDescent="0.35">
      <c r="A581" s="29">
        <v>39906</v>
      </c>
      <c r="B581" s="30">
        <v>45.225999999999999</v>
      </c>
    </row>
    <row r="582" spans="1:2" x14ac:dyDescent="0.35">
      <c r="A582" s="29">
        <v>39909</v>
      </c>
      <c r="B582" s="30">
        <v>44.637999999999998</v>
      </c>
    </row>
    <row r="583" spans="1:2" x14ac:dyDescent="0.35">
      <c r="A583" s="29">
        <v>39910</v>
      </c>
      <c r="B583" s="30">
        <v>42.927</v>
      </c>
    </row>
    <row r="584" spans="1:2" x14ac:dyDescent="0.35">
      <c r="A584" s="29">
        <v>39911</v>
      </c>
      <c r="B584" s="30">
        <v>44.179000000000002</v>
      </c>
    </row>
    <row r="585" spans="1:2" x14ac:dyDescent="0.35">
      <c r="A585" s="29">
        <v>39912</v>
      </c>
      <c r="B585" s="30">
        <v>46.7</v>
      </c>
    </row>
    <row r="586" spans="1:2" x14ac:dyDescent="0.35">
      <c r="A586" s="29">
        <v>39917</v>
      </c>
      <c r="B586" s="30">
        <v>46.314</v>
      </c>
    </row>
    <row r="587" spans="1:2" x14ac:dyDescent="0.35">
      <c r="A587" s="29">
        <v>39918</v>
      </c>
      <c r="B587" s="30">
        <v>46.292999999999999</v>
      </c>
    </row>
    <row r="588" spans="1:2" x14ac:dyDescent="0.35">
      <c r="A588" s="29">
        <v>39919</v>
      </c>
      <c r="B588" s="30">
        <v>47.01</v>
      </c>
    </row>
    <row r="589" spans="1:2" x14ac:dyDescent="0.35">
      <c r="A589" s="29">
        <v>39920</v>
      </c>
      <c r="B589" s="30">
        <v>47.884</v>
      </c>
    </row>
    <row r="590" spans="1:2" x14ac:dyDescent="0.35">
      <c r="A590" s="29">
        <v>39923</v>
      </c>
      <c r="B590" s="30">
        <v>45.902999999999999</v>
      </c>
    </row>
    <row r="591" spans="1:2" x14ac:dyDescent="0.35">
      <c r="A591" s="29">
        <v>39924</v>
      </c>
      <c r="B591" s="30">
        <v>47.957000000000001</v>
      </c>
    </row>
    <row r="592" spans="1:2" x14ac:dyDescent="0.35">
      <c r="A592" s="29">
        <v>39925</v>
      </c>
      <c r="B592" s="30">
        <v>46.551000000000002</v>
      </c>
    </row>
    <row r="593" spans="1:2" x14ac:dyDescent="0.35">
      <c r="A593" s="29">
        <v>39926</v>
      </c>
      <c r="B593" s="30">
        <v>46.506999999999998</v>
      </c>
    </row>
    <row r="594" spans="1:2" x14ac:dyDescent="0.35">
      <c r="A594" s="29">
        <v>39927</v>
      </c>
      <c r="B594" s="30">
        <v>48.988</v>
      </c>
    </row>
    <row r="595" spans="1:2" x14ac:dyDescent="0.35">
      <c r="A595" s="29">
        <v>39930</v>
      </c>
      <c r="B595" s="30">
        <v>49.470999999999997</v>
      </c>
    </row>
    <row r="596" spans="1:2" x14ac:dyDescent="0.35">
      <c r="A596" s="29">
        <v>39931</v>
      </c>
      <c r="B596" s="30">
        <v>47.110999999999997</v>
      </c>
    </row>
    <row r="597" spans="1:2" x14ac:dyDescent="0.35">
      <c r="A597" s="29">
        <v>39932</v>
      </c>
      <c r="B597" s="30">
        <v>46.612000000000002</v>
      </c>
    </row>
    <row r="598" spans="1:2" x14ac:dyDescent="0.35">
      <c r="A598" s="29">
        <v>39933</v>
      </c>
      <c r="B598" s="30">
        <v>47.079000000000001</v>
      </c>
    </row>
    <row r="599" spans="1:2" x14ac:dyDescent="0.35">
      <c r="A599" s="29">
        <v>39937</v>
      </c>
      <c r="B599" s="30">
        <v>49.31</v>
      </c>
    </row>
    <row r="600" spans="1:2" x14ac:dyDescent="0.35">
      <c r="A600" s="29">
        <v>39938</v>
      </c>
      <c r="B600" s="30">
        <v>49.414999999999999</v>
      </c>
    </row>
    <row r="601" spans="1:2" x14ac:dyDescent="0.35">
      <c r="A601" s="29">
        <v>39939</v>
      </c>
      <c r="B601" s="30">
        <v>50.889000000000003</v>
      </c>
    </row>
    <row r="602" spans="1:2" x14ac:dyDescent="0.35">
      <c r="A602" s="29">
        <v>39940</v>
      </c>
      <c r="B602" s="30">
        <v>49.072000000000003</v>
      </c>
    </row>
    <row r="603" spans="1:2" x14ac:dyDescent="0.35">
      <c r="A603" s="29">
        <v>39941</v>
      </c>
      <c r="B603" s="30">
        <v>51.38</v>
      </c>
    </row>
    <row r="604" spans="1:2" x14ac:dyDescent="0.35">
      <c r="A604" s="29">
        <v>39944</v>
      </c>
      <c r="B604" s="30">
        <v>47.731000000000002</v>
      </c>
    </row>
    <row r="605" spans="1:2" x14ac:dyDescent="0.35">
      <c r="A605" s="29">
        <v>39945</v>
      </c>
      <c r="B605" s="30">
        <v>46.716000000000001</v>
      </c>
    </row>
    <row r="606" spans="1:2" x14ac:dyDescent="0.35">
      <c r="A606" s="29">
        <v>39946</v>
      </c>
      <c r="B606" s="30">
        <v>43.936999999999998</v>
      </c>
    </row>
    <row r="607" spans="1:2" x14ac:dyDescent="0.35">
      <c r="A607" s="29">
        <v>39947</v>
      </c>
      <c r="B607" s="30">
        <v>44.654000000000003</v>
      </c>
    </row>
    <row r="608" spans="1:2" x14ac:dyDescent="0.35">
      <c r="A608" s="29">
        <v>39948</v>
      </c>
      <c r="B608" s="30">
        <v>45.073</v>
      </c>
    </row>
    <row r="609" spans="1:2" x14ac:dyDescent="0.35">
      <c r="A609" s="29">
        <v>39951</v>
      </c>
      <c r="B609" s="30">
        <v>47.037999999999997</v>
      </c>
    </row>
    <row r="610" spans="1:2" x14ac:dyDescent="0.35">
      <c r="A610" s="29">
        <v>39952</v>
      </c>
      <c r="B610" s="30">
        <v>48.972000000000001</v>
      </c>
    </row>
    <row r="611" spans="1:2" x14ac:dyDescent="0.35">
      <c r="A611" s="29">
        <v>39953</v>
      </c>
      <c r="B611" s="30">
        <v>48.863</v>
      </c>
    </row>
    <row r="612" spans="1:2" x14ac:dyDescent="0.35">
      <c r="A612" s="29">
        <v>39954</v>
      </c>
      <c r="B612" s="30">
        <v>47.856000000000002</v>
      </c>
    </row>
    <row r="613" spans="1:2" x14ac:dyDescent="0.35">
      <c r="A613" s="29">
        <v>39955</v>
      </c>
      <c r="B613" s="30">
        <v>47.2</v>
      </c>
    </row>
    <row r="614" spans="1:2" x14ac:dyDescent="0.35">
      <c r="A614" s="29">
        <v>39958</v>
      </c>
      <c r="B614" s="30">
        <v>46.985999999999997</v>
      </c>
    </row>
    <row r="615" spans="1:2" x14ac:dyDescent="0.35">
      <c r="A615" s="29">
        <v>39959</v>
      </c>
      <c r="B615" s="30">
        <v>46.872999999999998</v>
      </c>
    </row>
    <row r="616" spans="1:2" x14ac:dyDescent="0.35">
      <c r="A616" s="29">
        <v>39960</v>
      </c>
      <c r="B616" s="30">
        <v>49.137</v>
      </c>
    </row>
    <row r="617" spans="1:2" x14ac:dyDescent="0.35">
      <c r="A617" s="29">
        <v>39961</v>
      </c>
      <c r="B617" s="30">
        <v>47.643000000000001</v>
      </c>
    </row>
    <row r="618" spans="1:2" x14ac:dyDescent="0.35">
      <c r="A618" s="29">
        <v>39962</v>
      </c>
      <c r="B618" s="30">
        <v>47.698999999999998</v>
      </c>
    </row>
    <row r="619" spans="1:2" x14ac:dyDescent="0.35">
      <c r="A619" s="29">
        <v>39965</v>
      </c>
      <c r="B619" s="30">
        <v>49.322000000000003</v>
      </c>
    </row>
    <row r="620" spans="1:2" x14ac:dyDescent="0.35">
      <c r="A620" s="29">
        <v>39966</v>
      </c>
      <c r="B620" s="30">
        <v>51.472000000000001</v>
      </c>
    </row>
    <row r="621" spans="1:2" x14ac:dyDescent="0.35">
      <c r="A621" s="29">
        <v>39967</v>
      </c>
      <c r="B621" s="30">
        <v>49.985999999999997</v>
      </c>
    </row>
    <row r="622" spans="1:2" x14ac:dyDescent="0.35">
      <c r="A622" s="29">
        <v>39968</v>
      </c>
      <c r="B622" s="30">
        <v>48.871000000000002</v>
      </c>
    </row>
    <row r="623" spans="1:2" x14ac:dyDescent="0.35">
      <c r="A623" s="29">
        <v>39969</v>
      </c>
      <c r="B623" s="30">
        <v>49.398000000000003</v>
      </c>
    </row>
    <row r="624" spans="1:2" x14ac:dyDescent="0.35">
      <c r="A624" s="29">
        <v>39972</v>
      </c>
      <c r="B624" s="30">
        <v>48.75</v>
      </c>
    </row>
    <row r="625" spans="1:2" x14ac:dyDescent="0.35">
      <c r="A625" s="29">
        <v>39973</v>
      </c>
      <c r="B625" s="30">
        <v>49.08</v>
      </c>
    </row>
    <row r="626" spans="1:2" x14ac:dyDescent="0.35">
      <c r="A626" s="29">
        <v>39974</v>
      </c>
      <c r="B626" s="30">
        <v>50.055</v>
      </c>
    </row>
    <row r="627" spans="1:2" x14ac:dyDescent="0.35">
      <c r="A627" s="29">
        <v>39975</v>
      </c>
      <c r="B627" s="30">
        <v>50.610999999999997</v>
      </c>
    </row>
    <row r="628" spans="1:2" x14ac:dyDescent="0.35">
      <c r="A628" s="29">
        <v>39976</v>
      </c>
      <c r="B628" s="30">
        <v>49.813000000000002</v>
      </c>
    </row>
    <row r="629" spans="1:2" x14ac:dyDescent="0.35">
      <c r="A629" s="29">
        <v>39979</v>
      </c>
      <c r="B629" s="30">
        <v>48.323</v>
      </c>
    </row>
    <row r="630" spans="1:2" x14ac:dyDescent="0.35">
      <c r="A630" s="29">
        <v>39980</v>
      </c>
      <c r="B630" s="30">
        <v>48.052999999999997</v>
      </c>
    </row>
    <row r="631" spans="1:2" x14ac:dyDescent="0.35">
      <c r="A631" s="29">
        <v>39981</v>
      </c>
      <c r="B631" s="30">
        <v>46.475000000000001</v>
      </c>
    </row>
    <row r="632" spans="1:2" x14ac:dyDescent="0.35">
      <c r="A632" s="29">
        <v>39982</v>
      </c>
      <c r="B632" s="30">
        <v>44.542000000000002</v>
      </c>
    </row>
    <row r="633" spans="1:2" x14ac:dyDescent="0.35">
      <c r="A633" s="29">
        <v>39983</v>
      </c>
      <c r="B633" s="30">
        <v>45.668999999999997</v>
      </c>
    </row>
    <row r="634" spans="1:2" x14ac:dyDescent="0.35">
      <c r="A634" s="29">
        <v>39986</v>
      </c>
      <c r="B634" s="30">
        <v>43.801000000000002</v>
      </c>
    </row>
    <row r="635" spans="1:2" x14ac:dyDescent="0.35">
      <c r="A635" s="29">
        <v>39987</v>
      </c>
      <c r="B635" s="30">
        <v>43.872999999999998</v>
      </c>
    </row>
    <row r="636" spans="1:2" x14ac:dyDescent="0.35">
      <c r="A636" s="29">
        <v>39988</v>
      </c>
      <c r="B636" s="30">
        <v>45.677</v>
      </c>
    </row>
    <row r="637" spans="1:2" x14ac:dyDescent="0.35">
      <c r="A637" s="29">
        <v>39989</v>
      </c>
      <c r="B637" s="30">
        <v>45.83</v>
      </c>
    </row>
    <row r="638" spans="1:2" x14ac:dyDescent="0.35">
      <c r="A638" s="29">
        <v>39990</v>
      </c>
      <c r="B638" s="30">
        <v>46.043999999999997</v>
      </c>
    </row>
    <row r="639" spans="1:2" x14ac:dyDescent="0.35">
      <c r="A639" s="29">
        <v>39993</v>
      </c>
      <c r="B639" s="30">
        <v>47.115000000000002</v>
      </c>
    </row>
    <row r="640" spans="1:2" x14ac:dyDescent="0.35">
      <c r="A640" s="29">
        <v>39994</v>
      </c>
      <c r="B640" s="30">
        <v>46.841000000000001</v>
      </c>
    </row>
    <row r="641" spans="1:2" x14ac:dyDescent="0.35">
      <c r="A641" s="29">
        <v>39995</v>
      </c>
      <c r="B641" s="30">
        <v>48.366999999999997</v>
      </c>
    </row>
    <row r="642" spans="1:2" x14ac:dyDescent="0.35">
      <c r="A642" s="29">
        <v>39996</v>
      </c>
      <c r="B642" s="30">
        <v>46.716000000000001</v>
      </c>
    </row>
    <row r="643" spans="1:2" x14ac:dyDescent="0.35">
      <c r="A643" s="29">
        <v>39997</v>
      </c>
      <c r="B643" s="30">
        <v>46.031999999999996</v>
      </c>
    </row>
    <row r="644" spans="1:2" x14ac:dyDescent="0.35">
      <c r="A644" s="29">
        <v>40000</v>
      </c>
      <c r="B644" s="30">
        <v>45.5</v>
      </c>
    </row>
    <row r="645" spans="1:2" x14ac:dyDescent="0.35">
      <c r="A645" s="29">
        <v>40001</v>
      </c>
      <c r="B645" s="30">
        <v>45.253999999999998</v>
      </c>
    </row>
    <row r="646" spans="1:2" x14ac:dyDescent="0.35">
      <c r="A646" s="29">
        <v>40002</v>
      </c>
      <c r="B646" s="30">
        <v>44.500999999999998</v>
      </c>
    </row>
    <row r="647" spans="1:2" x14ac:dyDescent="0.35">
      <c r="A647" s="29">
        <v>40003</v>
      </c>
      <c r="B647" s="30">
        <v>44.613999999999997</v>
      </c>
    </row>
    <row r="648" spans="1:2" x14ac:dyDescent="0.35">
      <c r="A648" s="29">
        <v>40004</v>
      </c>
      <c r="B648" s="30">
        <v>44.424999999999997</v>
      </c>
    </row>
    <row r="649" spans="1:2" x14ac:dyDescent="0.35">
      <c r="A649" s="29">
        <v>40007</v>
      </c>
      <c r="B649" s="30">
        <v>45.600999999999999</v>
      </c>
    </row>
    <row r="650" spans="1:2" x14ac:dyDescent="0.35">
      <c r="A650" s="29">
        <v>40008</v>
      </c>
      <c r="B650" s="30">
        <v>46.398000000000003</v>
      </c>
    </row>
    <row r="651" spans="1:2" x14ac:dyDescent="0.35">
      <c r="A651" s="29">
        <v>40009</v>
      </c>
      <c r="B651" s="30">
        <v>47.844000000000001</v>
      </c>
    </row>
    <row r="652" spans="1:2" x14ac:dyDescent="0.35">
      <c r="A652" s="29">
        <v>40010</v>
      </c>
      <c r="B652" s="30">
        <v>47.988999999999997</v>
      </c>
    </row>
    <row r="653" spans="1:2" x14ac:dyDescent="0.35">
      <c r="A653" s="29">
        <v>40011</v>
      </c>
      <c r="B653" s="30">
        <v>48.125999999999998</v>
      </c>
    </row>
    <row r="654" spans="1:2" x14ac:dyDescent="0.35">
      <c r="A654" s="29">
        <v>40014</v>
      </c>
      <c r="B654" s="30">
        <v>49.792999999999999</v>
      </c>
    </row>
    <row r="655" spans="1:2" x14ac:dyDescent="0.35">
      <c r="A655" s="29">
        <v>40015</v>
      </c>
      <c r="B655" s="30">
        <v>50.365000000000002</v>
      </c>
    </row>
    <row r="656" spans="1:2" x14ac:dyDescent="0.35">
      <c r="A656" s="29">
        <v>40016</v>
      </c>
      <c r="B656" s="30">
        <v>50.976999999999997</v>
      </c>
    </row>
    <row r="657" spans="1:2" x14ac:dyDescent="0.35">
      <c r="A657" s="29">
        <v>40017</v>
      </c>
      <c r="B657" s="30">
        <v>52.756999999999998</v>
      </c>
    </row>
    <row r="658" spans="1:2" x14ac:dyDescent="0.35">
      <c r="A658" s="29">
        <v>40018</v>
      </c>
      <c r="B658" s="30">
        <v>53.280999999999999</v>
      </c>
    </row>
    <row r="659" spans="1:2" x14ac:dyDescent="0.35">
      <c r="A659" s="29">
        <v>40021</v>
      </c>
      <c r="B659" s="30">
        <v>52.668999999999997</v>
      </c>
    </row>
    <row r="660" spans="1:2" x14ac:dyDescent="0.35">
      <c r="A660" s="29">
        <v>40022</v>
      </c>
      <c r="B660" s="30">
        <v>53.49</v>
      </c>
    </row>
    <row r="661" spans="1:2" x14ac:dyDescent="0.35">
      <c r="A661" s="29">
        <v>40023</v>
      </c>
      <c r="B661" s="30">
        <v>55.48</v>
      </c>
    </row>
    <row r="662" spans="1:2" x14ac:dyDescent="0.35">
      <c r="A662" s="29">
        <v>40024</v>
      </c>
      <c r="B662" s="30">
        <v>57.226999999999997</v>
      </c>
    </row>
    <row r="663" spans="1:2" x14ac:dyDescent="0.35">
      <c r="A663" s="29">
        <v>40025</v>
      </c>
      <c r="B663" s="30">
        <v>62.978000000000002</v>
      </c>
    </row>
    <row r="664" spans="1:2" x14ac:dyDescent="0.35">
      <c r="A664" s="29">
        <v>40028</v>
      </c>
      <c r="B664" s="30">
        <v>63.631</v>
      </c>
    </row>
    <row r="665" spans="1:2" x14ac:dyDescent="0.35">
      <c r="A665" s="29">
        <v>40029</v>
      </c>
      <c r="B665" s="30">
        <v>63.703000000000003</v>
      </c>
    </row>
    <row r="666" spans="1:2" x14ac:dyDescent="0.35">
      <c r="A666" s="29">
        <v>40030</v>
      </c>
      <c r="B666" s="30">
        <v>64.13</v>
      </c>
    </row>
    <row r="667" spans="1:2" x14ac:dyDescent="0.35">
      <c r="A667" s="29">
        <v>40031</v>
      </c>
      <c r="B667" s="30">
        <v>64.662000000000006</v>
      </c>
    </row>
    <row r="668" spans="1:2" x14ac:dyDescent="0.35">
      <c r="A668" s="29">
        <v>40032</v>
      </c>
      <c r="B668" s="30">
        <v>64.879000000000005</v>
      </c>
    </row>
    <row r="669" spans="1:2" x14ac:dyDescent="0.35">
      <c r="A669" s="29">
        <v>40035</v>
      </c>
      <c r="B669" s="30">
        <v>63.283999999999999</v>
      </c>
    </row>
    <row r="670" spans="1:2" x14ac:dyDescent="0.35">
      <c r="A670" s="29">
        <v>40036</v>
      </c>
      <c r="B670" s="30">
        <v>62.624000000000002</v>
      </c>
    </row>
    <row r="671" spans="1:2" x14ac:dyDescent="0.35">
      <c r="A671" s="29">
        <v>40037</v>
      </c>
      <c r="B671" s="30">
        <v>62.06</v>
      </c>
    </row>
    <row r="672" spans="1:2" x14ac:dyDescent="0.35">
      <c r="A672" s="29">
        <v>40038</v>
      </c>
      <c r="B672" s="30">
        <v>63.573999999999998</v>
      </c>
    </row>
    <row r="673" spans="1:2" x14ac:dyDescent="0.35">
      <c r="A673" s="29">
        <v>40039</v>
      </c>
      <c r="B673" s="30">
        <v>63.646999999999998</v>
      </c>
    </row>
    <row r="674" spans="1:2" x14ac:dyDescent="0.35">
      <c r="A674" s="29">
        <v>40042</v>
      </c>
      <c r="B674" s="30">
        <v>61.777999999999999</v>
      </c>
    </row>
    <row r="675" spans="1:2" x14ac:dyDescent="0.35">
      <c r="A675" s="29">
        <v>40043</v>
      </c>
      <c r="B675" s="30">
        <v>62.792999999999999</v>
      </c>
    </row>
    <row r="676" spans="1:2" x14ac:dyDescent="0.35">
      <c r="A676" s="29">
        <v>40044</v>
      </c>
      <c r="B676" s="30">
        <v>62.542999999999999</v>
      </c>
    </row>
    <row r="677" spans="1:2" x14ac:dyDescent="0.35">
      <c r="A677" s="29">
        <v>40045</v>
      </c>
      <c r="B677" s="30">
        <v>64.322999999999993</v>
      </c>
    </row>
    <row r="678" spans="1:2" x14ac:dyDescent="0.35">
      <c r="A678" s="29">
        <v>40046</v>
      </c>
      <c r="B678" s="30">
        <v>64.992000000000004</v>
      </c>
    </row>
    <row r="679" spans="1:2" x14ac:dyDescent="0.35">
      <c r="A679" s="29">
        <v>40049</v>
      </c>
      <c r="B679" s="30">
        <v>64.596999999999994</v>
      </c>
    </row>
    <row r="680" spans="1:2" x14ac:dyDescent="0.35">
      <c r="A680" s="29">
        <v>40050</v>
      </c>
      <c r="B680" s="30">
        <v>64.638000000000005</v>
      </c>
    </row>
    <row r="681" spans="1:2" x14ac:dyDescent="0.35">
      <c r="A681" s="29">
        <v>40051</v>
      </c>
      <c r="B681" s="30">
        <v>64.588999999999999</v>
      </c>
    </row>
    <row r="682" spans="1:2" x14ac:dyDescent="0.35">
      <c r="A682" s="29">
        <v>40052</v>
      </c>
      <c r="B682" s="30">
        <v>63.639000000000003</v>
      </c>
    </row>
    <row r="683" spans="1:2" x14ac:dyDescent="0.35">
      <c r="A683" s="29">
        <v>40053</v>
      </c>
      <c r="B683" s="30">
        <v>64.459999999999994</v>
      </c>
    </row>
    <row r="684" spans="1:2" x14ac:dyDescent="0.35">
      <c r="A684" s="29">
        <v>40056</v>
      </c>
      <c r="B684" s="30">
        <v>65.25</v>
      </c>
    </row>
    <row r="685" spans="1:2" x14ac:dyDescent="0.35">
      <c r="A685" s="29">
        <v>40057</v>
      </c>
      <c r="B685" s="30">
        <v>63.744</v>
      </c>
    </row>
    <row r="686" spans="1:2" x14ac:dyDescent="0.35">
      <c r="A686" s="29">
        <v>40058</v>
      </c>
      <c r="B686" s="30">
        <v>62.518999999999998</v>
      </c>
    </row>
    <row r="687" spans="1:2" x14ac:dyDescent="0.35">
      <c r="A687" s="29">
        <v>40059</v>
      </c>
      <c r="B687" s="30">
        <v>61.819000000000003</v>
      </c>
    </row>
    <row r="688" spans="1:2" x14ac:dyDescent="0.35">
      <c r="A688" s="29">
        <v>40060</v>
      </c>
      <c r="B688" s="30">
        <v>62.921999999999997</v>
      </c>
    </row>
    <row r="689" spans="1:2" x14ac:dyDescent="0.35">
      <c r="A689" s="29">
        <v>40063</v>
      </c>
      <c r="B689" s="30">
        <v>65.724999999999994</v>
      </c>
    </row>
    <row r="690" spans="1:2" x14ac:dyDescent="0.35">
      <c r="A690" s="29">
        <v>40064</v>
      </c>
      <c r="B690" s="30">
        <v>67.578000000000003</v>
      </c>
    </row>
    <row r="691" spans="1:2" x14ac:dyDescent="0.35">
      <c r="A691" s="29">
        <v>40065</v>
      </c>
      <c r="B691" s="30">
        <v>69.195999999999998</v>
      </c>
    </row>
    <row r="692" spans="1:2" x14ac:dyDescent="0.35">
      <c r="A692" s="29">
        <v>40066</v>
      </c>
      <c r="B692" s="30">
        <v>69.108000000000004</v>
      </c>
    </row>
    <row r="693" spans="1:2" x14ac:dyDescent="0.35">
      <c r="A693" s="29">
        <v>40067</v>
      </c>
      <c r="B693" s="30">
        <v>68.358999999999995</v>
      </c>
    </row>
    <row r="694" spans="1:2" x14ac:dyDescent="0.35">
      <c r="A694" s="29">
        <v>40070</v>
      </c>
      <c r="B694" s="30">
        <v>68.873999999999995</v>
      </c>
    </row>
    <row r="695" spans="1:2" x14ac:dyDescent="0.35">
      <c r="A695" s="29">
        <v>40071</v>
      </c>
      <c r="B695" s="30">
        <v>68.673000000000002</v>
      </c>
    </row>
    <row r="696" spans="1:2" x14ac:dyDescent="0.35">
      <c r="A696" s="29">
        <v>40072</v>
      </c>
      <c r="B696" s="30">
        <v>69.010999999999996</v>
      </c>
    </row>
    <row r="697" spans="1:2" x14ac:dyDescent="0.35">
      <c r="A697" s="29">
        <v>40073</v>
      </c>
      <c r="B697" s="30">
        <v>70.073999999999998</v>
      </c>
    </row>
    <row r="698" spans="1:2" x14ac:dyDescent="0.35">
      <c r="A698" s="29">
        <v>40074</v>
      </c>
      <c r="B698" s="30">
        <v>69.977999999999994</v>
      </c>
    </row>
    <row r="699" spans="1:2" x14ac:dyDescent="0.35">
      <c r="A699" s="29">
        <v>40077</v>
      </c>
      <c r="B699" s="30">
        <v>70.194999999999993</v>
      </c>
    </row>
    <row r="700" spans="1:2" x14ac:dyDescent="0.35">
      <c r="A700" s="29">
        <v>40078</v>
      </c>
      <c r="B700" s="30">
        <v>69.027000000000001</v>
      </c>
    </row>
    <row r="701" spans="1:2" x14ac:dyDescent="0.35">
      <c r="A701" s="29">
        <v>40079</v>
      </c>
      <c r="B701" s="30">
        <v>69.695999999999998</v>
      </c>
    </row>
    <row r="702" spans="1:2" x14ac:dyDescent="0.35">
      <c r="A702" s="29">
        <v>40080</v>
      </c>
      <c r="B702" s="30">
        <v>67.908000000000001</v>
      </c>
    </row>
    <row r="703" spans="1:2" x14ac:dyDescent="0.35">
      <c r="A703" s="29">
        <v>40081</v>
      </c>
      <c r="B703" s="30">
        <v>68.061000000000007</v>
      </c>
    </row>
    <row r="704" spans="1:2" x14ac:dyDescent="0.35">
      <c r="A704" s="29">
        <v>40084</v>
      </c>
      <c r="B704" s="30">
        <v>68.866</v>
      </c>
    </row>
    <row r="705" spans="1:2" x14ac:dyDescent="0.35">
      <c r="A705" s="29">
        <v>40085</v>
      </c>
      <c r="B705" s="30">
        <v>68.343000000000004</v>
      </c>
    </row>
    <row r="706" spans="1:2" x14ac:dyDescent="0.35">
      <c r="A706" s="29">
        <v>40086</v>
      </c>
      <c r="B706" s="30">
        <v>70.55</v>
      </c>
    </row>
    <row r="707" spans="1:2" x14ac:dyDescent="0.35">
      <c r="A707" s="29">
        <v>40087</v>
      </c>
      <c r="B707" s="30">
        <v>69.751999999999995</v>
      </c>
    </row>
    <row r="708" spans="1:2" x14ac:dyDescent="0.35">
      <c r="A708" s="29">
        <v>40088</v>
      </c>
      <c r="B708" s="30">
        <v>68.625</v>
      </c>
    </row>
    <row r="709" spans="1:2" x14ac:dyDescent="0.35">
      <c r="A709" s="29">
        <v>40091</v>
      </c>
      <c r="B709" s="30">
        <v>70.275999999999996</v>
      </c>
    </row>
    <row r="710" spans="1:2" x14ac:dyDescent="0.35">
      <c r="A710" s="29">
        <v>40092</v>
      </c>
      <c r="B710" s="30">
        <v>72.805000000000007</v>
      </c>
    </row>
    <row r="711" spans="1:2" x14ac:dyDescent="0.35">
      <c r="A711" s="29">
        <v>40093</v>
      </c>
      <c r="B711" s="30">
        <v>71.942999999999998</v>
      </c>
    </row>
    <row r="712" spans="1:2" x14ac:dyDescent="0.35">
      <c r="A712" s="29">
        <v>40094</v>
      </c>
      <c r="B712" s="30">
        <v>70.751000000000005</v>
      </c>
    </row>
    <row r="713" spans="1:2" x14ac:dyDescent="0.35">
      <c r="A713" s="29">
        <v>40095</v>
      </c>
      <c r="B713" s="30">
        <v>69.575000000000003</v>
      </c>
    </row>
    <row r="714" spans="1:2" x14ac:dyDescent="0.35">
      <c r="A714" s="29">
        <v>40098</v>
      </c>
      <c r="B714" s="30">
        <v>69.808999999999997</v>
      </c>
    </row>
    <row r="715" spans="1:2" x14ac:dyDescent="0.35">
      <c r="A715" s="29">
        <v>40099</v>
      </c>
      <c r="B715" s="30">
        <v>69.116</v>
      </c>
    </row>
    <row r="716" spans="1:2" x14ac:dyDescent="0.35">
      <c r="A716" s="29">
        <v>40100</v>
      </c>
      <c r="B716" s="30">
        <v>69.793000000000006</v>
      </c>
    </row>
    <row r="717" spans="1:2" x14ac:dyDescent="0.35">
      <c r="A717" s="29">
        <v>40101</v>
      </c>
      <c r="B717" s="30">
        <v>69.228999999999999</v>
      </c>
    </row>
    <row r="718" spans="1:2" x14ac:dyDescent="0.35">
      <c r="A718" s="29">
        <v>40102</v>
      </c>
      <c r="B718" s="30">
        <v>68.52</v>
      </c>
    </row>
    <row r="719" spans="1:2" x14ac:dyDescent="0.35">
      <c r="A719" s="29">
        <v>40105</v>
      </c>
      <c r="B719" s="30">
        <v>68.543999999999997</v>
      </c>
    </row>
    <row r="720" spans="1:2" x14ac:dyDescent="0.35">
      <c r="A720" s="29">
        <v>40106</v>
      </c>
      <c r="B720" s="30">
        <v>68.599999999999994</v>
      </c>
    </row>
    <row r="721" spans="1:2" x14ac:dyDescent="0.35">
      <c r="A721" s="29">
        <v>40107</v>
      </c>
      <c r="B721" s="30">
        <v>65.885999999999996</v>
      </c>
    </row>
    <row r="722" spans="1:2" x14ac:dyDescent="0.35">
      <c r="A722" s="29">
        <v>40108</v>
      </c>
      <c r="B722" s="30">
        <v>64.613</v>
      </c>
    </row>
    <row r="723" spans="1:2" x14ac:dyDescent="0.35">
      <c r="A723" s="29">
        <v>40109</v>
      </c>
      <c r="B723" s="30">
        <v>64.242999999999995</v>
      </c>
    </row>
    <row r="724" spans="1:2" x14ac:dyDescent="0.35">
      <c r="A724" s="29">
        <v>40112</v>
      </c>
      <c r="B724" s="30">
        <v>62.56</v>
      </c>
    </row>
    <row r="725" spans="1:2" x14ac:dyDescent="0.35">
      <c r="A725" s="29">
        <v>40113</v>
      </c>
      <c r="B725" s="30">
        <v>62.648000000000003</v>
      </c>
    </row>
    <row r="726" spans="1:2" x14ac:dyDescent="0.35">
      <c r="A726" s="29">
        <v>40114</v>
      </c>
      <c r="B726" s="30">
        <v>58.484000000000002</v>
      </c>
    </row>
    <row r="727" spans="1:2" x14ac:dyDescent="0.35">
      <c r="A727" s="29">
        <v>40115</v>
      </c>
      <c r="B727" s="30">
        <v>60.134999999999998</v>
      </c>
    </row>
    <row r="728" spans="1:2" x14ac:dyDescent="0.35">
      <c r="A728" s="29">
        <v>40116</v>
      </c>
      <c r="B728" s="30">
        <v>59.893000000000001</v>
      </c>
    </row>
    <row r="729" spans="1:2" x14ac:dyDescent="0.35">
      <c r="A729" s="29">
        <v>40119</v>
      </c>
      <c r="B729" s="30">
        <v>60.384999999999998</v>
      </c>
    </row>
    <row r="730" spans="1:2" x14ac:dyDescent="0.35">
      <c r="A730" s="29">
        <v>40120</v>
      </c>
      <c r="B730" s="30">
        <v>60.634999999999998</v>
      </c>
    </row>
    <row r="731" spans="1:2" x14ac:dyDescent="0.35">
      <c r="A731" s="29">
        <v>40121</v>
      </c>
      <c r="B731" s="30">
        <v>63.332999999999998</v>
      </c>
    </row>
    <row r="732" spans="1:2" x14ac:dyDescent="0.35">
      <c r="A732" s="29">
        <v>40122</v>
      </c>
      <c r="B732" s="30">
        <v>63.639000000000003</v>
      </c>
    </row>
    <row r="733" spans="1:2" x14ac:dyDescent="0.35">
      <c r="A733" s="29">
        <v>40123</v>
      </c>
      <c r="B733" s="30">
        <v>63.22</v>
      </c>
    </row>
    <row r="734" spans="1:2" x14ac:dyDescent="0.35">
      <c r="A734" s="29">
        <v>40126</v>
      </c>
      <c r="B734" s="30">
        <v>66.369</v>
      </c>
    </row>
    <row r="735" spans="1:2" x14ac:dyDescent="0.35">
      <c r="A735" s="29">
        <v>40127</v>
      </c>
      <c r="B735" s="30">
        <v>66.007000000000005</v>
      </c>
    </row>
    <row r="736" spans="1:2" x14ac:dyDescent="0.35">
      <c r="A736" s="29">
        <v>40128</v>
      </c>
      <c r="B736" s="30">
        <v>66.328999999999994</v>
      </c>
    </row>
    <row r="737" spans="1:2" x14ac:dyDescent="0.35">
      <c r="A737" s="29">
        <v>40129</v>
      </c>
      <c r="B737" s="30">
        <v>66.45</v>
      </c>
    </row>
    <row r="738" spans="1:2" x14ac:dyDescent="0.35">
      <c r="A738" s="29">
        <v>40130</v>
      </c>
      <c r="B738" s="30">
        <v>67.093999999999994</v>
      </c>
    </row>
    <row r="739" spans="1:2" x14ac:dyDescent="0.35">
      <c r="A739" s="29">
        <v>40133</v>
      </c>
      <c r="B739" s="30">
        <v>67.569000000000003</v>
      </c>
    </row>
    <row r="740" spans="1:2" x14ac:dyDescent="0.35">
      <c r="A740" s="29">
        <v>40134</v>
      </c>
      <c r="B740" s="30">
        <v>66.135999999999996</v>
      </c>
    </row>
    <row r="741" spans="1:2" x14ac:dyDescent="0.35">
      <c r="A741" s="29">
        <v>40135</v>
      </c>
      <c r="B741" s="30">
        <v>66.772000000000006</v>
      </c>
    </row>
    <row r="742" spans="1:2" x14ac:dyDescent="0.35">
      <c r="A742" s="29">
        <v>40136</v>
      </c>
      <c r="B742" s="30">
        <v>66.152000000000001</v>
      </c>
    </row>
    <row r="743" spans="1:2" x14ac:dyDescent="0.35">
      <c r="A743" s="29">
        <v>40137</v>
      </c>
      <c r="B743" s="30">
        <v>65.337999999999994</v>
      </c>
    </row>
    <row r="744" spans="1:2" x14ac:dyDescent="0.35">
      <c r="A744" s="29">
        <v>40140</v>
      </c>
      <c r="B744" s="30">
        <v>66.563000000000002</v>
      </c>
    </row>
    <row r="745" spans="1:2" x14ac:dyDescent="0.35">
      <c r="A745" s="29">
        <v>40141</v>
      </c>
      <c r="B745" s="30">
        <v>66.418000000000006</v>
      </c>
    </row>
    <row r="746" spans="1:2" x14ac:dyDescent="0.35">
      <c r="A746" s="29">
        <v>40142</v>
      </c>
      <c r="B746" s="30">
        <v>67.174999999999997</v>
      </c>
    </row>
    <row r="747" spans="1:2" x14ac:dyDescent="0.35">
      <c r="A747" s="29">
        <v>40143</v>
      </c>
      <c r="B747" s="30">
        <v>65.016000000000005</v>
      </c>
    </row>
    <row r="748" spans="1:2" x14ac:dyDescent="0.35">
      <c r="A748" s="29">
        <v>40144</v>
      </c>
      <c r="B748" s="30">
        <v>65.242000000000004</v>
      </c>
    </row>
    <row r="749" spans="1:2" x14ac:dyDescent="0.35">
      <c r="A749" s="29">
        <v>40147</v>
      </c>
      <c r="B749" s="30">
        <v>64.92</v>
      </c>
    </row>
    <row r="750" spans="1:2" x14ac:dyDescent="0.35">
      <c r="A750" s="29">
        <v>40148</v>
      </c>
      <c r="B750" s="30">
        <v>66.191999999999993</v>
      </c>
    </row>
    <row r="751" spans="1:2" x14ac:dyDescent="0.35">
      <c r="A751" s="29">
        <v>40149</v>
      </c>
      <c r="B751" s="30">
        <v>67.054000000000002</v>
      </c>
    </row>
    <row r="752" spans="1:2" x14ac:dyDescent="0.35">
      <c r="A752" s="29">
        <v>40150</v>
      </c>
      <c r="B752" s="30">
        <v>66.433999999999997</v>
      </c>
    </row>
    <row r="753" spans="1:2" x14ac:dyDescent="0.35">
      <c r="A753" s="29">
        <v>40151</v>
      </c>
      <c r="B753" s="30">
        <v>66.724000000000004</v>
      </c>
    </row>
    <row r="754" spans="1:2" x14ac:dyDescent="0.35">
      <c r="A754" s="29">
        <v>40154</v>
      </c>
      <c r="B754" s="30">
        <v>66.787999999999997</v>
      </c>
    </row>
    <row r="755" spans="1:2" x14ac:dyDescent="0.35">
      <c r="A755" s="29">
        <v>40155</v>
      </c>
      <c r="B755" s="30">
        <v>66.078999999999994</v>
      </c>
    </row>
    <row r="756" spans="1:2" x14ac:dyDescent="0.35">
      <c r="A756" s="29">
        <v>40156</v>
      </c>
      <c r="B756" s="30">
        <v>65.016000000000005</v>
      </c>
    </row>
    <row r="757" spans="1:2" x14ac:dyDescent="0.35">
      <c r="A757" s="29">
        <v>40157</v>
      </c>
      <c r="B757" s="30">
        <v>64.783000000000001</v>
      </c>
    </row>
    <row r="758" spans="1:2" x14ac:dyDescent="0.35">
      <c r="A758" s="29">
        <v>40158</v>
      </c>
      <c r="B758" s="30">
        <v>64.783000000000001</v>
      </c>
    </row>
    <row r="759" spans="1:2" x14ac:dyDescent="0.35">
      <c r="A759" s="29">
        <v>40161</v>
      </c>
      <c r="B759" s="30">
        <v>65.305999999999997</v>
      </c>
    </row>
    <row r="760" spans="1:2" x14ac:dyDescent="0.35">
      <c r="A760" s="29">
        <v>40162</v>
      </c>
      <c r="B760" s="30">
        <v>65.822000000000003</v>
      </c>
    </row>
    <row r="761" spans="1:2" x14ac:dyDescent="0.35">
      <c r="A761" s="29">
        <v>40163</v>
      </c>
      <c r="B761" s="30">
        <v>66.635000000000005</v>
      </c>
    </row>
    <row r="762" spans="1:2" x14ac:dyDescent="0.35">
      <c r="A762" s="29">
        <v>40164</v>
      </c>
      <c r="B762" s="30">
        <v>66.376999999999995</v>
      </c>
    </row>
    <row r="763" spans="1:2" x14ac:dyDescent="0.35">
      <c r="A763" s="29">
        <v>40165</v>
      </c>
      <c r="B763" s="30">
        <v>65.724999999999994</v>
      </c>
    </row>
    <row r="764" spans="1:2" x14ac:dyDescent="0.35">
      <c r="A764" s="29">
        <v>40168</v>
      </c>
      <c r="B764" s="30">
        <v>66.844999999999999</v>
      </c>
    </row>
    <row r="765" spans="1:2" x14ac:dyDescent="0.35">
      <c r="A765" s="29">
        <v>40169</v>
      </c>
      <c r="B765" s="30">
        <v>65.846000000000004</v>
      </c>
    </row>
    <row r="766" spans="1:2" x14ac:dyDescent="0.35">
      <c r="A766" s="29">
        <v>40170</v>
      </c>
      <c r="B766" s="30">
        <v>66.924999999999997</v>
      </c>
    </row>
    <row r="767" spans="1:2" x14ac:dyDescent="0.35">
      <c r="A767" s="29">
        <v>40171</v>
      </c>
      <c r="B767" s="30">
        <v>67.665999999999997</v>
      </c>
    </row>
    <row r="768" spans="1:2" x14ac:dyDescent="0.35">
      <c r="A768" s="29">
        <v>40175</v>
      </c>
      <c r="B768" s="30">
        <v>67.884</v>
      </c>
    </row>
    <row r="769" spans="1:2" x14ac:dyDescent="0.35">
      <c r="A769" s="29">
        <v>40176</v>
      </c>
      <c r="B769" s="30">
        <v>67.504999999999995</v>
      </c>
    </row>
    <row r="770" spans="1:2" x14ac:dyDescent="0.35">
      <c r="A770" s="29">
        <v>40177</v>
      </c>
      <c r="B770" s="30">
        <v>67.271000000000001</v>
      </c>
    </row>
    <row r="771" spans="1:2" x14ac:dyDescent="0.35">
      <c r="A771" s="29">
        <v>40178</v>
      </c>
      <c r="B771" s="30">
        <v>67.850999999999999</v>
      </c>
    </row>
    <row r="772" spans="1:2" x14ac:dyDescent="0.35">
      <c r="A772" s="29">
        <v>40182</v>
      </c>
      <c r="B772" s="30">
        <v>70.090999999999994</v>
      </c>
    </row>
    <row r="773" spans="1:2" x14ac:dyDescent="0.35">
      <c r="A773" s="29">
        <v>40183</v>
      </c>
      <c r="B773" s="30">
        <v>69.067999999999998</v>
      </c>
    </row>
    <row r="774" spans="1:2" x14ac:dyDescent="0.35">
      <c r="A774" s="29">
        <v>40184</v>
      </c>
      <c r="B774" s="30">
        <v>68.221999999999994</v>
      </c>
    </row>
    <row r="775" spans="1:2" x14ac:dyDescent="0.35">
      <c r="A775" s="29">
        <v>40185</v>
      </c>
      <c r="B775" s="30">
        <v>68.430999999999997</v>
      </c>
    </row>
    <row r="776" spans="1:2" x14ac:dyDescent="0.35">
      <c r="A776" s="29">
        <v>40186</v>
      </c>
      <c r="B776" s="30">
        <v>70.605999999999995</v>
      </c>
    </row>
    <row r="777" spans="1:2" x14ac:dyDescent="0.35">
      <c r="A777" s="29">
        <v>40189</v>
      </c>
      <c r="B777" s="30">
        <v>71.314999999999998</v>
      </c>
    </row>
    <row r="778" spans="1:2" x14ac:dyDescent="0.35">
      <c r="A778" s="29">
        <v>40190</v>
      </c>
      <c r="B778" s="30">
        <v>70.073999999999998</v>
      </c>
    </row>
    <row r="779" spans="1:2" x14ac:dyDescent="0.35">
      <c r="A779" s="29">
        <v>40191</v>
      </c>
      <c r="B779" s="30">
        <v>72.048000000000002</v>
      </c>
    </row>
    <row r="780" spans="1:2" x14ac:dyDescent="0.35">
      <c r="A780" s="29">
        <v>40192</v>
      </c>
      <c r="B780" s="30">
        <v>72.305999999999997</v>
      </c>
    </row>
    <row r="781" spans="1:2" x14ac:dyDescent="0.35">
      <c r="A781" s="29">
        <v>40193</v>
      </c>
      <c r="B781" s="30">
        <v>71.218000000000004</v>
      </c>
    </row>
    <row r="782" spans="1:2" x14ac:dyDescent="0.35">
      <c r="A782" s="29">
        <v>40196</v>
      </c>
      <c r="B782" s="30">
        <v>72.546999999999997</v>
      </c>
    </row>
    <row r="783" spans="1:2" x14ac:dyDescent="0.35">
      <c r="A783" s="29">
        <v>40197</v>
      </c>
      <c r="B783" s="30">
        <v>73.667000000000002</v>
      </c>
    </row>
    <row r="784" spans="1:2" x14ac:dyDescent="0.35">
      <c r="A784" s="29">
        <v>40198</v>
      </c>
      <c r="B784" s="30">
        <v>72.168999999999997</v>
      </c>
    </row>
    <row r="785" spans="1:2" x14ac:dyDescent="0.35">
      <c r="A785" s="29">
        <v>40199</v>
      </c>
      <c r="B785" s="30">
        <v>71.033000000000001</v>
      </c>
    </row>
    <row r="786" spans="1:2" x14ac:dyDescent="0.35">
      <c r="A786" s="29">
        <v>40200</v>
      </c>
      <c r="B786" s="30">
        <v>70.694999999999993</v>
      </c>
    </row>
    <row r="787" spans="1:2" x14ac:dyDescent="0.35">
      <c r="A787" s="29">
        <v>40203</v>
      </c>
      <c r="B787" s="30">
        <v>70.308000000000007</v>
      </c>
    </row>
    <row r="788" spans="1:2" x14ac:dyDescent="0.35">
      <c r="A788" s="29">
        <v>40204</v>
      </c>
      <c r="B788" s="30">
        <v>71.081000000000003</v>
      </c>
    </row>
    <row r="789" spans="1:2" x14ac:dyDescent="0.35">
      <c r="A789" s="29">
        <v>40205</v>
      </c>
      <c r="B789" s="30">
        <v>70.92</v>
      </c>
    </row>
    <row r="790" spans="1:2" x14ac:dyDescent="0.35">
      <c r="A790" s="29">
        <v>40206</v>
      </c>
      <c r="B790" s="30">
        <v>70.718999999999994</v>
      </c>
    </row>
    <row r="791" spans="1:2" x14ac:dyDescent="0.35">
      <c r="A791" s="29">
        <v>40207</v>
      </c>
      <c r="B791" s="30">
        <v>71.242000000000004</v>
      </c>
    </row>
    <row r="792" spans="1:2" x14ac:dyDescent="0.35">
      <c r="A792" s="29">
        <v>40210</v>
      </c>
      <c r="B792" s="30">
        <v>71.613</v>
      </c>
    </row>
    <row r="793" spans="1:2" x14ac:dyDescent="0.35">
      <c r="A793" s="29">
        <v>40211</v>
      </c>
      <c r="B793" s="30">
        <v>72.546999999999997</v>
      </c>
    </row>
    <row r="794" spans="1:2" x14ac:dyDescent="0.35">
      <c r="A794" s="29">
        <v>40212</v>
      </c>
      <c r="B794" s="30">
        <v>71.177999999999997</v>
      </c>
    </row>
    <row r="795" spans="1:2" x14ac:dyDescent="0.35">
      <c r="A795" s="29">
        <v>40213</v>
      </c>
      <c r="B795" s="30">
        <v>69.099999999999994</v>
      </c>
    </row>
    <row r="796" spans="1:2" x14ac:dyDescent="0.35">
      <c r="A796" s="29">
        <v>40214</v>
      </c>
      <c r="B796" s="30">
        <v>67.085999999999999</v>
      </c>
    </row>
    <row r="797" spans="1:2" x14ac:dyDescent="0.35">
      <c r="A797" s="29">
        <v>40217</v>
      </c>
      <c r="B797" s="30">
        <v>67.117999999999995</v>
      </c>
    </row>
    <row r="798" spans="1:2" x14ac:dyDescent="0.35">
      <c r="A798" s="29">
        <v>40218</v>
      </c>
      <c r="B798" s="30">
        <v>67.682000000000002</v>
      </c>
    </row>
    <row r="799" spans="1:2" x14ac:dyDescent="0.35">
      <c r="A799" s="29">
        <v>40219</v>
      </c>
      <c r="B799" s="30">
        <v>68.512</v>
      </c>
    </row>
    <row r="800" spans="1:2" x14ac:dyDescent="0.35">
      <c r="A800" s="29">
        <v>40220</v>
      </c>
      <c r="B800" s="30">
        <v>68.132999999999996</v>
      </c>
    </row>
    <row r="801" spans="1:2" x14ac:dyDescent="0.35">
      <c r="A801" s="29">
        <v>40221</v>
      </c>
      <c r="B801" s="30">
        <v>67.915999999999997</v>
      </c>
    </row>
    <row r="802" spans="1:2" x14ac:dyDescent="0.35">
      <c r="A802" s="29">
        <v>40224</v>
      </c>
      <c r="B802" s="30">
        <v>67.569000000000003</v>
      </c>
    </row>
    <row r="803" spans="1:2" x14ac:dyDescent="0.35">
      <c r="A803" s="29">
        <v>40225</v>
      </c>
      <c r="B803" s="30">
        <v>68.076999999999998</v>
      </c>
    </row>
    <row r="804" spans="1:2" x14ac:dyDescent="0.35">
      <c r="A804" s="29">
        <v>40226</v>
      </c>
      <c r="B804" s="30">
        <v>68.238</v>
      </c>
    </row>
    <row r="805" spans="1:2" x14ac:dyDescent="0.35">
      <c r="A805" s="29">
        <v>40227</v>
      </c>
      <c r="B805" s="30">
        <v>68.906999999999996</v>
      </c>
    </row>
    <row r="806" spans="1:2" x14ac:dyDescent="0.35">
      <c r="A806" s="29">
        <v>40228</v>
      </c>
      <c r="B806" s="30">
        <v>68.778000000000006</v>
      </c>
    </row>
    <row r="807" spans="1:2" x14ac:dyDescent="0.35">
      <c r="A807" s="29">
        <v>40231</v>
      </c>
      <c r="B807" s="30">
        <v>67.697999999999993</v>
      </c>
    </row>
    <row r="808" spans="1:2" x14ac:dyDescent="0.35">
      <c r="A808" s="29">
        <v>40232</v>
      </c>
      <c r="B808" s="30">
        <v>66.369</v>
      </c>
    </row>
    <row r="809" spans="1:2" x14ac:dyDescent="0.35">
      <c r="A809" s="29">
        <v>40233</v>
      </c>
      <c r="B809" s="30">
        <v>65.685000000000002</v>
      </c>
    </row>
    <row r="810" spans="1:2" x14ac:dyDescent="0.35">
      <c r="A810" s="29">
        <v>40234</v>
      </c>
      <c r="B810" s="30">
        <v>65.685000000000002</v>
      </c>
    </row>
    <row r="811" spans="1:2" x14ac:dyDescent="0.35">
      <c r="A811" s="29">
        <v>40235</v>
      </c>
      <c r="B811" s="30">
        <v>67.891999999999996</v>
      </c>
    </row>
    <row r="812" spans="1:2" x14ac:dyDescent="0.35">
      <c r="A812" s="29">
        <v>40238</v>
      </c>
      <c r="B812" s="30">
        <v>69.301000000000002</v>
      </c>
    </row>
    <row r="813" spans="1:2" x14ac:dyDescent="0.35">
      <c r="A813" s="29">
        <v>40239</v>
      </c>
      <c r="B813" s="30">
        <v>70.355999999999995</v>
      </c>
    </row>
    <row r="814" spans="1:2" x14ac:dyDescent="0.35">
      <c r="A814" s="29">
        <v>40240</v>
      </c>
      <c r="B814" s="30">
        <v>71.201999999999998</v>
      </c>
    </row>
    <row r="815" spans="1:2" x14ac:dyDescent="0.35">
      <c r="A815" s="29">
        <v>40241</v>
      </c>
      <c r="B815" s="30">
        <v>71.040999999999997</v>
      </c>
    </row>
    <row r="816" spans="1:2" x14ac:dyDescent="0.35">
      <c r="A816" s="29">
        <v>40242</v>
      </c>
      <c r="B816" s="30">
        <v>72.168999999999997</v>
      </c>
    </row>
    <row r="817" spans="1:2" x14ac:dyDescent="0.35">
      <c r="A817" s="29">
        <v>40245</v>
      </c>
      <c r="B817" s="30">
        <v>72.426000000000002</v>
      </c>
    </row>
    <row r="818" spans="1:2" x14ac:dyDescent="0.35">
      <c r="A818" s="29">
        <v>40246</v>
      </c>
      <c r="B818" s="30">
        <v>72.200999999999993</v>
      </c>
    </row>
    <row r="819" spans="1:2" x14ac:dyDescent="0.35">
      <c r="A819" s="29">
        <v>40247</v>
      </c>
      <c r="B819" s="30">
        <v>72.491</v>
      </c>
    </row>
    <row r="820" spans="1:2" x14ac:dyDescent="0.35">
      <c r="A820" s="29">
        <v>40248</v>
      </c>
      <c r="B820" s="30">
        <v>75.02</v>
      </c>
    </row>
    <row r="821" spans="1:2" x14ac:dyDescent="0.35">
      <c r="A821" s="29">
        <v>40249</v>
      </c>
      <c r="B821" s="30">
        <v>76.340999999999994</v>
      </c>
    </row>
    <row r="822" spans="1:2" x14ac:dyDescent="0.35">
      <c r="A822" s="29">
        <v>40252</v>
      </c>
      <c r="B822" s="30">
        <v>76.356999999999999</v>
      </c>
    </row>
    <row r="823" spans="1:2" x14ac:dyDescent="0.35">
      <c r="A823" s="29">
        <v>40253</v>
      </c>
      <c r="B823" s="30">
        <v>76.8</v>
      </c>
    </row>
    <row r="824" spans="1:2" x14ac:dyDescent="0.35">
      <c r="A824" s="29">
        <v>40254</v>
      </c>
      <c r="B824" s="30">
        <v>77.13</v>
      </c>
    </row>
    <row r="825" spans="1:2" x14ac:dyDescent="0.35">
      <c r="A825" s="29">
        <v>40255</v>
      </c>
      <c r="B825" s="30">
        <v>77.444000000000003</v>
      </c>
    </row>
    <row r="826" spans="1:2" x14ac:dyDescent="0.35">
      <c r="A826" s="29">
        <v>40256</v>
      </c>
      <c r="B826" s="30">
        <v>77.372</v>
      </c>
    </row>
    <row r="827" spans="1:2" x14ac:dyDescent="0.35">
      <c r="A827" s="29">
        <v>40259</v>
      </c>
      <c r="B827" s="30">
        <v>76.518000000000001</v>
      </c>
    </row>
    <row r="828" spans="1:2" x14ac:dyDescent="0.35">
      <c r="A828" s="29">
        <v>40260</v>
      </c>
      <c r="B828" s="30">
        <v>77.331999999999994</v>
      </c>
    </row>
    <row r="829" spans="1:2" x14ac:dyDescent="0.35">
      <c r="A829" s="29">
        <v>40261</v>
      </c>
      <c r="B829" s="30">
        <v>77.081999999999994</v>
      </c>
    </row>
    <row r="830" spans="1:2" x14ac:dyDescent="0.35">
      <c r="A830" s="29">
        <v>40262</v>
      </c>
      <c r="B830" s="30">
        <v>78.048000000000002</v>
      </c>
    </row>
    <row r="831" spans="1:2" x14ac:dyDescent="0.35">
      <c r="A831" s="29">
        <v>40263</v>
      </c>
      <c r="B831" s="30">
        <v>77.783000000000001</v>
      </c>
    </row>
    <row r="832" spans="1:2" x14ac:dyDescent="0.35">
      <c r="A832" s="29">
        <v>40266</v>
      </c>
      <c r="B832" s="30">
        <v>78.644000000000005</v>
      </c>
    </row>
    <row r="833" spans="1:2" x14ac:dyDescent="0.35">
      <c r="A833" s="29">
        <v>40267</v>
      </c>
      <c r="B833" s="30">
        <v>78.016000000000005</v>
      </c>
    </row>
    <row r="834" spans="1:2" x14ac:dyDescent="0.35">
      <c r="A834" s="29">
        <v>40268</v>
      </c>
      <c r="B834" s="30">
        <v>79.394000000000005</v>
      </c>
    </row>
    <row r="835" spans="1:2" x14ac:dyDescent="0.35">
      <c r="A835" s="29">
        <v>40269</v>
      </c>
      <c r="B835" s="30">
        <v>80.867000000000004</v>
      </c>
    </row>
    <row r="836" spans="1:2" x14ac:dyDescent="0.35">
      <c r="A836" s="29">
        <v>40274</v>
      </c>
      <c r="B836" s="30">
        <v>81.954999999999998</v>
      </c>
    </row>
    <row r="837" spans="1:2" x14ac:dyDescent="0.35">
      <c r="A837" s="29">
        <v>40275</v>
      </c>
      <c r="B837" s="30">
        <v>81.471999999999994</v>
      </c>
    </row>
    <row r="838" spans="1:2" x14ac:dyDescent="0.35">
      <c r="A838" s="29">
        <v>40276</v>
      </c>
      <c r="B838" s="30">
        <v>80.665999999999997</v>
      </c>
    </row>
    <row r="839" spans="1:2" x14ac:dyDescent="0.35">
      <c r="A839" s="29">
        <v>40277</v>
      </c>
      <c r="B839" s="30">
        <v>83.766999999999996</v>
      </c>
    </row>
    <row r="840" spans="1:2" x14ac:dyDescent="0.35">
      <c r="A840" s="29">
        <v>40280</v>
      </c>
      <c r="B840" s="30">
        <v>84.13</v>
      </c>
    </row>
    <row r="841" spans="1:2" x14ac:dyDescent="0.35">
      <c r="A841" s="29">
        <v>40281</v>
      </c>
      <c r="B841" s="30">
        <v>84.692999999999998</v>
      </c>
    </row>
    <row r="842" spans="1:2" x14ac:dyDescent="0.35">
      <c r="A842" s="29">
        <v>40282</v>
      </c>
      <c r="B842" s="30">
        <v>84.935000000000002</v>
      </c>
    </row>
    <row r="843" spans="1:2" x14ac:dyDescent="0.35">
      <c r="A843" s="29">
        <v>40283</v>
      </c>
      <c r="B843" s="30">
        <v>85.781000000000006</v>
      </c>
    </row>
    <row r="844" spans="1:2" x14ac:dyDescent="0.35">
      <c r="A844" s="29">
        <v>40284</v>
      </c>
      <c r="B844" s="30">
        <v>84.13</v>
      </c>
    </row>
    <row r="845" spans="1:2" x14ac:dyDescent="0.35">
      <c r="A845" s="29">
        <v>40287</v>
      </c>
      <c r="B845" s="30">
        <v>84.411000000000001</v>
      </c>
    </row>
    <row r="846" spans="1:2" x14ac:dyDescent="0.35">
      <c r="A846" s="29">
        <v>40288</v>
      </c>
      <c r="B846" s="30">
        <v>85.7</v>
      </c>
    </row>
    <row r="847" spans="1:2" x14ac:dyDescent="0.35">
      <c r="A847" s="29">
        <v>40289</v>
      </c>
      <c r="B847" s="30">
        <v>86.304000000000002</v>
      </c>
    </row>
    <row r="848" spans="1:2" x14ac:dyDescent="0.35">
      <c r="A848" s="29">
        <v>40290</v>
      </c>
      <c r="B848" s="30">
        <v>87.793999999999997</v>
      </c>
    </row>
    <row r="849" spans="1:2" x14ac:dyDescent="0.35">
      <c r="A849" s="29">
        <v>40291</v>
      </c>
      <c r="B849" s="30">
        <v>87.954999999999998</v>
      </c>
    </row>
    <row r="850" spans="1:2" x14ac:dyDescent="0.35">
      <c r="A850" s="29">
        <v>40294</v>
      </c>
      <c r="B850" s="30">
        <v>88.197000000000003</v>
      </c>
    </row>
    <row r="851" spans="1:2" x14ac:dyDescent="0.35">
      <c r="A851" s="29">
        <v>40295</v>
      </c>
      <c r="B851" s="30">
        <v>84.894999999999996</v>
      </c>
    </row>
    <row r="852" spans="1:2" x14ac:dyDescent="0.35">
      <c r="A852" s="29">
        <v>40296</v>
      </c>
      <c r="B852" s="30">
        <v>83.727000000000004</v>
      </c>
    </row>
    <row r="853" spans="1:2" x14ac:dyDescent="0.35">
      <c r="A853" s="29">
        <v>40297</v>
      </c>
      <c r="B853" s="30">
        <v>82.156000000000006</v>
      </c>
    </row>
    <row r="854" spans="1:2" x14ac:dyDescent="0.35">
      <c r="A854" s="29">
        <v>40298</v>
      </c>
      <c r="B854" s="30">
        <v>81.712999999999994</v>
      </c>
    </row>
    <row r="855" spans="1:2" x14ac:dyDescent="0.35">
      <c r="A855" s="29">
        <v>40301</v>
      </c>
      <c r="B855" s="30">
        <v>82.76</v>
      </c>
    </row>
    <row r="856" spans="1:2" x14ac:dyDescent="0.35">
      <c r="A856" s="29">
        <v>40302</v>
      </c>
      <c r="B856" s="30">
        <v>80.585999999999999</v>
      </c>
    </row>
    <row r="857" spans="1:2" x14ac:dyDescent="0.35">
      <c r="A857" s="29">
        <v>40303</v>
      </c>
      <c r="B857" s="30">
        <v>79.998000000000005</v>
      </c>
    </row>
    <row r="858" spans="1:2" x14ac:dyDescent="0.35">
      <c r="A858" s="29">
        <v>40304</v>
      </c>
      <c r="B858" s="30">
        <v>79.281000000000006</v>
      </c>
    </row>
    <row r="859" spans="1:2" x14ac:dyDescent="0.35">
      <c r="A859" s="29">
        <v>40305</v>
      </c>
      <c r="B859" s="30">
        <v>75.616</v>
      </c>
    </row>
    <row r="860" spans="1:2" x14ac:dyDescent="0.35">
      <c r="A860" s="29">
        <v>40308</v>
      </c>
      <c r="B860" s="30">
        <v>81.873999999999995</v>
      </c>
    </row>
    <row r="861" spans="1:2" x14ac:dyDescent="0.35">
      <c r="A861" s="29">
        <v>40309</v>
      </c>
      <c r="B861" s="30">
        <v>82.397999999999996</v>
      </c>
    </row>
    <row r="862" spans="1:2" x14ac:dyDescent="0.35">
      <c r="A862" s="29">
        <v>40310</v>
      </c>
      <c r="B862" s="30">
        <v>83.847999999999999</v>
      </c>
    </row>
    <row r="863" spans="1:2" x14ac:dyDescent="0.35">
      <c r="A863" s="29">
        <v>40311</v>
      </c>
      <c r="B863" s="30">
        <v>84.813999999999993</v>
      </c>
    </row>
    <row r="864" spans="1:2" x14ac:dyDescent="0.35">
      <c r="A864" s="29">
        <v>40312</v>
      </c>
      <c r="B864" s="30">
        <v>82.519000000000005</v>
      </c>
    </row>
    <row r="865" spans="1:2" x14ac:dyDescent="0.35">
      <c r="A865" s="29">
        <v>40315</v>
      </c>
      <c r="B865" s="30">
        <v>81.712999999999994</v>
      </c>
    </row>
    <row r="866" spans="1:2" x14ac:dyDescent="0.35">
      <c r="A866" s="29">
        <v>40316</v>
      </c>
      <c r="B866" s="30">
        <v>84.25</v>
      </c>
    </row>
    <row r="867" spans="1:2" x14ac:dyDescent="0.35">
      <c r="A867" s="29">
        <v>40317</v>
      </c>
      <c r="B867" s="30">
        <v>80.03</v>
      </c>
    </row>
    <row r="868" spans="1:2" x14ac:dyDescent="0.35">
      <c r="A868" s="29">
        <v>40318</v>
      </c>
      <c r="B868" s="30">
        <v>77.653999999999996</v>
      </c>
    </row>
    <row r="869" spans="1:2" x14ac:dyDescent="0.35">
      <c r="A869" s="29">
        <v>40319</v>
      </c>
      <c r="B869" s="30">
        <v>73.063000000000002</v>
      </c>
    </row>
    <row r="870" spans="1:2" x14ac:dyDescent="0.35">
      <c r="A870" s="29">
        <v>40322</v>
      </c>
      <c r="B870" s="30">
        <v>74.697999999999993</v>
      </c>
    </row>
    <row r="871" spans="1:2" x14ac:dyDescent="0.35">
      <c r="A871" s="29">
        <v>40323</v>
      </c>
      <c r="B871" s="30">
        <v>72.161000000000001</v>
      </c>
    </row>
    <row r="872" spans="1:2" x14ac:dyDescent="0.35">
      <c r="A872" s="29">
        <v>40324</v>
      </c>
      <c r="B872" s="30">
        <v>75.599999999999994</v>
      </c>
    </row>
    <row r="873" spans="1:2" x14ac:dyDescent="0.35">
      <c r="A873" s="29">
        <v>40325</v>
      </c>
      <c r="B873" s="30">
        <v>77.444000000000003</v>
      </c>
    </row>
    <row r="874" spans="1:2" x14ac:dyDescent="0.35">
      <c r="A874" s="29">
        <v>40326</v>
      </c>
      <c r="B874" s="30">
        <v>77.992000000000004</v>
      </c>
    </row>
    <row r="875" spans="1:2" x14ac:dyDescent="0.35">
      <c r="A875" s="29">
        <v>40329</v>
      </c>
      <c r="B875" s="30">
        <v>78.974999999999994</v>
      </c>
    </row>
    <row r="876" spans="1:2" x14ac:dyDescent="0.35">
      <c r="A876" s="29">
        <v>40330</v>
      </c>
      <c r="B876" s="30">
        <v>79.402000000000001</v>
      </c>
    </row>
    <row r="877" spans="1:2" x14ac:dyDescent="0.35">
      <c r="A877" s="29">
        <v>40331</v>
      </c>
      <c r="B877" s="30">
        <v>79.41</v>
      </c>
    </row>
    <row r="878" spans="1:2" x14ac:dyDescent="0.35">
      <c r="A878" s="29">
        <v>40332</v>
      </c>
      <c r="B878" s="30">
        <v>80.747</v>
      </c>
    </row>
    <row r="879" spans="1:2" x14ac:dyDescent="0.35">
      <c r="A879" s="29">
        <v>40333</v>
      </c>
      <c r="B879" s="30">
        <v>78.974999999999994</v>
      </c>
    </row>
    <row r="880" spans="1:2" x14ac:dyDescent="0.35">
      <c r="A880" s="29">
        <v>40336</v>
      </c>
      <c r="B880" s="30">
        <v>78.450999999999993</v>
      </c>
    </row>
    <row r="881" spans="1:2" x14ac:dyDescent="0.35">
      <c r="A881" s="29">
        <v>40337</v>
      </c>
      <c r="B881" s="30">
        <v>77.403999999999996</v>
      </c>
    </row>
    <row r="882" spans="1:2" x14ac:dyDescent="0.35">
      <c r="A882" s="29">
        <v>40338</v>
      </c>
      <c r="B882" s="30">
        <v>79.941000000000003</v>
      </c>
    </row>
    <row r="883" spans="1:2" x14ac:dyDescent="0.35">
      <c r="A883" s="29">
        <v>40339</v>
      </c>
      <c r="B883" s="30">
        <v>81.995000000000005</v>
      </c>
    </row>
    <row r="884" spans="1:2" x14ac:dyDescent="0.35">
      <c r="A884" s="29">
        <v>40340</v>
      </c>
      <c r="B884" s="30">
        <v>81.149000000000001</v>
      </c>
    </row>
    <row r="885" spans="1:2" x14ac:dyDescent="0.35">
      <c r="A885" s="29">
        <v>40343</v>
      </c>
      <c r="B885" s="30">
        <v>81.954999999999998</v>
      </c>
    </row>
    <row r="886" spans="1:2" x14ac:dyDescent="0.35">
      <c r="A886" s="29">
        <v>40344</v>
      </c>
      <c r="B886" s="30">
        <v>82.438000000000002</v>
      </c>
    </row>
    <row r="887" spans="1:2" x14ac:dyDescent="0.35">
      <c r="A887" s="29">
        <v>40345</v>
      </c>
      <c r="B887" s="30">
        <v>82.316999999999993</v>
      </c>
    </row>
    <row r="888" spans="1:2" x14ac:dyDescent="0.35">
      <c r="A888" s="29">
        <v>40346</v>
      </c>
      <c r="B888" s="30">
        <v>83.042000000000002</v>
      </c>
    </row>
    <row r="889" spans="1:2" x14ac:dyDescent="0.35">
      <c r="A889" s="29">
        <v>40347</v>
      </c>
      <c r="B889" s="30">
        <v>85.902000000000001</v>
      </c>
    </row>
    <row r="890" spans="1:2" x14ac:dyDescent="0.35">
      <c r="A890" s="29">
        <v>40350</v>
      </c>
      <c r="B890" s="30">
        <v>86.828000000000003</v>
      </c>
    </row>
    <row r="891" spans="1:2" x14ac:dyDescent="0.35">
      <c r="A891" s="29">
        <v>40351</v>
      </c>
      <c r="B891" s="30">
        <v>85.820999999999998</v>
      </c>
    </row>
    <row r="892" spans="1:2" x14ac:dyDescent="0.35">
      <c r="A892" s="29">
        <v>40352</v>
      </c>
      <c r="B892" s="30">
        <v>85.7</v>
      </c>
    </row>
    <row r="893" spans="1:2" x14ac:dyDescent="0.35">
      <c r="A893" s="29">
        <v>40353</v>
      </c>
      <c r="B893" s="30">
        <v>84.290999999999997</v>
      </c>
    </row>
    <row r="894" spans="1:2" x14ac:dyDescent="0.35">
      <c r="A894" s="29">
        <v>40354</v>
      </c>
      <c r="B894" s="30">
        <v>84.21</v>
      </c>
    </row>
    <row r="895" spans="1:2" x14ac:dyDescent="0.35">
      <c r="A895" s="29">
        <v>40357</v>
      </c>
      <c r="B895" s="30">
        <v>86.183000000000007</v>
      </c>
    </row>
    <row r="896" spans="1:2" x14ac:dyDescent="0.35">
      <c r="A896" s="29">
        <v>40358</v>
      </c>
      <c r="B896" s="30">
        <v>83.323999999999998</v>
      </c>
    </row>
    <row r="897" spans="1:2" x14ac:dyDescent="0.35">
      <c r="A897" s="29">
        <v>40359</v>
      </c>
      <c r="B897" s="30">
        <v>82.599000000000004</v>
      </c>
    </row>
    <row r="898" spans="1:2" x14ac:dyDescent="0.35">
      <c r="A898" s="29">
        <v>40360</v>
      </c>
      <c r="B898" s="30">
        <v>79.015000000000001</v>
      </c>
    </row>
    <row r="899" spans="1:2" x14ac:dyDescent="0.35">
      <c r="A899" s="29">
        <v>40361</v>
      </c>
      <c r="B899" s="30">
        <v>78.322000000000003</v>
      </c>
    </row>
    <row r="900" spans="1:2" x14ac:dyDescent="0.35">
      <c r="A900" s="29">
        <v>40364</v>
      </c>
      <c r="B900" s="30">
        <v>78.878</v>
      </c>
    </row>
    <row r="901" spans="1:2" x14ac:dyDescent="0.35">
      <c r="A901" s="29">
        <v>40365</v>
      </c>
      <c r="B901" s="30">
        <v>80.263000000000005</v>
      </c>
    </row>
    <row r="902" spans="1:2" x14ac:dyDescent="0.35">
      <c r="A902" s="29">
        <v>40366</v>
      </c>
      <c r="B902" s="30">
        <v>80.747</v>
      </c>
    </row>
    <row r="903" spans="1:2" x14ac:dyDescent="0.35">
      <c r="A903" s="29">
        <v>40367</v>
      </c>
      <c r="B903" s="30">
        <v>81.19</v>
      </c>
    </row>
    <row r="904" spans="1:2" x14ac:dyDescent="0.35">
      <c r="A904" s="29">
        <v>40368</v>
      </c>
      <c r="B904" s="30">
        <v>81.23</v>
      </c>
    </row>
    <row r="905" spans="1:2" x14ac:dyDescent="0.35">
      <c r="A905" s="29">
        <v>40371</v>
      </c>
      <c r="B905" s="30">
        <v>81.23</v>
      </c>
    </row>
    <row r="906" spans="1:2" x14ac:dyDescent="0.35">
      <c r="A906" s="29">
        <v>40372</v>
      </c>
      <c r="B906" s="30">
        <v>82.76</v>
      </c>
    </row>
    <row r="907" spans="1:2" x14ac:dyDescent="0.35">
      <c r="A907" s="29">
        <v>40373</v>
      </c>
      <c r="B907" s="30">
        <v>82.438000000000002</v>
      </c>
    </row>
    <row r="908" spans="1:2" x14ac:dyDescent="0.35">
      <c r="A908" s="29">
        <v>40374</v>
      </c>
      <c r="B908" s="30">
        <v>81.27</v>
      </c>
    </row>
    <row r="909" spans="1:2" x14ac:dyDescent="0.35">
      <c r="A909" s="29">
        <v>40375</v>
      </c>
      <c r="B909" s="30">
        <v>79.869</v>
      </c>
    </row>
    <row r="910" spans="1:2" x14ac:dyDescent="0.35">
      <c r="A910" s="29">
        <v>40378</v>
      </c>
      <c r="B910" s="30">
        <v>78.772999999999996</v>
      </c>
    </row>
    <row r="911" spans="1:2" x14ac:dyDescent="0.35">
      <c r="A911" s="29">
        <v>40379</v>
      </c>
      <c r="B911" s="30">
        <v>79.207999999999998</v>
      </c>
    </row>
    <row r="912" spans="1:2" x14ac:dyDescent="0.35">
      <c r="A912" s="29">
        <v>40380</v>
      </c>
      <c r="B912" s="30">
        <v>80.504999999999995</v>
      </c>
    </row>
    <row r="913" spans="1:2" x14ac:dyDescent="0.35">
      <c r="A913" s="29">
        <v>40381</v>
      </c>
      <c r="B913" s="30">
        <v>83.444999999999993</v>
      </c>
    </row>
    <row r="914" spans="1:2" x14ac:dyDescent="0.35">
      <c r="A914" s="29">
        <v>40382</v>
      </c>
      <c r="B914" s="30">
        <v>84.13</v>
      </c>
    </row>
    <row r="915" spans="1:2" x14ac:dyDescent="0.35">
      <c r="A915" s="29">
        <v>40385</v>
      </c>
      <c r="B915" s="30">
        <v>84.613</v>
      </c>
    </row>
    <row r="916" spans="1:2" x14ac:dyDescent="0.35">
      <c r="A916" s="29">
        <v>40386</v>
      </c>
      <c r="B916" s="30">
        <v>82.881</v>
      </c>
    </row>
    <row r="917" spans="1:2" x14ac:dyDescent="0.35">
      <c r="A917" s="29">
        <v>40387</v>
      </c>
      <c r="B917" s="30">
        <v>82.72</v>
      </c>
    </row>
    <row r="918" spans="1:2" x14ac:dyDescent="0.35">
      <c r="A918" s="29">
        <v>40388</v>
      </c>
      <c r="B918" s="30">
        <v>82.438000000000002</v>
      </c>
    </row>
    <row r="919" spans="1:2" x14ac:dyDescent="0.35">
      <c r="A919" s="29">
        <v>40389</v>
      </c>
      <c r="B919" s="30">
        <v>82.68</v>
      </c>
    </row>
    <row r="920" spans="1:2" x14ac:dyDescent="0.35">
      <c r="A920" s="29">
        <v>40392</v>
      </c>
      <c r="B920" s="30">
        <v>84.25</v>
      </c>
    </row>
    <row r="921" spans="1:2" x14ac:dyDescent="0.35">
      <c r="A921" s="29">
        <v>40393</v>
      </c>
      <c r="B921" s="30">
        <v>85.216999999999999</v>
      </c>
    </row>
    <row r="922" spans="1:2" x14ac:dyDescent="0.35">
      <c r="A922" s="29">
        <v>40394</v>
      </c>
      <c r="B922" s="30">
        <v>85.418000000000006</v>
      </c>
    </row>
    <row r="923" spans="1:2" x14ac:dyDescent="0.35">
      <c r="A923" s="29">
        <v>40395</v>
      </c>
      <c r="B923" s="30">
        <v>84.935000000000002</v>
      </c>
    </row>
    <row r="924" spans="1:2" x14ac:dyDescent="0.35">
      <c r="A924" s="29">
        <v>40396</v>
      </c>
      <c r="B924" s="30">
        <v>84.411000000000001</v>
      </c>
    </row>
    <row r="925" spans="1:2" x14ac:dyDescent="0.35">
      <c r="A925" s="29">
        <v>40399</v>
      </c>
      <c r="B925" s="30">
        <v>85.820999999999998</v>
      </c>
    </row>
    <row r="926" spans="1:2" x14ac:dyDescent="0.35">
      <c r="A926" s="29">
        <v>40400</v>
      </c>
      <c r="B926" s="30">
        <v>85.498999999999995</v>
      </c>
    </row>
    <row r="927" spans="1:2" x14ac:dyDescent="0.35">
      <c r="A927" s="29">
        <v>40401</v>
      </c>
      <c r="B927" s="30">
        <v>83.042000000000002</v>
      </c>
    </row>
    <row r="928" spans="1:2" x14ac:dyDescent="0.35">
      <c r="A928" s="29">
        <v>40402</v>
      </c>
      <c r="B928" s="30">
        <v>82.195999999999998</v>
      </c>
    </row>
    <row r="929" spans="1:2" x14ac:dyDescent="0.35">
      <c r="A929" s="29">
        <v>40403</v>
      </c>
      <c r="B929" s="30">
        <v>81.712999999999994</v>
      </c>
    </row>
    <row r="930" spans="1:2" x14ac:dyDescent="0.35">
      <c r="A930" s="29">
        <v>40406</v>
      </c>
      <c r="B930" s="30">
        <v>81.834000000000003</v>
      </c>
    </row>
    <row r="931" spans="1:2" x14ac:dyDescent="0.35">
      <c r="A931" s="29">
        <v>40407</v>
      </c>
      <c r="B931" s="30">
        <v>82.599000000000004</v>
      </c>
    </row>
    <row r="932" spans="1:2" x14ac:dyDescent="0.35">
      <c r="A932" s="29">
        <v>40408</v>
      </c>
      <c r="B932" s="30">
        <v>83.364000000000004</v>
      </c>
    </row>
    <row r="933" spans="1:2" x14ac:dyDescent="0.35">
      <c r="A933" s="29">
        <v>40409</v>
      </c>
      <c r="B933" s="30">
        <v>82.277000000000001</v>
      </c>
    </row>
    <row r="934" spans="1:2" x14ac:dyDescent="0.35">
      <c r="A934" s="29">
        <v>40410</v>
      </c>
      <c r="B934" s="30">
        <v>81.954999999999998</v>
      </c>
    </row>
    <row r="935" spans="1:2" x14ac:dyDescent="0.35">
      <c r="A935" s="29">
        <v>40413</v>
      </c>
      <c r="B935" s="30">
        <v>82.477999999999994</v>
      </c>
    </row>
    <row r="936" spans="1:2" x14ac:dyDescent="0.35">
      <c r="A936" s="29">
        <v>40414</v>
      </c>
      <c r="B936" s="30">
        <v>81.995000000000005</v>
      </c>
    </row>
    <row r="937" spans="1:2" x14ac:dyDescent="0.35">
      <c r="A937" s="29">
        <v>40415</v>
      </c>
      <c r="B937" s="30">
        <v>80.826999999999998</v>
      </c>
    </row>
    <row r="938" spans="1:2" x14ac:dyDescent="0.35">
      <c r="A938" s="29">
        <v>40416</v>
      </c>
      <c r="B938" s="30">
        <v>81.552000000000007</v>
      </c>
    </row>
    <row r="939" spans="1:2" x14ac:dyDescent="0.35">
      <c r="A939" s="29">
        <v>40417</v>
      </c>
      <c r="B939" s="30">
        <v>83.162999999999997</v>
      </c>
    </row>
    <row r="940" spans="1:2" x14ac:dyDescent="0.35">
      <c r="A940" s="29">
        <v>40420</v>
      </c>
      <c r="B940" s="30">
        <v>82.558999999999997</v>
      </c>
    </row>
    <row r="941" spans="1:2" x14ac:dyDescent="0.35">
      <c r="A941" s="29">
        <v>40421</v>
      </c>
      <c r="B941" s="30">
        <v>82.76</v>
      </c>
    </row>
    <row r="942" spans="1:2" x14ac:dyDescent="0.35">
      <c r="A942" s="29">
        <v>40422</v>
      </c>
      <c r="B942" s="30">
        <v>85.981999999999999</v>
      </c>
    </row>
    <row r="943" spans="1:2" x14ac:dyDescent="0.35">
      <c r="A943" s="29">
        <v>40423</v>
      </c>
      <c r="B943" s="30">
        <v>86.989000000000004</v>
      </c>
    </row>
    <row r="944" spans="1:2" x14ac:dyDescent="0.35">
      <c r="A944" s="29">
        <v>40424</v>
      </c>
      <c r="B944" s="30">
        <v>86.948999999999998</v>
      </c>
    </row>
    <row r="945" spans="1:2" x14ac:dyDescent="0.35">
      <c r="A945" s="29">
        <v>40427</v>
      </c>
      <c r="B945" s="30">
        <v>88.036000000000001</v>
      </c>
    </row>
    <row r="946" spans="1:2" x14ac:dyDescent="0.35">
      <c r="A946" s="29">
        <v>40428</v>
      </c>
      <c r="B946" s="30">
        <v>86.344999999999999</v>
      </c>
    </row>
    <row r="947" spans="1:2" x14ac:dyDescent="0.35">
      <c r="A947" s="29">
        <v>40429</v>
      </c>
      <c r="B947" s="30">
        <v>86.948999999999998</v>
      </c>
    </row>
    <row r="948" spans="1:2" x14ac:dyDescent="0.35">
      <c r="A948" s="29">
        <v>40430</v>
      </c>
      <c r="B948" s="30">
        <v>88.156999999999996</v>
      </c>
    </row>
    <row r="949" spans="1:2" x14ac:dyDescent="0.35">
      <c r="A949" s="29">
        <v>40431</v>
      </c>
      <c r="B949" s="30">
        <v>88.68</v>
      </c>
    </row>
    <row r="950" spans="1:2" x14ac:dyDescent="0.35">
      <c r="A950" s="29">
        <v>40434</v>
      </c>
      <c r="B950" s="30">
        <v>91.902000000000001</v>
      </c>
    </row>
    <row r="951" spans="1:2" x14ac:dyDescent="0.35">
      <c r="A951" s="29">
        <v>40435</v>
      </c>
      <c r="B951" s="30">
        <v>92.385000000000005</v>
      </c>
    </row>
    <row r="952" spans="1:2" x14ac:dyDescent="0.35">
      <c r="A952" s="29">
        <v>40436</v>
      </c>
      <c r="B952" s="30">
        <v>93.230999999999995</v>
      </c>
    </row>
    <row r="953" spans="1:2" x14ac:dyDescent="0.35">
      <c r="A953" s="29">
        <v>40437</v>
      </c>
      <c r="B953" s="30">
        <v>92.344999999999999</v>
      </c>
    </row>
    <row r="954" spans="1:2" x14ac:dyDescent="0.35">
      <c r="A954" s="29">
        <v>40438</v>
      </c>
      <c r="B954" s="30">
        <v>93.311999999999998</v>
      </c>
    </row>
    <row r="955" spans="1:2" x14ac:dyDescent="0.35">
      <c r="A955" s="29">
        <v>40441</v>
      </c>
      <c r="B955" s="30">
        <v>94.6</v>
      </c>
    </row>
    <row r="956" spans="1:2" x14ac:dyDescent="0.35">
      <c r="A956" s="29">
        <v>40442</v>
      </c>
      <c r="B956" s="30">
        <v>95.204999999999998</v>
      </c>
    </row>
    <row r="957" spans="1:2" x14ac:dyDescent="0.35">
      <c r="A957" s="29">
        <v>40443</v>
      </c>
      <c r="B957" s="30">
        <v>93.352000000000004</v>
      </c>
    </row>
    <row r="958" spans="1:2" x14ac:dyDescent="0.35">
      <c r="A958" s="29">
        <v>40444</v>
      </c>
      <c r="B958" s="30">
        <v>92.909000000000006</v>
      </c>
    </row>
    <row r="959" spans="1:2" x14ac:dyDescent="0.35">
      <c r="A959" s="29">
        <v>40445</v>
      </c>
      <c r="B959" s="30">
        <v>95.003</v>
      </c>
    </row>
    <row r="960" spans="1:2" x14ac:dyDescent="0.35">
      <c r="A960" s="29">
        <v>40448</v>
      </c>
      <c r="B960" s="30">
        <v>95.406000000000006</v>
      </c>
    </row>
    <row r="961" spans="1:2" x14ac:dyDescent="0.35">
      <c r="A961" s="29">
        <v>40449</v>
      </c>
      <c r="B961" s="30">
        <v>95.445999999999998</v>
      </c>
    </row>
    <row r="962" spans="1:2" x14ac:dyDescent="0.35">
      <c r="A962" s="29">
        <v>40450</v>
      </c>
      <c r="B962" s="30">
        <v>96.171000000000006</v>
      </c>
    </row>
    <row r="963" spans="1:2" x14ac:dyDescent="0.35">
      <c r="A963" s="29">
        <v>40451</v>
      </c>
      <c r="B963" s="30">
        <v>95.647999999999996</v>
      </c>
    </row>
    <row r="964" spans="1:2" x14ac:dyDescent="0.35">
      <c r="A964" s="29">
        <v>40452</v>
      </c>
      <c r="B964" s="30">
        <v>93.552999999999997</v>
      </c>
    </row>
    <row r="965" spans="1:2" x14ac:dyDescent="0.35">
      <c r="A965" s="29">
        <v>40455</v>
      </c>
      <c r="B965" s="30">
        <v>93.11</v>
      </c>
    </row>
    <row r="966" spans="1:2" x14ac:dyDescent="0.35">
      <c r="A966" s="29">
        <v>40456</v>
      </c>
      <c r="B966" s="30">
        <v>93.472999999999999</v>
      </c>
    </row>
    <row r="967" spans="1:2" x14ac:dyDescent="0.35">
      <c r="A967" s="29">
        <v>40457</v>
      </c>
      <c r="B967" s="30">
        <v>92.224000000000004</v>
      </c>
    </row>
    <row r="968" spans="1:2" x14ac:dyDescent="0.35">
      <c r="A968" s="29">
        <v>40458</v>
      </c>
      <c r="B968" s="30">
        <v>92.224000000000004</v>
      </c>
    </row>
    <row r="969" spans="1:2" x14ac:dyDescent="0.35">
      <c r="A969" s="29">
        <v>40459</v>
      </c>
      <c r="B969" s="30">
        <v>91.137</v>
      </c>
    </row>
    <row r="970" spans="1:2" x14ac:dyDescent="0.35">
      <c r="A970" s="29">
        <v>40462</v>
      </c>
      <c r="B970" s="30">
        <v>91.983000000000004</v>
      </c>
    </row>
    <row r="971" spans="1:2" x14ac:dyDescent="0.35">
      <c r="A971" s="29">
        <v>40463</v>
      </c>
      <c r="B971" s="30">
        <v>92.465999999999994</v>
      </c>
    </row>
    <row r="972" spans="1:2" x14ac:dyDescent="0.35">
      <c r="A972" s="29">
        <v>40464</v>
      </c>
      <c r="B972" s="30">
        <v>96.653999999999996</v>
      </c>
    </row>
    <row r="973" spans="1:2" x14ac:dyDescent="0.35">
      <c r="A973" s="29">
        <v>40465</v>
      </c>
      <c r="B973" s="30">
        <v>95.406000000000006</v>
      </c>
    </row>
    <row r="974" spans="1:2" x14ac:dyDescent="0.35">
      <c r="A974" s="29">
        <v>40466</v>
      </c>
      <c r="B974" s="30">
        <v>96.01</v>
      </c>
    </row>
    <row r="975" spans="1:2" x14ac:dyDescent="0.35">
      <c r="A975" s="29">
        <v>40469</v>
      </c>
      <c r="B975" s="30">
        <v>93.352000000000004</v>
      </c>
    </row>
    <row r="976" spans="1:2" x14ac:dyDescent="0.35">
      <c r="A976" s="29">
        <v>40470</v>
      </c>
      <c r="B976" s="30">
        <v>91.661000000000001</v>
      </c>
    </row>
    <row r="977" spans="1:2" x14ac:dyDescent="0.35">
      <c r="A977" s="29">
        <v>40471</v>
      </c>
      <c r="B977" s="30">
        <v>91.418999999999997</v>
      </c>
    </row>
    <row r="978" spans="1:2" x14ac:dyDescent="0.35">
      <c r="A978" s="29">
        <v>40472</v>
      </c>
      <c r="B978" s="30">
        <v>93.311999999999998</v>
      </c>
    </row>
    <row r="979" spans="1:2" x14ac:dyDescent="0.35">
      <c r="A979" s="29">
        <v>40473</v>
      </c>
      <c r="B979" s="30">
        <v>93.552999999999997</v>
      </c>
    </row>
    <row r="980" spans="1:2" x14ac:dyDescent="0.35">
      <c r="A980" s="29">
        <v>40476</v>
      </c>
      <c r="B980" s="30">
        <v>94.438999999999993</v>
      </c>
    </row>
    <row r="981" spans="1:2" x14ac:dyDescent="0.35">
      <c r="A981" s="29">
        <v>40477</v>
      </c>
      <c r="B981" s="30">
        <v>94.762</v>
      </c>
    </row>
    <row r="982" spans="1:2" x14ac:dyDescent="0.35">
      <c r="A982" s="29">
        <v>40478</v>
      </c>
      <c r="B982" s="30">
        <v>94.802000000000007</v>
      </c>
    </row>
    <row r="983" spans="1:2" x14ac:dyDescent="0.35">
      <c r="A983" s="29">
        <v>40479</v>
      </c>
      <c r="B983" s="30">
        <v>95.486000000000004</v>
      </c>
    </row>
    <row r="984" spans="1:2" x14ac:dyDescent="0.35">
      <c r="A984" s="29">
        <v>40480</v>
      </c>
      <c r="B984" s="30">
        <v>94.882000000000005</v>
      </c>
    </row>
    <row r="985" spans="1:2" x14ac:dyDescent="0.35">
      <c r="A985" s="29">
        <v>40483</v>
      </c>
      <c r="B985" s="30">
        <v>94.48</v>
      </c>
    </row>
    <row r="986" spans="1:2" x14ac:dyDescent="0.35">
      <c r="A986" s="29">
        <v>40484</v>
      </c>
      <c r="B986" s="30">
        <v>94.641000000000005</v>
      </c>
    </row>
    <row r="987" spans="1:2" x14ac:dyDescent="0.35">
      <c r="A987" s="29">
        <v>40485</v>
      </c>
      <c r="B987" s="30">
        <v>94.721000000000004</v>
      </c>
    </row>
    <row r="988" spans="1:2" x14ac:dyDescent="0.35">
      <c r="A988" s="29">
        <v>40486</v>
      </c>
      <c r="B988" s="30">
        <v>94.841999999999999</v>
      </c>
    </row>
    <row r="989" spans="1:2" x14ac:dyDescent="0.35">
      <c r="A989" s="29">
        <v>40487</v>
      </c>
      <c r="B989" s="30">
        <v>94.076999999999998</v>
      </c>
    </row>
    <row r="990" spans="1:2" x14ac:dyDescent="0.35">
      <c r="A990" s="29">
        <v>40490</v>
      </c>
      <c r="B990" s="30">
        <v>92.748000000000005</v>
      </c>
    </row>
    <row r="991" spans="1:2" x14ac:dyDescent="0.35">
      <c r="A991" s="29">
        <v>40491</v>
      </c>
      <c r="B991" s="30">
        <v>93.07</v>
      </c>
    </row>
    <row r="992" spans="1:2" x14ac:dyDescent="0.35">
      <c r="A992" s="29">
        <v>40492</v>
      </c>
      <c r="B992" s="30">
        <v>92.103999999999999</v>
      </c>
    </row>
    <row r="993" spans="1:2" x14ac:dyDescent="0.35">
      <c r="A993" s="29">
        <v>40493</v>
      </c>
      <c r="B993" s="30">
        <v>90.694000000000003</v>
      </c>
    </row>
    <row r="994" spans="1:2" x14ac:dyDescent="0.35">
      <c r="A994" s="29">
        <v>40494</v>
      </c>
      <c r="B994" s="30">
        <v>92.948999999999998</v>
      </c>
    </row>
    <row r="995" spans="1:2" x14ac:dyDescent="0.35">
      <c r="A995" s="29">
        <v>40497</v>
      </c>
      <c r="B995" s="30">
        <v>93.754999999999995</v>
      </c>
    </row>
    <row r="996" spans="1:2" x14ac:dyDescent="0.35">
      <c r="A996" s="29">
        <v>40498</v>
      </c>
      <c r="B996" s="30">
        <v>92.626999999999995</v>
      </c>
    </row>
    <row r="997" spans="1:2" x14ac:dyDescent="0.35">
      <c r="A997" s="29">
        <v>40499</v>
      </c>
      <c r="B997" s="30">
        <v>92.828000000000003</v>
      </c>
    </row>
    <row r="998" spans="1:2" x14ac:dyDescent="0.35">
      <c r="A998" s="29">
        <v>40500</v>
      </c>
      <c r="B998" s="30">
        <v>95.043000000000006</v>
      </c>
    </row>
    <row r="999" spans="1:2" x14ac:dyDescent="0.35">
      <c r="A999" s="29">
        <v>40501</v>
      </c>
      <c r="B999" s="30">
        <v>95.325000000000003</v>
      </c>
    </row>
    <row r="1000" spans="1:2" x14ac:dyDescent="0.35">
      <c r="A1000" s="29">
        <v>40504</v>
      </c>
      <c r="B1000" s="30">
        <v>96.412999999999997</v>
      </c>
    </row>
    <row r="1001" spans="1:2" x14ac:dyDescent="0.35">
      <c r="A1001" s="29">
        <v>40505</v>
      </c>
      <c r="B1001" s="30">
        <v>94.6</v>
      </c>
    </row>
    <row r="1002" spans="1:2" x14ac:dyDescent="0.35">
      <c r="A1002" s="29">
        <v>40506</v>
      </c>
      <c r="B1002" s="30">
        <v>96.694999999999993</v>
      </c>
    </row>
    <row r="1003" spans="1:2" x14ac:dyDescent="0.35">
      <c r="A1003" s="29">
        <v>40507</v>
      </c>
      <c r="B1003" s="30">
        <v>100.35899999999999</v>
      </c>
    </row>
    <row r="1004" spans="1:2" x14ac:dyDescent="0.35">
      <c r="A1004" s="29">
        <v>40508</v>
      </c>
      <c r="B1004" s="30">
        <v>100.521</v>
      </c>
    </row>
    <row r="1005" spans="1:2" x14ac:dyDescent="0.35">
      <c r="A1005" s="29">
        <v>40511</v>
      </c>
      <c r="B1005" s="30">
        <v>98.587000000000003</v>
      </c>
    </row>
    <row r="1006" spans="1:2" x14ac:dyDescent="0.35">
      <c r="A1006" s="29">
        <v>40512</v>
      </c>
      <c r="B1006" s="30">
        <v>98.587000000000003</v>
      </c>
    </row>
    <row r="1007" spans="1:2" x14ac:dyDescent="0.35">
      <c r="A1007" s="29">
        <v>40513</v>
      </c>
      <c r="B1007" s="30">
        <v>99.997</v>
      </c>
    </row>
    <row r="1008" spans="1:2" x14ac:dyDescent="0.35">
      <c r="A1008" s="29">
        <v>40514</v>
      </c>
      <c r="B1008" s="30">
        <v>102.69499999999999</v>
      </c>
    </row>
    <row r="1009" spans="1:2" x14ac:dyDescent="0.35">
      <c r="A1009" s="29">
        <v>40515</v>
      </c>
      <c r="B1009" s="30">
        <v>101.366</v>
      </c>
    </row>
    <row r="1010" spans="1:2" x14ac:dyDescent="0.35">
      <c r="A1010" s="29">
        <v>40518</v>
      </c>
      <c r="B1010" s="30">
        <v>101.125</v>
      </c>
    </row>
    <row r="1011" spans="1:2" x14ac:dyDescent="0.35">
      <c r="A1011" s="29">
        <v>40519</v>
      </c>
      <c r="B1011" s="30">
        <v>102.655</v>
      </c>
    </row>
    <row r="1012" spans="1:2" x14ac:dyDescent="0.35">
      <c r="A1012" s="29">
        <v>40520</v>
      </c>
      <c r="B1012" s="30">
        <v>102.212</v>
      </c>
    </row>
    <row r="1013" spans="1:2" x14ac:dyDescent="0.35">
      <c r="A1013" s="29">
        <v>40521</v>
      </c>
      <c r="B1013" s="30">
        <v>100.521</v>
      </c>
    </row>
    <row r="1014" spans="1:2" x14ac:dyDescent="0.35">
      <c r="A1014" s="29">
        <v>40522</v>
      </c>
      <c r="B1014" s="30">
        <v>102.89700000000001</v>
      </c>
    </row>
    <row r="1015" spans="1:2" x14ac:dyDescent="0.35">
      <c r="A1015" s="29">
        <v>40525</v>
      </c>
      <c r="B1015" s="30">
        <v>102.29300000000001</v>
      </c>
    </row>
    <row r="1016" spans="1:2" x14ac:dyDescent="0.35">
      <c r="A1016" s="29">
        <v>40526</v>
      </c>
      <c r="B1016" s="30">
        <v>102.45399999999999</v>
      </c>
    </row>
    <row r="1017" spans="1:2" x14ac:dyDescent="0.35">
      <c r="A1017" s="29">
        <v>40527</v>
      </c>
      <c r="B1017" s="30">
        <v>101.48699999999999</v>
      </c>
    </row>
    <row r="1018" spans="1:2" x14ac:dyDescent="0.35">
      <c r="A1018" s="29">
        <v>40528</v>
      </c>
      <c r="B1018" s="30">
        <v>100.883</v>
      </c>
    </row>
    <row r="1019" spans="1:2" x14ac:dyDescent="0.35">
      <c r="A1019" s="29">
        <v>40529</v>
      </c>
      <c r="B1019" s="30">
        <v>99.835999999999999</v>
      </c>
    </row>
    <row r="1020" spans="1:2" x14ac:dyDescent="0.35">
      <c r="A1020" s="29">
        <v>40532</v>
      </c>
      <c r="B1020" s="30">
        <v>99.352999999999994</v>
      </c>
    </row>
    <row r="1021" spans="1:2" x14ac:dyDescent="0.35">
      <c r="A1021" s="29">
        <v>40533</v>
      </c>
      <c r="B1021" s="30">
        <v>99.311999999999998</v>
      </c>
    </row>
    <row r="1022" spans="1:2" x14ac:dyDescent="0.35">
      <c r="A1022" s="29">
        <v>40534</v>
      </c>
      <c r="B1022" s="30">
        <v>98.546999999999997</v>
      </c>
    </row>
    <row r="1023" spans="1:2" x14ac:dyDescent="0.35">
      <c r="A1023" s="29">
        <v>40535</v>
      </c>
      <c r="B1023" s="30">
        <v>97.942999999999998</v>
      </c>
    </row>
    <row r="1024" spans="1:2" x14ac:dyDescent="0.35">
      <c r="A1024" s="29">
        <v>40536</v>
      </c>
      <c r="B1024" s="30">
        <v>97.379000000000005</v>
      </c>
    </row>
    <row r="1025" spans="1:2" x14ac:dyDescent="0.35">
      <c r="A1025" s="29">
        <v>40539</v>
      </c>
      <c r="B1025" s="30">
        <v>96.412999999999997</v>
      </c>
    </row>
    <row r="1026" spans="1:2" x14ac:dyDescent="0.35">
      <c r="A1026" s="29">
        <v>40540</v>
      </c>
      <c r="B1026" s="30">
        <v>96.453000000000003</v>
      </c>
    </row>
    <row r="1027" spans="1:2" x14ac:dyDescent="0.35">
      <c r="A1027" s="29">
        <v>40541</v>
      </c>
      <c r="B1027" s="30">
        <v>97.177999999999997</v>
      </c>
    </row>
    <row r="1028" spans="1:2" x14ac:dyDescent="0.35">
      <c r="A1028" s="29">
        <v>40542</v>
      </c>
      <c r="B1028" s="30">
        <v>96.573999999999998</v>
      </c>
    </row>
    <row r="1029" spans="1:2" x14ac:dyDescent="0.35">
      <c r="A1029" s="29">
        <v>40543</v>
      </c>
      <c r="B1029" s="30">
        <v>95.849000000000004</v>
      </c>
    </row>
    <row r="1030" spans="1:2" x14ac:dyDescent="0.35">
      <c r="A1030" s="29">
        <v>40546</v>
      </c>
      <c r="B1030" s="30">
        <v>97.661000000000001</v>
      </c>
    </row>
    <row r="1031" spans="1:2" x14ac:dyDescent="0.35">
      <c r="A1031" s="29">
        <v>40547</v>
      </c>
      <c r="B1031" s="30">
        <v>96.292000000000002</v>
      </c>
    </row>
    <row r="1032" spans="1:2" x14ac:dyDescent="0.35">
      <c r="A1032" s="29">
        <v>40548</v>
      </c>
      <c r="B1032" s="30">
        <v>95.606999999999999</v>
      </c>
    </row>
    <row r="1033" spans="1:2" x14ac:dyDescent="0.35">
      <c r="A1033" s="29">
        <v>40549</v>
      </c>
      <c r="B1033" s="30">
        <v>94.962999999999994</v>
      </c>
    </row>
    <row r="1034" spans="1:2" x14ac:dyDescent="0.35">
      <c r="A1034" s="29">
        <v>40550</v>
      </c>
      <c r="B1034" s="30">
        <v>93.634</v>
      </c>
    </row>
    <row r="1035" spans="1:2" x14ac:dyDescent="0.35">
      <c r="A1035" s="29">
        <v>40553</v>
      </c>
      <c r="B1035" s="30">
        <v>92.626999999999995</v>
      </c>
    </row>
    <row r="1036" spans="1:2" x14ac:dyDescent="0.35">
      <c r="A1036" s="29">
        <v>40554</v>
      </c>
      <c r="B1036" s="30">
        <v>96.171000000000006</v>
      </c>
    </row>
    <row r="1037" spans="1:2" x14ac:dyDescent="0.35">
      <c r="A1037" s="29">
        <v>40555</v>
      </c>
      <c r="B1037" s="30">
        <v>96.573999999999998</v>
      </c>
    </row>
    <row r="1038" spans="1:2" x14ac:dyDescent="0.35">
      <c r="A1038" s="29">
        <v>40556</v>
      </c>
      <c r="B1038" s="30">
        <v>95.97</v>
      </c>
    </row>
    <row r="1039" spans="1:2" x14ac:dyDescent="0.35">
      <c r="A1039" s="29">
        <v>40557</v>
      </c>
      <c r="B1039" s="30">
        <v>95.647999999999996</v>
      </c>
    </row>
    <row r="1040" spans="1:2" x14ac:dyDescent="0.35">
      <c r="A1040" s="29">
        <v>40560</v>
      </c>
      <c r="B1040" s="30">
        <v>94.52</v>
      </c>
    </row>
    <row r="1041" spans="1:2" x14ac:dyDescent="0.35">
      <c r="A1041" s="29">
        <v>40561</v>
      </c>
      <c r="B1041" s="30">
        <v>95.043000000000006</v>
      </c>
    </row>
    <row r="1042" spans="1:2" x14ac:dyDescent="0.35">
      <c r="A1042" s="29">
        <v>40562</v>
      </c>
      <c r="B1042" s="30">
        <v>93.03</v>
      </c>
    </row>
    <row r="1043" spans="1:2" x14ac:dyDescent="0.35">
      <c r="A1043" s="29">
        <v>40563</v>
      </c>
      <c r="B1043" s="30">
        <v>91.822000000000003</v>
      </c>
    </row>
    <row r="1044" spans="1:2" x14ac:dyDescent="0.35">
      <c r="A1044" s="29">
        <v>40564</v>
      </c>
      <c r="B1044" s="30">
        <v>92.144000000000005</v>
      </c>
    </row>
    <row r="1045" spans="1:2" x14ac:dyDescent="0.35">
      <c r="A1045" s="29">
        <v>40567</v>
      </c>
      <c r="B1045" s="30">
        <v>91.257999999999996</v>
      </c>
    </row>
    <row r="1046" spans="1:2" x14ac:dyDescent="0.35">
      <c r="A1046" s="29">
        <v>40568</v>
      </c>
      <c r="B1046" s="30">
        <v>92.265000000000001</v>
      </c>
    </row>
    <row r="1047" spans="1:2" x14ac:dyDescent="0.35">
      <c r="A1047" s="29">
        <v>40569</v>
      </c>
      <c r="B1047" s="30">
        <v>94.641000000000005</v>
      </c>
    </row>
    <row r="1048" spans="1:2" x14ac:dyDescent="0.35">
      <c r="A1048" s="29">
        <v>40570</v>
      </c>
      <c r="B1048" s="30">
        <v>92.587000000000003</v>
      </c>
    </row>
    <row r="1049" spans="1:2" x14ac:dyDescent="0.35">
      <c r="A1049" s="29">
        <v>40571</v>
      </c>
      <c r="B1049" s="30">
        <v>91.418999999999997</v>
      </c>
    </row>
    <row r="1050" spans="1:2" x14ac:dyDescent="0.35">
      <c r="A1050" s="29">
        <v>40574</v>
      </c>
      <c r="B1050" s="30">
        <v>94.037000000000006</v>
      </c>
    </row>
    <row r="1051" spans="1:2" x14ac:dyDescent="0.35">
      <c r="A1051" s="29">
        <v>40575</v>
      </c>
      <c r="B1051" s="30">
        <v>93.995999999999995</v>
      </c>
    </row>
    <row r="1052" spans="1:2" x14ac:dyDescent="0.35">
      <c r="A1052" s="29">
        <v>40576</v>
      </c>
      <c r="B1052" s="30">
        <v>93.593999999999994</v>
      </c>
    </row>
    <row r="1053" spans="1:2" x14ac:dyDescent="0.35">
      <c r="A1053" s="29">
        <v>40577</v>
      </c>
      <c r="B1053" s="30">
        <v>93.513000000000005</v>
      </c>
    </row>
    <row r="1054" spans="1:2" x14ac:dyDescent="0.35">
      <c r="A1054" s="29">
        <v>40578</v>
      </c>
      <c r="B1054" s="30">
        <v>91.781000000000006</v>
      </c>
    </row>
    <row r="1055" spans="1:2" x14ac:dyDescent="0.35">
      <c r="A1055" s="29">
        <v>40581</v>
      </c>
      <c r="B1055" s="30">
        <v>92.506</v>
      </c>
    </row>
    <row r="1056" spans="1:2" x14ac:dyDescent="0.35">
      <c r="A1056" s="29">
        <v>40582</v>
      </c>
      <c r="B1056" s="30">
        <v>93.754999999999995</v>
      </c>
    </row>
    <row r="1057" spans="1:2" x14ac:dyDescent="0.35">
      <c r="A1057" s="29">
        <v>40583</v>
      </c>
      <c r="B1057" s="30">
        <v>94.076999999999998</v>
      </c>
    </row>
    <row r="1058" spans="1:2" x14ac:dyDescent="0.35">
      <c r="A1058" s="29">
        <v>40584</v>
      </c>
      <c r="B1058" s="30">
        <v>95.245000000000005</v>
      </c>
    </row>
    <row r="1059" spans="1:2" x14ac:dyDescent="0.35">
      <c r="A1059" s="29">
        <v>40585</v>
      </c>
      <c r="B1059" s="30">
        <v>94.802000000000007</v>
      </c>
    </row>
    <row r="1060" spans="1:2" x14ac:dyDescent="0.35">
      <c r="A1060" s="29">
        <v>40588</v>
      </c>
      <c r="B1060" s="30">
        <v>94.358999999999995</v>
      </c>
    </row>
    <row r="1061" spans="1:2" x14ac:dyDescent="0.35">
      <c r="A1061" s="29">
        <v>40589</v>
      </c>
      <c r="B1061" s="30">
        <v>93.271000000000001</v>
      </c>
    </row>
    <row r="1062" spans="1:2" x14ac:dyDescent="0.35">
      <c r="A1062" s="29">
        <v>40590</v>
      </c>
      <c r="B1062" s="30">
        <v>91.337999999999994</v>
      </c>
    </row>
    <row r="1063" spans="1:2" x14ac:dyDescent="0.35">
      <c r="A1063" s="29">
        <v>40591</v>
      </c>
      <c r="B1063" s="30">
        <v>93.311999999999998</v>
      </c>
    </row>
    <row r="1064" spans="1:2" x14ac:dyDescent="0.35">
      <c r="A1064" s="29">
        <v>40592</v>
      </c>
      <c r="B1064" s="30">
        <v>93.11</v>
      </c>
    </row>
    <row r="1065" spans="1:2" x14ac:dyDescent="0.35">
      <c r="A1065" s="29">
        <v>40595</v>
      </c>
      <c r="B1065" s="30">
        <v>91.861999999999995</v>
      </c>
    </row>
    <row r="1066" spans="1:2" x14ac:dyDescent="0.35">
      <c r="A1066" s="29">
        <v>40596</v>
      </c>
      <c r="B1066" s="30">
        <v>91.822000000000003</v>
      </c>
    </row>
    <row r="1067" spans="1:2" x14ac:dyDescent="0.35">
      <c r="A1067" s="29">
        <v>40597</v>
      </c>
      <c r="B1067" s="30">
        <v>89.968999999999994</v>
      </c>
    </row>
    <row r="1068" spans="1:2" x14ac:dyDescent="0.35">
      <c r="A1068" s="29">
        <v>40598</v>
      </c>
      <c r="B1068" s="30">
        <v>89.003</v>
      </c>
    </row>
    <row r="1069" spans="1:2" x14ac:dyDescent="0.35">
      <c r="A1069" s="29">
        <v>40599</v>
      </c>
      <c r="B1069" s="30">
        <v>89.445999999999998</v>
      </c>
    </row>
    <row r="1070" spans="1:2" x14ac:dyDescent="0.35">
      <c r="A1070" s="29">
        <v>40602</v>
      </c>
      <c r="B1070" s="30">
        <v>88.6</v>
      </c>
    </row>
    <row r="1071" spans="1:2" x14ac:dyDescent="0.35">
      <c r="A1071" s="29">
        <v>40603</v>
      </c>
      <c r="B1071" s="30">
        <v>89.364999999999995</v>
      </c>
    </row>
    <row r="1072" spans="1:2" x14ac:dyDescent="0.35">
      <c r="A1072" s="29">
        <v>40604</v>
      </c>
      <c r="B1072" s="30">
        <v>88.760999999999996</v>
      </c>
    </row>
    <row r="1073" spans="1:2" x14ac:dyDescent="0.35">
      <c r="A1073" s="29">
        <v>40605</v>
      </c>
      <c r="B1073" s="30">
        <v>88.6</v>
      </c>
    </row>
    <row r="1074" spans="1:2" x14ac:dyDescent="0.35">
      <c r="A1074" s="29">
        <v>40606</v>
      </c>
      <c r="B1074" s="30">
        <v>88.721000000000004</v>
      </c>
    </row>
    <row r="1075" spans="1:2" x14ac:dyDescent="0.35">
      <c r="A1075" s="29">
        <v>40609</v>
      </c>
      <c r="B1075" s="30">
        <v>89.043000000000006</v>
      </c>
    </row>
    <row r="1076" spans="1:2" x14ac:dyDescent="0.35">
      <c r="A1076" s="29">
        <v>40610</v>
      </c>
      <c r="B1076" s="30">
        <v>88.117000000000004</v>
      </c>
    </row>
    <row r="1077" spans="1:2" x14ac:dyDescent="0.35">
      <c r="A1077" s="29">
        <v>40611</v>
      </c>
      <c r="B1077" s="30">
        <v>87.754000000000005</v>
      </c>
    </row>
    <row r="1078" spans="1:2" x14ac:dyDescent="0.35">
      <c r="A1078" s="29">
        <v>40612</v>
      </c>
      <c r="B1078" s="30">
        <v>87.391999999999996</v>
      </c>
    </row>
    <row r="1079" spans="1:2" x14ac:dyDescent="0.35">
      <c r="A1079" s="29">
        <v>40613</v>
      </c>
      <c r="B1079" s="30">
        <v>87.391999999999996</v>
      </c>
    </row>
    <row r="1080" spans="1:2" x14ac:dyDescent="0.35">
      <c r="A1080" s="29">
        <v>40616</v>
      </c>
      <c r="B1080" s="30">
        <v>85.216999999999999</v>
      </c>
    </row>
    <row r="1081" spans="1:2" x14ac:dyDescent="0.35">
      <c r="A1081" s="29">
        <v>40617</v>
      </c>
      <c r="B1081" s="30">
        <v>80.706000000000003</v>
      </c>
    </row>
    <row r="1082" spans="1:2" x14ac:dyDescent="0.35">
      <c r="A1082" s="29">
        <v>40618</v>
      </c>
      <c r="B1082" s="30">
        <v>80.304000000000002</v>
      </c>
    </row>
    <row r="1083" spans="1:2" x14ac:dyDescent="0.35">
      <c r="A1083" s="29">
        <v>40619</v>
      </c>
      <c r="B1083" s="30">
        <v>80.545000000000002</v>
      </c>
    </row>
    <row r="1084" spans="1:2" x14ac:dyDescent="0.35">
      <c r="A1084" s="29">
        <v>40620</v>
      </c>
      <c r="B1084" s="30">
        <v>81.793999999999997</v>
      </c>
    </row>
    <row r="1085" spans="1:2" x14ac:dyDescent="0.35">
      <c r="A1085" s="29">
        <v>40623</v>
      </c>
      <c r="B1085" s="30">
        <v>83.364000000000004</v>
      </c>
    </row>
    <row r="1086" spans="1:2" x14ac:dyDescent="0.35">
      <c r="A1086" s="29">
        <v>40624</v>
      </c>
      <c r="B1086" s="30">
        <v>83.042000000000002</v>
      </c>
    </row>
    <row r="1087" spans="1:2" x14ac:dyDescent="0.35">
      <c r="A1087" s="29">
        <v>40625</v>
      </c>
      <c r="B1087" s="30">
        <v>84.653000000000006</v>
      </c>
    </row>
    <row r="1088" spans="1:2" x14ac:dyDescent="0.35">
      <c r="A1088" s="29">
        <v>40626</v>
      </c>
      <c r="B1088" s="30">
        <v>85.257000000000005</v>
      </c>
    </row>
    <row r="1089" spans="1:2" x14ac:dyDescent="0.35">
      <c r="A1089" s="29">
        <v>40627</v>
      </c>
      <c r="B1089" s="30">
        <v>86.183000000000007</v>
      </c>
    </row>
    <row r="1090" spans="1:2" x14ac:dyDescent="0.35">
      <c r="A1090" s="29">
        <v>40630</v>
      </c>
      <c r="B1090" s="30">
        <v>86.989000000000004</v>
      </c>
    </row>
    <row r="1091" spans="1:2" x14ac:dyDescent="0.35">
      <c r="A1091" s="29">
        <v>40631</v>
      </c>
      <c r="B1091" s="30">
        <v>86.908000000000001</v>
      </c>
    </row>
    <row r="1092" spans="1:2" x14ac:dyDescent="0.35">
      <c r="A1092" s="29">
        <v>40632</v>
      </c>
      <c r="B1092" s="30">
        <v>87.754000000000005</v>
      </c>
    </row>
    <row r="1093" spans="1:2" x14ac:dyDescent="0.35">
      <c r="A1093" s="29">
        <v>40633</v>
      </c>
      <c r="B1093" s="30">
        <v>87.11</v>
      </c>
    </row>
    <row r="1094" spans="1:2" x14ac:dyDescent="0.35">
      <c r="A1094" s="29">
        <v>40634</v>
      </c>
      <c r="B1094" s="30">
        <v>88.64</v>
      </c>
    </row>
    <row r="1095" spans="1:2" x14ac:dyDescent="0.35">
      <c r="A1095" s="29">
        <v>40637</v>
      </c>
      <c r="B1095" s="30">
        <v>88.882000000000005</v>
      </c>
    </row>
    <row r="1096" spans="1:2" x14ac:dyDescent="0.35">
      <c r="A1096" s="29">
        <v>40638</v>
      </c>
      <c r="B1096" s="30">
        <v>89.123000000000005</v>
      </c>
    </row>
    <row r="1097" spans="1:2" x14ac:dyDescent="0.35">
      <c r="A1097" s="29">
        <v>40639</v>
      </c>
      <c r="B1097" s="30">
        <v>90.372</v>
      </c>
    </row>
    <row r="1098" spans="1:2" x14ac:dyDescent="0.35">
      <c r="A1098" s="29">
        <v>40640</v>
      </c>
      <c r="B1098" s="30">
        <v>89.647000000000006</v>
      </c>
    </row>
    <row r="1099" spans="1:2" x14ac:dyDescent="0.35">
      <c r="A1099" s="29">
        <v>40641</v>
      </c>
      <c r="B1099" s="30">
        <v>91.298000000000002</v>
      </c>
    </row>
    <row r="1100" spans="1:2" x14ac:dyDescent="0.35">
      <c r="A1100" s="29">
        <v>40644</v>
      </c>
      <c r="B1100" s="30">
        <v>90.613</v>
      </c>
    </row>
    <row r="1101" spans="1:2" x14ac:dyDescent="0.35">
      <c r="A1101" s="29">
        <v>40645</v>
      </c>
      <c r="B1101" s="30">
        <v>90.775000000000006</v>
      </c>
    </row>
    <row r="1102" spans="1:2" x14ac:dyDescent="0.35">
      <c r="A1102" s="29">
        <v>40646</v>
      </c>
      <c r="B1102" s="30">
        <v>91.54</v>
      </c>
    </row>
    <row r="1103" spans="1:2" x14ac:dyDescent="0.35">
      <c r="A1103" s="29">
        <v>40647</v>
      </c>
      <c r="B1103" s="30">
        <v>92.144000000000005</v>
      </c>
    </row>
    <row r="1104" spans="1:2" x14ac:dyDescent="0.35">
      <c r="A1104" s="29">
        <v>40648</v>
      </c>
      <c r="B1104" s="30">
        <v>92.546999999999997</v>
      </c>
    </row>
    <row r="1105" spans="1:2" x14ac:dyDescent="0.35">
      <c r="A1105" s="29">
        <v>40651</v>
      </c>
      <c r="B1105" s="30">
        <v>91.257999999999996</v>
      </c>
    </row>
    <row r="1106" spans="1:2" x14ac:dyDescent="0.35">
      <c r="A1106" s="29">
        <v>40652</v>
      </c>
      <c r="B1106" s="30">
        <v>92.546999999999997</v>
      </c>
    </row>
    <row r="1107" spans="1:2" x14ac:dyDescent="0.35">
      <c r="A1107" s="29">
        <v>40653</v>
      </c>
      <c r="B1107" s="30">
        <v>93.513000000000005</v>
      </c>
    </row>
    <row r="1108" spans="1:2" x14ac:dyDescent="0.35">
      <c r="A1108" s="29">
        <v>40654</v>
      </c>
      <c r="B1108" s="30">
        <v>94.923000000000002</v>
      </c>
    </row>
    <row r="1109" spans="1:2" x14ac:dyDescent="0.35">
      <c r="A1109" s="29">
        <v>40659</v>
      </c>
      <c r="B1109" s="30">
        <v>95.164000000000001</v>
      </c>
    </row>
    <row r="1110" spans="1:2" x14ac:dyDescent="0.35">
      <c r="A1110" s="29">
        <v>40660</v>
      </c>
      <c r="B1110" s="30">
        <v>95.406000000000006</v>
      </c>
    </row>
    <row r="1111" spans="1:2" x14ac:dyDescent="0.35">
      <c r="A1111" s="29">
        <v>40661</v>
      </c>
      <c r="B1111" s="30">
        <v>97.299000000000007</v>
      </c>
    </row>
    <row r="1112" spans="1:2" x14ac:dyDescent="0.35">
      <c r="A1112" s="29">
        <v>40662</v>
      </c>
      <c r="B1112" s="30">
        <v>97.257999999999996</v>
      </c>
    </row>
    <row r="1113" spans="1:2" x14ac:dyDescent="0.35">
      <c r="A1113" s="29">
        <v>40665</v>
      </c>
      <c r="B1113" s="30">
        <v>97.138000000000005</v>
      </c>
    </row>
    <row r="1114" spans="1:2" x14ac:dyDescent="0.35">
      <c r="A1114" s="29">
        <v>40666</v>
      </c>
      <c r="B1114" s="30">
        <v>97.942999999999998</v>
      </c>
    </row>
    <row r="1115" spans="1:2" x14ac:dyDescent="0.35">
      <c r="A1115" s="29">
        <v>40667</v>
      </c>
      <c r="B1115" s="30">
        <v>96.977000000000004</v>
      </c>
    </row>
    <row r="1116" spans="1:2" x14ac:dyDescent="0.35">
      <c r="A1116" s="29">
        <v>40668</v>
      </c>
      <c r="B1116" s="30">
        <v>96.292000000000002</v>
      </c>
    </row>
    <row r="1117" spans="1:2" x14ac:dyDescent="0.35">
      <c r="A1117" s="29">
        <v>40669</v>
      </c>
      <c r="B1117" s="30">
        <v>97.742000000000004</v>
      </c>
    </row>
    <row r="1118" spans="1:2" x14ac:dyDescent="0.35">
      <c r="A1118" s="29">
        <v>40672</v>
      </c>
      <c r="B1118" s="30">
        <v>97.338999999999999</v>
      </c>
    </row>
    <row r="1119" spans="1:2" x14ac:dyDescent="0.35">
      <c r="A1119" s="29">
        <v>40673</v>
      </c>
      <c r="B1119" s="30">
        <v>97.822000000000003</v>
      </c>
    </row>
    <row r="1120" spans="1:2" x14ac:dyDescent="0.35">
      <c r="A1120" s="29">
        <v>40674</v>
      </c>
      <c r="B1120" s="30">
        <v>99.433000000000007</v>
      </c>
    </row>
    <row r="1121" spans="1:2" x14ac:dyDescent="0.35">
      <c r="A1121" s="29">
        <v>40675</v>
      </c>
      <c r="B1121" s="30">
        <v>98.224999999999994</v>
      </c>
    </row>
    <row r="1122" spans="1:2" x14ac:dyDescent="0.35">
      <c r="A1122" s="29">
        <v>40676</v>
      </c>
      <c r="B1122" s="30">
        <v>98.144000000000005</v>
      </c>
    </row>
    <row r="1123" spans="1:2" x14ac:dyDescent="0.35">
      <c r="A1123" s="29">
        <v>40679</v>
      </c>
      <c r="B1123" s="30">
        <v>98.587000000000003</v>
      </c>
    </row>
    <row r="1124" spans="1:2" x14ac:dyDescent="0.35">
      <c r="A1124" s="29">
        <v>40680</v>
      </c>
      <c r="B1124" s="30">
        <v>96.453000000000003</v>
      </c>
    </row>
    <row r="1125" spans="1:2" x14ac:dyDescent="0.35">
      <c r="A1125" s="29">
        <v>40681</v>
      </c>
      <c r="B1125" s="30">
        <v>97.581000000000003</v>
      </c>
    </row>
    <row r="1126" spans="1:2" x14ac:dyDescent="0.35">
      <c r="A1126" s="29">
        <v>40682</v>
      </c>
      <c r="B1126" s="30">
        <v>97.903000000000006</v>
      </c>
    </row>
    <row r="1127" spans="1:2" x14ac:dyDescent="0.35">
      <c r="A1127" s="29">
        <v>40683</v>
      </c>
      <c r="B1127" s="30">
        <v>98.144000000000005</v>
      </c>
    </row>
    <row r="1128" spans="1:2" x14ac:dyDescent="0.35">
      <c r="A1128" s="29">
        <v>40686</v>
      </c>
      <c r="B1128" s="30">
        <v>92.707999999999998</v>
      </c>
    </row>
    <row r="1129" spans="1:2" x14ac:dyDescent="0.35">
      <c r="A1129" s="29">
        <v>40687</v>
      </c>
      <c r="B1129" s="30">
        <v>94.802000000000007</v>
      </c>
    </row>
    <row r="1130" spans="1:2" x14ac:dyDescent="0.35">
      <c r="A1130" s="29">
        <v>40688</v>
      </c>
      <c r="B1130" s="30">
        <v>96.05</v>
      </c>
    </row>
    <row r="1131" spans="1:2" x14ac:dyDescent="0.35">
      <c r="A1131" s="29">
        <v>40689</v>
      </c>
      <c r="B1131" s="30">
        <v>95.284999999999997</v>
      </c>
    </row>
    <row r="1132" spans="1:2" x14ac:dyDescent="0.35">
      <c r="A1132" s="29">
        <v>40690</v>
      </c>
      <c r="B1132" s="30">
        <v>95.445999999999998</v>
      </c>
    </row>
    <row r="1133" spans="1:2" x14ac:dyDescent="0.35">
      <c r="A1133" s="29">
        <v>40693</v>
      </c>
      <c r="B1133" s="30">
        <v>94.641000000000005</v>
      </c>
    </row>
    <row r="1134" spans="1:2" x14ac:dyDescent="0.35">
      <c r="A1134" s="29">
        <v>40694</v>
      </c>
      <c r="B1134" s="30">
        <v>97.42</v>
      </c>
    </row>
    <row r="1135" spans="1:2" x14ac:dyDescent="0.35">
      <c r="A1135" s="29">
        <v>40695</v>
      </c>
      <c r="B1135" s="30">
        <v>97.096999999999994</v>
      </c>
    </row>
    <row r="1136" spans="1:2" x14ac:dyDescent="0.35">
      <c r="A1136" s="29">
        <v>40696</v>
      </c>
      <c r="B1136" s="30">
        <v>95.164000000000001</v>
      </c>
    </row>
    <row r="1137" spans="1:2" x14ac:dyDescent="0.35">
      <c r="A1137" s="29">
        <v>40697</v>
      </c>
      <c r="B1137" s="30">
        <v>94.882000000000005</v>
      </c>
    </row>
    <row r="1138" spans="1:2" x14ac:dyDescent="0.35">
      <c r="A1138" s="29">
        <v>40700</v>
      </c>
      <c r="B1138" s="30">
        <v>94.56</v>
      </c>
    </row>
    <row r="1139" spans="1:2" x14ac:dyDescent="0.35">
      <c r="A1139" s="29">
        <v>40701</v>
      </c>
      <c r="B1139" s="30">
        <v>94.319000000000003</v>
      </c>
    </row>
    <row r="1140" spans="1:2" x14ac:dyDescent="0.35">
      <c r="A1140" s="29">
        <v>40702</v>
      </c>
      <c r="B1140" s="30">
        <v>92.748000000000005</v>
      </c>
    </row>
    <row r="1141" spans="1:2" x14ac:dyDescent="0.35">
      <c r="A1141" s="29">
        <v>40703</v>
      </c>
      <c r="B1141" s="30">
        <v>93.433000000000007</v>
      </c>
    </row>
    <row r="1142" spans="1:2" x14ac:dyDescent="0.35">
      <c r="A1142" s="29">
        <v>40704</v>
      </c>
      <c r="B1142" s="30">
        <v>92.183999999999997</v>
      </c>
    </row>
    <row r="1143" spans="1:2" x14ac:dyDescent="0.35">
      <c r="A1143" s="29">
        <v>40707</v>
      </c>
      <c r="B1143" s="30">
        <v>92.426000000000002</v>
      </c>
    </row>
    <row r="1144" spans="1:2" x14ac:dyDescent="0.35">
      <c r="A1144" s="29">
        <v>40708</v>
      </c>
      <c r="B1144" s="30">
        <v>94.358999999999995</v>
      </c>
    </row>
    <row r="1145" spans="1:2" x14ac:dyDescent="0.35">
      <c r="A1145" s="29">
        <v>40709</v>
      </c>
      <c r="B1145" s="30">
        <v>92.828000000000003</v>
      </c>
    </row>
    <row r="1146" spans="1:2" x14ac:dyDescent="0.35">
      <c r="A1146" s="29">
        <v>40710</v>
      </c>
      <c r="B1146" s="30">
        <v>92.103999999999999</v>
      </c>
    </row>
    <row r="1147" spans="1:2" x14ac:dyDescent="0.35">
      <c r="A1147" s="29">
        <v>40711</v>
      </c>
      <c r="B1147" s="30">
        <v>92.667000000000002</v>
      </c>
    </row>
    <row r="1148" spans="1:2" x14ac:dyDescent="0.35">
      <c r="A1148" s="29">
        <v>40714</v>
      </c>
      <c r="B1148" s="30">
        <v>92.506</v>
      </c>
    </row>
    <row r="1149" spans="1:2" x14ac:dyDescent="0.35">
      <c r="A1149" s="29">
        <v>40715</v>
      </c>
      <c r="B1149" s="30">
        <v>93.795000000000002</v>
      </c>
    </row>
    <row r="1150" spans="1:2" x14ac:dyDescent="0.35">
      <c r="A1150" s="29">
        <v>40716</v>
      </c>
      <c r="B1150" s="30">
        <v>94.641000000000005</v>
      </c>
    </row>
    <row r="1151" spans="1:2" x14ac:dyDescent="0.35">
      <c r="A1151" s="29">
        <v>40717</v>
      </c>
      <c r="B1151" s="30">
        <v>93.271000000000001</v>
      </c>
    </row>
    <row r="1152" spans="1:2" x14ac:dyDescent="0.35">
      <c r="A1152" s="29">
        <v>40718</v>
      </c>
      <c r="B1152" s="30">
        <v>93.674000000000007</v>
      </c>
    </row>
    <row r="1153" spans="1:2" x14ac:dyDescent="0.35">
      <c r="A1153" s="29">
        <v>40721</v>
      </c>
      <c r="B1153" s="30">
        <v>93.876000000000005</v>
      </c>
    </row>
    <row r="1154" spans="1:2" x14ac:dyDescent="0.35">
      <c r="A1154" s="29">
        <v>40722</v>
      </c>
      <c r="B1154" s="30">
        <v>95.406000000000006</v>
      </c>
    </row>
    <row r="1155" spans="1:2" x14ac:dyDescent="0.35">
      <c r="A1155" s="29">
        <v>40723</v>
      </c>
      <c r="B1155" s="30">
        <v>98.346000000000004</v>
      </c>
    </row>
    <row r="1156" spans="1:2" x14ac:dyDescent="0.35">
      <c r="A1156" s="29">
        <v>40724</v>
      </c>
      <c r="B1156" s="30">
        <v>98.91</v>
      </c>
    </row>
    <row r="1157" spans="1:2" x14ac:dyDescent="0.35">
      <c r="A1157" s="29">
        <v>40725</v>
      </c>
      <c r="B1157" s="30">
        <v>99.070999999999998</v>
      </c>
    </row>
    <row r="1158" spans="1:2" x14ac:dyDescent="0.35">
      <c r="A1158" s="29">
        <v>40728</v>
      </c>
      <c r="B1158" s="30">
        <v>99.835999999999999</v>
      </c>
    </row>
    <row r="1159" spans="1:2" x14ac:dyDescent="0.35">
      <c r="A1159" s="29">
        <v>40729</v>
      </c>
      <c r="B1159" s="30">
        <v>100.80200000000001</v>
      </c>
    </row>
    <row r="1160" spans="1:2" x14ac:dyDescent="0.35">
      <c r="A1160" s="29">
        <v>40730</v>
      </c>
      <c r="B1160" s="30">
        <v>100.158</v>
      </c>
    </row>
    <row r="1161" spans="1:2" x14ac:dyDescent="0.35">
      <c r="A1161" s="29">
        <v>40731</v>
      </c>
      <c r="B1161" s="30">
        <v>101.286</v>
      </c>
    </row>
    <row r="1162" spans="1:2" x14ac:dyDescent="0.35">
      <c r="A1162" s="29">
        <v>40732</v>
      </c>
      <c r="B1162" s="30">
        <v>101.93</v>
      </c>
    </row>
    <row r="1163" spans="1:2" x14ac:dyDescent="0.35">
      <c r="A1163" s="29">
        <v>40735</v>
      </c>
      <c r="B1163" s="30">
        <v>99.635000000000005</v>
      </c>
    </row>
    <row r="1164" spans="1:2" x14ac:dyDescent="0.35">
      <c r="A1164" s="29">
        <v>40736</v>
      </c>
      <c r="B1164" s="30">
        <v>99.593999999999994</v>
      </c>
    </row>
    <row r="1165" spans="1:2" x14ac:dyDescent="0.35">
      <c r="A1165" s="29">
        <v>40737</v>
      </c>
      <c r="B1165" s="30">
        <v>101.568</v>
      </c>
    </row>
    <row r="1166" spans="1:2" x14ac:dyDescent="0.35">
      <c r="A1166" s="29">
        <v>40738</v>
      </c>
      <c r="B1166" s="30">
        <v>100.80200000000001</v>
      </c>
    </row>
    <row r="1167" spans="1:2" x14ac:dyDescent="0.35">
      <c r="A1167" s="29">
        <v>40739</v>
      </c>
      <c r="B1167" s="30">
        <v>101.608</v>
      </c>
    </row>
    <row r="1168" spans="1:2" x14ac:dyDescent="0.35">
      <c r="A1168" s="29">
        <v>40742</v>
      </c>
      <c r="B1168" s="30">
        <v>101.648</v>
      </c>
    </row>
    <row r="1169" spans="1:2" x14ac:dyDescent="0.35">
      <c r="A1169" s="29">
        <v>40743</v>
      </c>
      <c r="B1169" s="30">
        <v>102.69499999999999</v>
      </c>
    </row>
    <row r="1170" spans="1:2" x14ac:dyDescent="0.35">
      <c r="A1170" s="29">
        <v>40744</v>
      </c>
      <c r="B1170" s="30">
        <v>103.783</v>
      </c>
    </row>
    <row r="1171" spans="1:2" x14ac:dyDescent="0.35">
      <c r="A1171" s="29">
        <v>40745</v>
      </c>
      <c r="B1171" s="30">
        <v>104.226</v>
      </c>
    </row>
    <row r="1172" spans="1:2" x14ac:dyDescent="0.35">
      <c r="A1172" s="29">
        <v>40746</v>
      </c>
      <c r="B1172" s="30">
        <v>104.467</v>
      </c>
    </row>
    <row r="1173" spans="1:2" x14ac:dyDescent="0.35">
      <c r="A1173" s="29">
        <v>40749</v>
      </c>
      <c r="B1173" s="30">
        <v>105.03100000000001</v>
      </c>
    </row>
    <row r="1174" spans="1:2" x14ac:dyDescent="0.35">
      <c r="A1174" s="29">
        <v>40750</v>
      </c>
      <c r="B1174" s="30">
        <v>103.98399999999999</v>
      </c>
    </row>
    <row r="1175" spans="1:2" x14ac:dyDescent="0.35">
      <c r="A1175" s="29">
        <v>40751</v>
      </c>
      <c r="B1175" s="30">
        <v>104.95099999999999</v>
      </c>
    </row>
    <row r="1176" spans="1:2" x14ac:dyDescent="0.35">
      <c r="A1176" s="29">
        <v>40752</v>
      </c>
      <c r="B1176" s="30">
        <v>104.58799999999999</v>
      </c>
    </row>
    <row r="1177" spans="1:2" x14ac:dyDescent="0.35">
      <c r="A1177" s="29">
        <v>40753</v>
      </c>
      <c r="B1177" s="30">
        <v>103.90300000000001</v>
      </c>
    </row>
    <row r="1178" spans="1:2" x14ac:dyDescent="0.35">
      <c r="A1178" s="29">
        <v>40756</v>
      </c>
      <c r="B1178" s="30">
        <v>103.501</v>
      </c>
    </row>
    <row r="1179" spans="1:2" x14ac:dyDescent="0.35">
      <c r="A1179" s="29">
        <v>40757</v>
      </c>
      <c r="B1179" s="30">
        <v>101.004</v>
      </c>
    </row>
    <row r="1180" spans="1:2" x14ac:dyDescent="0.35">
      <c r="A1180" s="29">
        <v>40758</v>
      </c>
      <c r="B1180" s="30">
        <v>99.835999999999999</v>
      </c>
    </row>
    <row r="1181" spans="1:2" x14ac:dyDescent="0.35">
      <c r="A1181" s="29">
        <v>40759</v>
      </c>
      <c r="B1181" s="30">
        <v>93.876000000000005</v>
      </c>
    </row>
    <row r="1182" spans="1:2" x14ac:dyDescent="0.35">
      <c r="A1182" s="29">
        <v>40760</v>
      </c>
      <c r="B1182" s="30">
        <v>92.546999999999997</v>
      </c>
    </row>
    <row r="1183" spans="1:2" x14ac:dyDescent="0.35">
      <c r="A1183" s="29">
        <v>40763</v>
      </c>
      <c r="B1183" s="30">
        <v>87.19</v>
      </c>
    </row>
    <row r="1184" spans="1:2" x14ac:dyDescent="0.35">
      <c r="A1184" s="29">
        <v>40764</v>
      </c>
      <c r="B1184" s="30">
        <v>89.003</v>
      </c>
    </row>
    <row r="1185" spans="1:2" x14ac:dyDescent="0.35">
      <c r="A1185" s="29">
        <v>40765</v>
      </c>
      <c r="B1185" s="30">
        <v>86.385000000000005</v>
      </c>
    </row>
    <row r="1186" spans="1:2" x14ac:dyDescent="0.35">
      <c r="A1186" s="29">
        <v>40766</v>
      </c>
      <c r="B1186" s="30">
        <v>87.754000000000005</v>
      </c>
    </row>
    <row r="1187" spans="1:2" x14ac:dyDescent="0.35">
      <c r="A1187" s="29">
        <v>40767</v>
      </c>
      <c r="B1187" s="30">
        <v>91.298000000000002</v>
      </c>
    </row>
    <row r="1188" spans="1:2" x14ac:dyDescent="0.35">
      <c r="A1188" s="29">
        <v>40770</v>
      </c>
      <c r="B1188" s="30">
        <v>90.290999999999997</v>
      </c>
    </row>
    <row r="1189" spans="1:2" x14ac:dyDescent="0.35">
      <c r="A1189" s="29">
        <v>40771</v>
      </c>
      <c r="B1189" s="30">
        <v>88.882000000000005</v>
      </c>
    </row>
    <row r="1190" spans="1:2" x14ac:dyDescent="0.35">
      <c r="A1190" s="29">
        <v>40772</v>
      </c>
      <c r="B1190" s="30">
        <v>89.405000000000001</v>
      </c>
    </row>
    <row r="1191" spans="1:2" x14ac:dyDescent="0.35">
      <c r="A1191" s="29">
        <v>40773</v>
      </c>
      <c r="B1191" s="30">
        <v>85.66</v>
      </c>
    </row>
    <row r="1192" spans="1:2" x14ac:dyDescent="0.35">
      <c r="A1192" s="29">
        <v>40774</v>
      </c>
      <c r="B1192" s="30">
        <v>84.572999999999993</v>
      </c>
    </row>
    <row r="1193" spans="1:2" x14ac:dyDescent="0.35">
      <c r="A1193" s="29">
        <v>40777</v>
      </c>
      <c r="B1193" s="30">
        <v>84.21</v>
      </c>
    </row>
    <row r="1194" spans="1:2" x14ac:dyDescent="0.35">
      <c r="A1194" s="29">
        <v>40778</v>
      </c>
      <c r="B1194" s="30">
        <v>84.774000000000001</v>
      </c>
    </row>
    <row r="1195" spans="1:2" x14ac:dyDescent="0.35">
      <c r="A1195" s="29">
        <v>40779</v>
      </c>
      <c r="B1195" s="30">
        <v>87.311000000000007</v>
      </c>
    </row>
    <row r="1196" spans="1:2" x14ac:dyDescent="0.35">
      <c r="A1196" s="29">
        <v>40780</v>
      </c>
      <c r="B1196" s="30">
        <v>87.713999999999999</v>
      </c>
    </row>
    <row r="1197" spans="1:2" x14ac:dyDescent="0.35">
      <c r="A1197" s="29">
        <v>40781</v>
      </c>
      <c r="B1197" s="30">
        <v>86.989000000000004</v>
      </c>
    </row>
    <row r="1198" spans="1:2" x14ac:dyDescent="0.35">
      <c r="A1198" s="29">
        <v>40784</v>
      </c>
      <c r="B1198" s="30">
        <v>89.003</v>
      </c>
    </row>
    <row r="1199" spans="1:2" x14ac:dyDescent="0.35">
      <c r="A1199" s="29">
        <v>40785</v>
      </c>
      <c r="B1199" s="30">
        <v>90.290999999999997</v>
      </c>
    </row>
    <row r="1200" spans="1:2" x14ac:dyDescent="0.35">
      <c r="A1200" s="29">
        <v>40786</v>
      </c>
      <c r="B1200" s="30">
        <v>93.433000000000007</v>
      </c>
    </row>
    <row r="1201" spans="1:2" x14ac:dyDescent="0.35">
      <c r="A1201" s="29">
        <v>40787</v>
      </c>
      <c r="B1201" s="30">
        <v>93.311999999999998</v>
      </c>
    </row>
    <row r="1202" spans="1:2" x14ac:dyDescent="0.35">
      <c r="A1202" s="29">
        <v>40788</v>
      </c>
      <c r="B1202" s="30">
        <v>90.331999999999994</v>
      </c>
    </row>
    <row r="1203" spans="1:2" x14ac:dyDescent="0.35">
      <c r="A1203" s="29">
        <v>40791</v>
      </c>
      <c r="B1203" s="30">
        <v>86.948999999999998</v>
      </c>
    </row>
    <row r="1204" spans="1:2" x14ac:dyDescent="0.35">
      <c r="A1204" s="29">
        <v>40792</v>
      </c>
      <c r="B1204" s="30">
        <v>86.585999999999999</v>
      </c>
    </row>
    <row r="1205" spans="1:2" x14ac:dyDescent="0.35">
      <c r="A1205" s="29">
        <v>40793</v>
      </c>
      <c r="B1205" s="30">
        <v>87.674000000000007</v>
      </c>
    </row>
    <row r="1206" spans="1:2" x14ac:dyDescent="0.35">
      <c r="A1206" s="29">
        <v>40794</v>
      </c>
      <c r="B1206" s="30">
        <v>88.156999999999996</v>
      </c>
    </row>
    <row r="1207" spans="1:2" x14ac:dyDescent="0.35">
      <c r="A1207" s="29">
        <v>40795</v>
      </c>
      <c r="B1207" s="30">
        <v>85.820999999999998</v>
      </c>
    </row>
    <row r="1208" spans="1:2" x14ac:dyDescent="0.35">
      <c r="A1208" s="29">
        <v>40798</v>
      </c>
      <c r="B1208" s="30">
        <v>83.203000000000003</v>
      </c>
    </row>
    <row r="1209" spans="1:2" x14ac:dyDescent="0.35">
      <c r="A1209" s="29">
        <v>40799</v>
      </c>
      <c r="B1209" s="30">
        <v>82.316999999999993</v>
      </c>
    </row>
    <row r="1210" spans="1:2" x14ac:dyDescent="0.35">
      <c r="A1210" s="29">
        <v>40800</v>
      </c>
      <c r="B1210" s="30">
        <v>86.102999999999994</v>
      </c>
    </row>
    <row r="1211" spans="1:2" x14ac:dyDescent="0.35">
      <c r="A1211" s="29">
        <v>40801</v>
      </c>
      <c r="B1211" s="30">
        <v>90.210999999999999</v>
      </c>
    </row>
    <row r="1212" spans="1:2" x14ac:dyDescent="0.35">
      <c r="A1212" s="29">
        <v>40802</v>
      </c>
      <c r="B1212" s="30">
        <v>91.459000000000003</v>
      </c>
    </row>
    <row r="1213" spans="1:2" x14ac:dyDescent="0.35">
      <c r="A1213" s="29">
        <v>40805</v>
      </c>
      <c r="B1213" s="30">
        <v>89.082999999999998</v>
      </c>
    </row>
    <row r="1214" spans="1:2" x14ac:dyDescent="0.35">
      <c r="A1214" s="29">
        <v>40806</v>
      </c>
      <c r="B1214" s="30">
        <v>91.700999999999993</v>
      </c>
    </row>
    <row r="1215" spans="1:2" x14ac:dyDescent="0.35">
      <c r="A1215" s="29">
        <v>40807</v>
      </c>
      <c r="B1215" s="30">
        <v>91.418999999999997</v>
      </c>
    </row>
    <row r="1216" spans="1:2" x14ac:dyDescent="0.35">
      <c r="A1216" s="29">
        <v>40808</v>
      </c>
      <c r="B1216" s="30">
        <v>85.578999999999994</v>
      </c>
    </row>
    <row r="1217" spans="1:2" x14ac:dyDescent="0.35">
      <c r="A1217" s="29">
        <v>40809</v>
      </c>
      <c r="B1217" s="30">
        <v>85.177000000000007</v>
      </c>
    </row>
    <row r="1218" spans="1:2" x14ac:dyDescent="0.35">
      <c r="A1218" s="29">
        <v>40812</v>
      </c>
      <c r="B1218" s="30">
        <v>84.733999999999995</v>
      </c>
    </row>
    <row r="1219" spans="1:2" x14ac:dyDescent="0.35">
      <c r="A1219" s="29">
        <v>40813</v>
      </c>
      <c r="B1219" s="30">
        <v>88.156999999999996</v>
      </c>
    </row>
    <row r="1220" spans="1:2" x14ac:dyDescent="0.35">
      <c r="A1220" s="29">
        <v>40814</v>
      </c>
      <c r="B1220" s="30">
        <v>86.828000000000003</v>
      </c>
    </row>
    <row r="1221" spans="1:2" x14ac:dyDescent="0.35">
      <c r="A1221" s="29">
        <v>40815</v>
      </c>
      <c r="B1221" s="30">
        <v>83.605999999999995</v>
      </c>
    </row>
    <row r="1222" spans="1:2" x14ac:dyDescent="0.35">
      <c r="A1222" s="29">
        <v>40816</v>
      </c>
      <c r="B1222" s="30">
        <v>78.466999999999999</v>
      </c>
    </row>
    <row r="1223" spans="1:2" x14ac:dyDescent="0.35">
      <c r="A1223" s="29">
        <v>40819</v>
      </c>
      <c r="B1223" s="30">
        <v>77.314999999999998</v>
      </c>
    </row>
    <row r="1224" spans="1:2" x14ac:dyDescent="0.35">
      <c r="A1224" s="29">
        <v>40820</v>
      </c>
      <c r="B1224" s="30">
        <v>75.212999999999994</v>
      </c>
    </row>
    <row r="1225" spans="1:2" x14ac:dyDescent="0.35">
      <c r="A1225" s="29">
        <v>40821</v>
      </c>
      <c r="B1225" s="30">
        <v>79.135999999999996</v>
      </c>
    </row>
    <row r="1226" spans="1:2" x14ac:dyDescent="0.35">
      <c r="A1226" s="29">
        <v>40822</v>
      </c>
      <c r="B1226" s="30">
        <v>79.941000000000003</v>
      </c>
    </row>
    <row r="1227" spans="1:2" x14ac:dyDescent="0.35">
      <c r="A1227" s="29">
        <v>40823</v>
      </c>
      <c r="B1227" s="30">
        <v>80.537000000000006</v>
      </c>
    </row>
    <row r="1228" spans="1:2" x14ac:dyDescent="0.35">
      <c r="A1228" s="29">
        <v>40826</v>
      </c>
      <c r="B1228" s="30">
        <v>83.766999999999996</v>
      </c>
    </row>
    <row r="1229" spans="1:2" x14ac:dyDescent="0.35">
      <c r="A1229" s="29">
        <v>40827</v>
      </c>
      <c r="B1229" s="30">
        <v>83.727000000000004</v>
      </c>
    </row>
    <row r="1230" spans="1:2" x14ac:dyDescent="0.35">
      <c r="A1230" s="29">
        <v>40828</v>
      </c>
      <c r="B1230" s="30">
        <v>85.539000000000001</v>
      </c>
    </row>
    <row r="1231" spans="1:2" x14ac:dyDescent="0.35">
      <c r="A1231" s="29">
        <v>40829</v>
      </c>
      <c r="B1231" s="30">
        <v>85.378</v>
      </c>
    </row>
    <row r="1232" spans="1:2" x14ac:dyDescent="0.35">
      <c r="A1232" s="29">
        <v>40830</v>
      </c>
      <c r="B1232" s="30">
        <v>85.177000000000007</v>
      </c>
    </row>
    <row r="1233" spans="1:2" x14ac:dyDescent="0.35">
      <c r="A1233" s="29">
        <v>40833</v>
      </c>
      <c r="B1233" s="30">
        <v>85.902000000000001</v>
      </c>
    </row>
    <row r="1234" spans="1:2" x14ac:dyDescent="0.35">
      <c r="A1234" s="29">
        <v>40834</v>
      </c>
      <c r="B1234" s="30">
        <v>84.974999999999994</v>
      </c>
    </row>
    <row r="1235" spans="1:2" x14ac:dyDescent="0.35">
      <c r="A1235" s="29">
        <v>40835</v>
      </c>
      <c r="B1235" s="30">
        <v>82.801000000000002</v>
      </c>
    </row>
    <row r="1236" spans="1:2" x14ac:dyDescent="0.35">
      <c r="A1236" s="29">
        <v>40836</v>
      </c>
      <c r="B1236" s="30">
        <v>81.954999999999998</v>
      </c>
    </row>
    <row r="1237" spans="1:2" x14ac:dyDescent="0.35">
      <c r="A1237" s="29">
        <v>40837</v>
      </c>
      <c r="B1237" s="30">
        <v>83.727000000000004</v>
      </c>
    </row>
    <row r="1238" spans="1:2" x14ac:dyDescent="0.35">
      <c r="A1238" s="29">
        <v>40840</v>
      </c>
      <c r="B1238" s="30">
        <v>86.102999999999994</v>
      </c>
    </row>
    <row r="1239" spans="1:2" x14ac:dyDescent="0.35">
      <c r="A1239" s="29">
        <v>40841</v>
      </c>
      <c r="B1239" s="30">
        <v>89.405000000000001</v>
      </c>
    </row>
    <row r="1240" spans="1:2" x14ac:dyDescent="0.35">
      <c r="A1240" s="29">
        <v>40842</v>
      </c>
      <c r="B1240" s="30">
        <v>89.003</v>
      </c>
    </row>
    <row r="1241" spans="1:2" x14ac:dyDescent="0.35">
      <c r="A1241" s="29">
        <v>40843</v>
      </c>
      <c r="B1241" s="30">
        <v>93.834999999999994</v>
      </c>
    </row>
    <row r="1242" spans="1:2" x14ac:dyDescent="0.35">
      <c r="A1242" s="29">
        <v>40844</v>
      </c>
      <c r="B1242" s="30">
        <v>92.787999999999997</v>
      </c>
    </row>
    <row r="1243" spans="1:2" x14ac:dyDescent="0.35">
      <c r="A1243" s="29">
        <v>40847</v>
      </c>
      <c r="B1243" s="30">
        <v>90.936000000000007</v>
      </c>
    </row>
    <row r="1244" spans="1:2" x14ac:dyDescent="0.35">
      <c r="A1244" s="29">
        <v>40848</v>
      </c>
      <c r="B1244" s="30">
        <v>86.706999999999994</v>
      </c>
    </row>
    <row r="1245" spans="1:2" x14ac:dyDescent="0.35">
      <c r="A1245" s="29">
        <v>40849</v>
      </c>
      <c r="B1245" s="30">
        <v>88.358000000000004</v>
      </c>
    </row>
    <row r="1246" spans="1:2" x14ac:dyDescent="0.35">
      <c r="A1246" s="29">
        <v>40850</v>
      </c>
      <c r="B1246" s="30">
        <v>89.043000000000006</v>
      </c>
    </row>
    <row r="1247" spans="1:2" x14ac:dyDescent="0.35">
      <c r="A1247" s="29">
        <v>40851</v>
      </c>
      <c r="B1247" s="30">
        <v>87.391999999999996</v>
      </c>
    </row>
    <row r="1248" spans="1:2" x14ac:dyDescent="0.35">
      <c r="A1248" s="29">
        <v>40854</v>
      </c>
      <c r="B1248" s="30">
        <v>88.156999999999996</v>
      </c>
    </row>
    <row r="1249" spans="1:2" x14ac:dyDescent="0.35">
      <c r="A1249" s="29">
        <v>40855</v>
      </c>
      <c r="B1249" s="30">
        <v>90.251000000000005</v>
      </c>
    </row>
    <row r="1250" spans="1:2" x14ac:dyDescent="0.35">
      <c r="A1250" s="29">
        <v>40856</v>
      </c>
      <c r="B1250" s="30">
        <v>88.882000000000005</v>
      </c>
    </row>
    <row r="1251" spans="1:2" x14ac:dyDescent="0.35">
      <c r="A1251" s="29">
        <v>40857</v>
      </c>
      <c r="B1251" s="30">
        <v>87.350999999999999</v>
      </c>
    </row>
    <row r="1252" spans="1:2" x14ac:dyDescent="0.35">
      <c r="A1252" s="29">
        <v>40858</v>
      </c>
      <c r="B1252" s="30">
        <v>89.686999999999998</v>
      </c>
    </row>
    <row r="1253" spans="1:2" x14ac:dyDescent="0.35">
      <c r="A1253" s="29">
        <v>40861</v>
      </c>
      <c r="B1253" s="30">
        <v>90.290999999999997</v>
      </c>
    </row>
    <row r="1254" spans="1:2" x14ac:dyDescent="0.35">
      <c r="A1254" s="29">
        <v>40862</v>
      </c>
      <c r="B1254" s="30">
        <v>88.801000000000002</v>
      </c>
    </row>
    <row r="1255" spans="1:2" x14ac:dyDescent="0.35">
      <c r="A1255" s="29">
        <v>40863</v>
      </c>
      <c r="B1255" s="30">
        <v>88.921999999999997</v>
      </c>
    </row>
    <row r="1256" spans="1:2" x14ac:dyDescent="0.35">
      <c r="A1256" s="29">
        <v>40864</v>
      </c>
      <c r="B1256" s="30">
        <v>87.15</v>
      </c>
    </row>
    <row r="1257" spans="1:2" x14ac:dyDescent="0.35">
      <c r="A1257" s="29">
        <v>40865</v>
      </c>
      <c r="B1257" s="30">
        <v>86.585999999999999</v>
      </c>
    </row>
    <row r="1258" spans="1:2" x14ac:dyDescent="0.35">
      <c r="A1258" s="29">
        <v>40868</v>
      </c>
      <c r="B1258" s="30">
        <v>84.088999999999999</v>
      </c>
    </row>
    <row r="1259" spans="1:2" x14ac:dyDescent="0.35">
      <c r="A1259" s="29">
        <v>40869</v>
      </c>
      <c r="B1259" s="30">
        <v>84.049000000000007</v>
      </c>
    </row>
    <row r="1260" spans="1:2" x14ac:dyDescent="0.35">
      <c r="A1260" s="29">
        <v>40870</v>
      </c>
      <c r="B1260" s="30">
        <v>82.277000000000001</v>
      </c>
    </row>
    <row r="1261" spans="1:2" x14ac:dyDescent="0.35">
      <c r="A1261" s="29">
        <v>40871</v>
      </c>
      <c r="B1261" s="30">
        <v>81.632999999999996</v>
      </c>
    </row>
    <row r="1262" spans="1:2" x14ac:dyDescent="0.35">
      <c r="A1262" s="29">
        <v>40872</v>
      </c>
      <c r="B1262" s="30">
        <v>81.591999999999999</v>
      </c>
    </row>
    <row r="1263" spans="1:2" x14ac:dyDescent="0.35">
      <c r="A1263" s="29">
        <v>40875</v>
      </c>
      <c r="B1263" s="30">
        <v>84.935000000000002</v>
      </c>
    </row>
    <row r="1264" spans="1:2" x14ac:dyDescent="0.35">
      <c r="A1264" s="29">
        <v>40876</v>
      </c>
      <c r="B1264" s="30">
        <v>84.451999999999998</v>
      </c>
    </row>
    <row r="1265" spans="1:2" x14ac:dyDescent="0.35">
      <c r="A1265" s="29">
        <v>40877</v>
      </c>
      <c r="B1265" s="30">
        <v>89.566000000000003</v>
      </c>
    </row>
    <row r="1266" spans="1:2" x14ac:dyDescent="0.35">
      <c r="A1266" s="29">
        <v>40878</v>
      </c>
      <c r="B1266" s="30">
        <v>89.888999999999996</v>
      </c>
    </row>
    <row r="1267" spans="1:2" x14ac:dyDescent="0.35">
      <c r="A1267" s="29">
        <v>40879</v>
      </c>
      <c r="B1267" s="30">
        <v>89.768000000000001</v>
      </c>
    </row>
    <row r="1268" spans="1:2" x14ac:dyDescent="0.35">
      <c r="A1268" s="29">
        <v>40882</v>
      </c>
      <c r="B1268" s="30">
        <v>90.09</v>
      </c>
    </row>
    <row r="1269" spans="1:2" x14ac:dyDescent="0.35">
      <c r="A1269" s="29">
        <v>40883</v>
      </c>
      <c r="B1269" s="30">
        <v>90.17</v>
      </c>
    </row>
    <row r="1270" spans="1:2" x14ac:dyDescent="0.35">
      <c r="A1270" s="29">
        <v>40884</v>
      </c>
      <c r="B1270" s="30">
        <v>91.498999999999995</v>
      </c>
    </row>
    <row r="1271" spans="1:2" x14ac:dyDescent="0.35">
      <c r="A1271" s="29">
        <v>40885</v>
      </c>
      <c r="B1271" s="30">
        <v>89.043000000000006</v>
      </c>
    </row>
    <row r="1272" spans="1:2" x14ac:dyDescent="0.35">
      <c r="A1272" s="29">
        <v>40886</v>
      </c>
      <c r="B1272" s="30">
        <v>90.694000000000003</v>
      </c>
    </row>
    <row r="1273" spans="1:2" x14ac:dyDescent="0.35">
      <c r="A1273" s="29">
        <v>40889</v>
      </c>
      <c r="B1273" s="30">
        <v>89.364999999999995</v>
      </c>
    </row>
    <row r="1274" spans="1:2" x14ac:dyDescent="0.35">
      <c r="A1274" s="29">
        <v>40890</v>
      </c>
      <c r="B1274" s="30">
        <v>87.674000000000007</v>
      </c>
    </row>
    <row r="1275" spans="1:2" x14ac:dyDescent="0.35">
      <c r="A1275" s="29">
        <v>40891</v>
      </c>
      <c r="B1275" s="30">
        <v>84.894999999999996</v>
      </c>
    </row>
    <row r="1276" spans="1:2" x14ac:dyDescent="0.35">
      <c r="A1276" s="29">
        <v>40892</v>
      </c>
      <c r="B1276" s="30">
        <v>86.304000000000002</v>
      </c>
    </row>
    <row r="1277" spans="1:2" x14ac:dyDescent="0.35">
      <c r="A1277" s="29">
        <v>40893</v>
      </c>
      <c r="B1277" s="30">
        <v>85.378</v>
      </c>
    </row>
    <row r="1278" spans="1:2" x14ac:dyDescent="0.35">
      <c r="A1278" s="29">
        <v>40896</v>
      </c>
      <c r="B1278" s="30">
        <v>85.378</v>
      </c>
    </row>
    <row r="1279" spans="1:2" x14ac:dyDescent="0.35">
      <c r="A1279" s="29">
        <v>40897</v>
      </c>
      <c r="B1279" s="30">
        <v>87.512</v>
      </c>
    </row>
    <row r="1280" spans="1:2" x14ac:dyDescent="0.35">
      <c r="A1280" s="29">
        <v>40898</v>
      </c>
      <c r="B1280" s="30">
        <v>87.11</v>
      </c>
    </row>
    <row r="1281" spans="1:2" x14ac:dyDescent="0.35">
      <c r="A1281" s="29">
        <v>40899</v>
      </c>
      <c r="B1281" s="30">
        <v>88.358000000000004</v>
      </c>
    </row>
    <row r="1282" spans="1:2" x14ac:dyDescent="0.35">
      <c r="A1282" s="29">
        <v>40900</v>
      </c>
      <c r="B1282" s="30">
        <v>89.566000000000003</v>
      </c>
    </row>
    <row r="1283" spans="1:2" x14ac:dyDescent="0.35">
      <c r="A1283" s="29">
        <v>40904</v>
      </c>
      <c r="B1283" s="30">
        <v>88.760999999999996</v>
      </c>
    </row>
    <row r="1284" spans="1:2" x14ac:dyDescent="0.35">
      <c r="A1284" s="29">
        <v>40905</v>
      </c>
      <c r="B1284" s="30">
        <v>87.793999999999997</v>
      </c>
    </row>
    <row r="1285" spans="1:2" x14ac:dyDescent="0.35">
      <c r="A1285" s="29">
        <v>40906</v>
      </c>
      <c r="B1285" s="30">
        <v>88.478999999999999</v>
      </c>
    </row>
    <row r="1286" spans="1:2" x14ac:dyDescent="0.35">
      <c r="A1286" s="29">
        <v>40907</v>
      </c>
      <c r="B1286" s="30">
        <v>89.123000000000005</v>
      </c>
    </row>
    <row r="1287" spans="1:2" x14ac:dyDescent="0.35">
      <c r="A1287" s="29">
        <v>40910</v>
      </c>
      <c r="B1287" s="30">
        <v>90.412000000000006</v>
      </c>
    </row>
    <row r="1288" spans="1:2" x14ac:dyDescent="0.35">
      <c r="A1288" s="29">
        <v>40911</v>
      </c>
      <c r="B1288" s="30">
        <v>91.822000000000003</v>
      </c>
    </row>
    <row r="1289" spans="1:2" x14ac:dyDescent="0.35">
      <c r="A1289" s="29">
        <v>40912</v>
      </c>
      <c r="B1289" s="30">
        <v>91.379000000000005</v>
      </c>
    </row>
    <row r="1290" spans="1:2" x14ac:dyDescent="0.35">
      <c r="A1290" s="29">
        <v>40913</v>
      </c>
      <c r="B1290" s="30">
        <v>92.022999999999996</v>
      </c>
    </row>
    <row r="1291" spans="1:2" x14ac:dyDescent="0.35">
      <c r="A1291" s="29">
        <v>40914</v>
      </c>
      <c r="B1291" s="30">
        <v>91.58</v>
      </c>
    </row>
    <row r="1292" spans="1:2" x14ac:dyDescent="0.35">
      <c r="A1292" s="29">
        <v>40917</v>
      </c>
      <c r="B1292" s="30">
        <v>92.265000000000001</v>
      </c>
    </row>
    <row r="1293" spans="1:2" x14ac:dyDescent="0.35">
      <c r="A1293" s="29">
        <v>40918</v>
      </c>
      <c r="B1293" s="30">
        <v>95.043000000000006</v>
      </c>
    </row>
    <row r="1294" spans="1:2" x14ac:dyDescent="0.35">
      <c r="A1294" s="29">
        <v>40919</v>
      </c>
      <c r="B1294" s="30">
        <v>94.156999999999996</v>
      </c>
    </row>
    <row r="1295" spans="1:2" x14ac:dyDescent="0.35">
      <c r="A1295" s="29">
        <v>40920</v>
      </c>
      <c r="B1295" s="30">
        <v>93.593999999999994</v>
      </c>
    </row>
    <row r="1296" spans="1:2" x14ac:dyDescent="0.35">
      <c r="A1296" s="29">
        <v>40921</v>
      </c>
      <c r="B1296" s="30">
        <v>93.433000000000007</v>
      </c>
    </row>
    <row r="1297" spans="1:2" x14ac:dyDescent="0.35">
      <c r="A1297" s="29">
        <v>40924</v>
      </c>
      <c r="B1297" s="30">
        <v>94.197999999999993</v>
      </c>
    </row>
    <row r="1298" spans="1:2" x14ac:dyDescent="0.35">
      <c r="A1298" s="29">
        <v>40925</v>
      </c>
      <c r="B1298" s="30">
        <v>93.472999999999999</v>
      </c>
    </row>
    <row r="1299" spans="1:2" x14ac:dyDescent="0.35">
      <c r="A1299" s="29">
        <v>40926</v>
      </c>
      <c r="B1299" s="30">
        <v>94.56</v>
      </c>
    </row>
    <row r="1300" spans="1:2" x14ac:dyDescent="0.35">
      <c r="A1300" s="29">
        <v>40927</v>
      </c>
      <c r="B1300" s="30">
        <v>95.284999999999997</v>
      </c>
    </row>
    <row r="1301" spans="1:2" x14ac:dyDescent="0.35">
      <c r="A1301" s="29">
        <v>40928</v>
      </c>
      <c r="B1301" s="30">
        <v>96.653999999999996</v>
      </c>
    </row>
    <row r="1302" spans="1:2" x14ac:dyDescent="0.35">
      <c r="A1302" s="29">
        <v>40931</v>
      </c>
      <c r="B1302" s="30">
        <v>96.492999999999995</v>
      </c>
    </row>
    <row r="1303" spans="1:2" x14ac:dyDescent="0.35">
      <c r="A1303" s="29">
        <v>40932</v>
      </c>
      <c r="B1303" s="30">
        <v>96.453000000000003</v>
      </c>
    </row>
    <row r="1304" spans="1:2" x14ac:dyDescent="0.35">
      <c r="A1304" s="29">
        <v>40933</v>
      </c>
      <c r="B1304" s="30">
        <v>95.204999999999998</v>
      </c>
    </row>
    <row r="1305" spans="1:2" x14ac:dyDescent="0.35">
      <c r="A1305" s="29">
        <v>40934</v>
      </c>
      <c r="B1305" s="30">
        <v>98.466999999999999</v>
      </c>
    </row>
    <row r="1306" spans="1:2" x14ac:dyDescent="0.35">
      <c r="A1306" s="29">
        <v>40935</v>
      </c>
      <c r="B1306" s="30">
        <v>96.814999999999998</v>
      </c>
    </row>
    <row r="1307" spans="1:2" x14ac:dyDescent="0.35">
      <c r="A1307" s="29">
        <v>40938</v>
      </c>
      <c r="B1307" s="30">
        <v>96.01</v>
      </c>
    </row>
    <row r="1308" spans="1:2" x14ac:dyDescent="0.35">
      <c r="A1308" s="29">
        <v>40939</v>
      </c>
      <c r="B1308" s="30">
        <v>96.896000000000001</v>
      </c>
    </row>
    <row r="1309" spans="1:2" x14ac:dyDescent="0.35">
      <c r="A1309" s="29">
        <v>40940</v>
      </c>
      <c r="B1309" s="30">
        <v>99.513999999999996</v>
      </c>
    </row>
    <row r="1310" spans="1:2" x14ac:dyDescent="0.35">
      <c r="A1310" s="29">
        <v>40941</v>
      </c>
      <c r="B1310" s="30">
        <v>99.433000000000007</v>
      </c>
    </row>
    <row r="1311" spans="1:2" x14ac:dyDescent="0.35">
      <c r="A1311" s="29">
        <v>40942</v>
      </c>
      <c r="B1311" s="30">
        <v>101.447</v>
      </c>
    </row>
    <row r="1312" spans="1:2" x14ac:dyDescent="0.35">
      <c r="A1312" s="29">
        <v>40945</v>
      </c>
      <c r="B1312" s="30">
        <v>101.93</v>
      </c>
    </row>
    <row r="1313" spans="1:2" x14ac:dyDescent="0.35">
      <c r="A1313" s="29">
        <v>40946</v>
      </c>
      <c r="B1313" s="30">
        <v>100.72199999999999</v>
      </c>
    </row>
    <row r="1314" spans="1:2" x14ac:dyDescent="0.35">
      <c r="A1314" s="29">
        <v>40947</v>
      </c>
      <c r="B1314" s="30">
        <v>100.762</v>
      </c>
    </row>
    <row r="1315" spans="1:2" x14ac:dyDescent="0.35">
      <c r="A1315" s="29">
        <v>40948</v>
      </c>
      <c r="B1315" s="30">
        <v>100.03700000000001</v>
      </c>
    </row>
    <row r="1316" spans="1:2" x14ac:dyDescent="0.35">
      <c r="A1316" s="29">
        <v>40949</v>
      </c>
      <c r="B1316" s="30">
        <v>100.078</v>
      </c>
    </row>
    <row r="1317" spans="1:2" x14ac:dyDescent="0.35">
      <c r="A1317" s="29">
        <v>40952</v>
      </c>
      <c r="B1317" s="30">
        <v>100.078</v>
      </c>
    </row>
    <row r="1318" spans="1:2" x14ac:dyDescent="0.35">
      <c r="A1318" s="29">
        <v>40953</v>
      </c>
      <c r="B1318" s="30">
        <v>99.311999999999998</v>
      </c>
    </row>
    <row r="1319" spans="1:2" x14ac:dyDescent="0.35">
      <c r="A1319" s="29">
        <v>40954</v>
      </c>
      <c r="B1319" s="30">
        <v>100.239</v>
      </c>
    </row>
    <row r="1320" spans="1:2" x14ac:dyDescent="0.35">
      <c r="A1320" s="29">
        <v>40955</v>
      </c>
      <c r="B1320" s="30">
        <v>96.977000000000004</v>
      </c>
    </row>
    <row r="1321" spans="1:2" x14ac:dyDescent="0.35">
      <c r="A1321" s="29">
        <v>40956</v>
      </c>
      <c r="B1321" s="30">
        <v>97.016999999999996</v>
      </c>
    </row>
    <row r="1322" spans="1:2" x14ac:dyDescent="0.35">
      <c r="A1322" s="29">
        <v>40959</v>
      </c>
      <c r="B1322" s="30">
        <v>98.707999999999998</v>
      </c>
    </row>
    <row r="1323" spans="1:2" x14ac:dyDescent="0.35">
      <c r="A1323" s="29">
        <v>40960</v>
      </c>
      <c r="B1323" s="30">
        <v>98.828999999999994</v>
      </c>
    </row>
    <row r="1324" spans="1:2" x14ac:dyDescent="0.35">
      <c r="A1324" s="29">
        <v>40961</v>
      </c>
      <c r="B1324" s="30">
        <v>98.185000000000002</v>
      </c>
    </row>
    <row r="1325" spans="1:2" x14ac:dyDescent="0.35">
      <c r="A1325" s="29">
        <v>40962</v>
      </c>
      <c r="B1325" s="30">
        <v>100.56100000000001</v>
      </c>
    </row>
    <row r="1326" spans="1:2" x14ac:dyDescent="0.35">
      <c r="A1326" s="29">
        <v>40963</v>
      </c>
      <c r="B1326" s="30">
        <v>102.937</v>
      </c>
    </row>
    <row r="1327" spans="1:2" x14ac:dyDescent="0.35">
      <c r="A1327" s="29">
        <v>40966</v>
      </c>
      <c r="B1327" s="30">
        <v>101.568</v>
      </c>
    </row>
    <row r="1328" spans="1:2" x14ac:dyDescent="0.35">
      <c r="A1328" s="29">
        <v>40967</v>
      </c>
      <c r="B1328" s="30">
        <v>102.212</v>
      </c>
    </row>
    <row r="1329" spans="1:2" x14ac:dyDescent="0.35">
      <c r="A1329" s="29">
        <v>40968</v>
      </c>
      <c r="B1329" s="30">
        <v>102.776</v>
      </c>
    </row>
    <row r="1330" spans="1:2" x14ac:dyDescent="0.35">
      <c r="A1330" s="29">
        <v>40969</v>
      </c>
      <c r="B1330" s="30">
        <v>103.581</v>
      </c>
    </row>
    <row r="1331" spans="1:2" x14ac:dyDescent="0.35">
      <c r="A1331" s="29">
        <v>40970</v>
      </c>
      <c r="B1331" s="30">
        <v>103.259</v>
      </c>
    </row>
    <row r="1332" spans="1:2" x14ac:dyDescent="0.35">
      <c r="A1332" s="29">
        <v>40973</v>
      </c>
      <c r="B1332" s="30">
        <v>102.736</v>
      </c>
    </row>
    <row r="1333" spans="1:2" x14ac:dyDescent="0.35">
      <c r="A1333" s="29">
        <v>40974</v>
      </c>
      <c r="B1333" s="30">
        <v>99.915999999999997</v>
      </c>
    </row>
    <row r="1334" spans="1:2" x14ac:dyDescent="0.35">
      <c r="A1334" s="29">
        <v>40975</v>
      </c>
      <c r="B1334" s="30">
        <v>102.051</v>
      </c>
    </row>
    <row r="1335" spans="1:2" x14ac:dyDescent="0.35">
      <c r="A1335" s="29">
        <v>40976</v>
      </c>
      <c r="B1335" s="30">
        <v>104.508</v>
      </c>
    </row>
    <row r="1336" spans="1:2" x14ac:dyDescent="0.35">
      <c r="A1336" s="29">
        <v>40977</v>
      </c>
      <c r="B1336" s="30">
        <v>104.548</v>
      </c>
    </row>
    <row r="1337" spans="1:2" x14ac:dyDescent="0.35">
      <c r="A1337" s="29">
        <v>40980</v>
      </c>
      <c r="B1337" s="30">
        <v>106.521</v>
      </c>
    </row>
    <row r="1338" spans="1:2" x14ac:dyDescent="0.35">
      <c r="A1338" s="29">
        <v>40981</v>
      </c>
      <c r="B1338" s="30">
        <v>108.535</v>
      </c>
    </row>
    <row r="1339" spans="1:2" x14ac:dyDescent="0.35">
      <c r="A1339" s="29">
        <v>40982</v>
      </c>
      <c r="B1339" s="30">
        <v>108.495</v>
      </c>
    </row>
    <row r="1340" spans="1:2" x14ac:dyDescent="0.35">
      <c r="A1340" s="29">
        <v>40983</v>
      </c>
      <c r="B1340" s="30">
        <v>109.542</v>
      </c>
    </row>
    <row r="1341" spans="1:2" x14ac:dyDescent="0.35">
      <c r="A1341" s="29">
        <v>40984</v>
      </c>
      <c r="B1341" s="30">
        <v>109.461</v>
      </c>
    </row>
    <row r="1342" spans="1:2" x14ac:dyDescent="0.35">
      <c r="A1342" s="29">
        <v>40987</v>
      </c>
      <c r="B1342" s="30">
        <v>107.89</v>
      </c>
    </row>
    <row r="1343" spans="1:2" x14ac:dyDescent="0.35">
      <c r="A1343" s="29">
        <v>40988</v>
      </c>
      <c r="B1343" s="30">
        <v>106.642</v>
      </c>
    </row>
    <row r="1344" spans="1:2" x14ac:dyDescent="0.35">
      <c r="A1344" s="29">
        <v>40989</v>
      </c>
      <c r="B1344" s="30">
        <v>108.333</v>
      </c>
    </row>
    <row r="1345" spans="1:2" x14ac:dyDescent="0.35">
      <c r="A1345" s="29">
        <v>40990</v>
      </c>
      <c r="B1345" s="30">
        <v>106.28</v>
      </c>
    </row>
    <row r="1346" spans="1:2" x14ac:dyDescent="0.35">
      <c r="A1346" s="29">
        <v>40991</v>
      </c>
      <c r="B1346" s="30">
        <v>105.917</v>
      </c>
    </row>
    <row r="1347" spans="1:2" x14ac:dyDescent="0.35">
      <c r="A1347" s="29">
        <v>40994</v>
      </c>
      <c r="B1347" s="30">
        <v>107.407</v>
      </c>
    </row>
    <row r="1348" spans="1:2" x14ac:dyDescent="0.35">
      <c r="A1348" s="29">
        <v>40995</v>
      </c>
      <c r="B1348" s="30">
        <v>107.206</v>
      </c>
    </row>
    <row r="1349" spans="1:2" x14ac:dyDescent="0.35">
      <c r="A1349" s="29">
        <v>40996</v>
      </c>
      <c r="B1349" s="30">
        <v>105.11199999999999</v>
      </c>
    </row>
    <row r="1350" spans="1:2" x14ac:dyDescent="0.35">
      <c r="A1350" s="29">
        <v>40997</v>
      </c>
      <c r="B1350" s="30">
        <v>102.69499999999999</v>
      </c>
    </row>
    <row r="1351" spans="1:2" x14ac:dyDescent="0.35">
      <c r="A1351" s="29">
        <v>40998</v>
      </c>
      <c r="B1351" s="30">
        <v>103.90300000000001</v>
      </c>
    </row>
    <row r="1352" spans="1:2" x14ac:dyDescent="0.35">
      <c r="A1352" s="29">
        <v>41001</v>
      </c>
      <c r="B1352" s="30">
        <v>105.917</v>
      </c>
    </row>
    <row r="1353" spans="1:2" x14ac:dyDescent="0.35">
      <c r="A1353" s="29">
        <v>41002</v>
      </c>
      <c r="B1353" s="30">
        <v>105.03100000000001</v>
      </c>
    </row>
    <row r="1354" spans="1:2" x14ac:dyDescent="0.35">
      <c r="A1354" s="29">
        <v>41003</v>
      </c>
      <c r="B1354" s="30">
        <v>102.011</v>
      </c>
    </row>
    <row r="1355" spans="1:2" x14ac:dyDescent="0.35">
      <c r="A1355" s="29">
        <v>41004</v>
      </c>
      <c r="B1355" s="30">
        <v>102.655</v>
      </c>
    </row>
    <row r="1356" spans="1:2" x14ac:dyDescent="0.35">
      <c r="A1356" s="29">
        <v>41009</v>
      </c>
      <c r="B1356" s="30">
        <v>100.521</v>
      </c>
    </row>
    <row r="1357" spans="1:2" x14ac:dyDescent="0.35">
      <c r="A1357" s="29">
        <v>41010</v>
      </c>
      <c r="B1357" s="30">
        <v>102.09099999999999</v>
      </c>
    </row>
    <row r="1358" spans="1:2" x14ac:dyDescent="0.35">
      <c r="A1358" s="29">
        <v>41011</v>
      </c>
      <c r="B1358" s="30">
        <v>101.125</v>
      </c>
    </row>
    <row r="1359" spans="1:2" x14ac:dyDescent="0.35">
      <c r="A1359" s="29">
        <v>41012</v>
      </c>
      <c r="B1359" s="30">
        <v>98.346000000000004</v>
      </c>
    </row>
    <row r="1360" spans="1:2" x14ac:dyDescent="0.35">
      <c r="A1360" s="29">
        <v>41015</v>
      </c>
      <c r="B1360" s="30">
        <v>98.385999999999996</v>
      </c>
    </row>
    <row r="1361" spans="1:2" x14ac:dyDescent="0.35">
      <c r="A1361" s="29">
        <v>41016</v>
      </c>
      <c r="B1361" s="30">
        <v>102.574</v>
      </c>
    </row>
    <row r="1362" spans="1:2" x14ac:dyDescent="0.35">
      <c r="A1362" s="29">
        <v>41017</v>
      </c>
      <c r="B1362" s="30">
        <v>98.628</v>
      </c>
    </row>
    <row r="1363" spans="1:2" x14ac:dyDescent="0.35">
      <c r="A1363" s="29">
        <v>41018</v>
      </c>
      <c r="B1363" s="30">
        <v>96.694999999999993</v>
      </c>
    </row>
    <row r="1364" spans="1:2" x14ac:dyDescent="0.35">
      <c r="A1364" s="29">
        <v>41019</v>
      </c>
      <c r="B1364" s="30">
        <v>94.721000000000004</v>
      </c>
    </row>
    <row r="1365" spans="1:2" x14ac:dyDescent="0.35">
      <c r="A1365" s="29">
        <v>41022</v>
      </c>
      <c r="B1365" s="30">
        <v>93.11</v>
      </c>
    </row>
    <row r="1366" spans="1:2" x14ac:dyDescent="0.35">
      <c r="A1366" s="29">
        <v>41023</v>
      </c>
      <c r="B1366" s="30">
        <v>93.472999999999999</v>
      </c>
    </row>
    <row r="1367" spans="1:2" x14ac:dyDescent="0.35">
      <c r="A1367" s="29">
        <v>41024</v>
      </c>
      <c r="B1367" s="30">
        <v>96.412999999999997</v>
      </c>
    </row>
    <row r="1368" spans="1:2" x14ac:dyDescent="0.35">
      <c r="A1368" s="29">
        <v>41025</v>
      </c>
      <c r="B1368" s="30">
        <v>101.084</v>
      </c>
    </row>
    <row r="1369" spans="1:2" x14ac:dyDescent="0.35">
      <c r="A1369" s="29">
        <v>41026</v>
      </c>
      <c r="B1369" s="30">
        <v>102.494</v>
      </c>
    </row>
    <row r="1370" spans="1:2" x14ac:dyDescent="0.35">
      <c r="A1370" s="29">
        <v>41029</v>
      </c>
      <c r="B1370" s="30">
        <v>101.76900000000001</v>
      </c>
    </row>
    <row r="1371" spans="1:2" x14ac:dyDescent="0.35">
      <c r="A1371" s="29">
        <v>41031</v>
      </c>
      <c r="B1371" s="30">
        <v>100.923</v>
      </c>
    </row>
    <row r="1372" spans="1:2" x14ac:dyDescent="0.35">
      <c r="A1372" s="29">
        <v>41032</v>
      </c>
      <c r="B1372" s="30">
        <v>100.923</v>
      </c>
    </row>
    <row r="1373" spans="1:2" x14ac:dyDescent="0.35">
      <c r="A1373" s="29">
        <v>41033</v>
      </c>
      <c r="B1373" s="30">
        <v>98.546999999999997</v>
      </c>
    </row>
    <row r="1374" spans="1:2" x14ac:dyDescent="0.35">
      <c r="A1374" s="29">
        <v>41036</v>
      </c>
      <c r="B1374" s="30">
        <v>99.715000000000003</v>
      </c>
    </row>
    <row r="1375" spans="1:2" x14ac:dyDescent="0.35">
      <c r="A1375" s="29">
        <v>41037</v>
      </c>
      <c r="B1375" s="30">
        <v>98.063999999999993</v>
      </c>
    </row>
    <row r="1376" spans="1:2" x14ac:dyDescent="0.35">
      <c r="A1376" s="29">
        <v>41038</v>
      </c>
      <c r="B1376" s="30">
        <v>98.507000000000005</v>
      </c>
    </row>
    <row r="1377" spans="1:2" x14ac:dyDescent="0.35">
      <c r="A1377" s="29">
        <v>41039</v>
      </c>
      <c r="B1377" s="30">
        <v>97.42</v>
      </c>
    </row>
    <row r="1378" spans="1:2" x14ac:dyDescent="0.35">
      <c r="A1378" s="29">
        <v>41040</v>
      </c>
      <c r="B1378" s="30">
        <v>99.070999999999998</v>
      </c>
    </row>
    <row r="1379" spans="1:2" x14ac:dyDescent="0.35">
      <c r="A1379" s="29">
        <v>41043</v>
      </c>
      <c r="B1379" s="30">
        <v>97.620999999999995</v>
      </c>
    </row>
    <row r="1380" spans="1:2" x14ac:dyDescent="0.35">
      <c r="A1380" s="29">
        <v>41044</v>
      </c>
      <c r="B1380" s="30">
        <v>97.822000000000003</v>
      </c>
    </row>
    <row r="1381" spans="1:2" x14ac:dyDescent="0.35">
      <c r="A1381" s="29">
        <v>41045</v>
      </c>
      <c r="B1381" s="30">
        <v>97.620999999999995</v>
      </c>
    </row>
    <row r="1382" spans="1:2" x14ac:dyDescent="0.35">
      <c r="A1382" s="29">
        <v>41046</v>
      </c>
      <c r="B1382" s="30">
        <v>98.063999999999993</v>
      </c>
    </row>
    <row r="1383" spans="1:2" x14ac:dyDescent="0.35">
      <c r="A1383" s="29">
        <v>41047</v>
      </c>
      <c r="B1383" s="30">
        <v>95.888999999999996</v>
      </c>
    </row>
    <row r="1384" spans="1:2" x14ac:dyDescent="0.35">
      <c r="A1384" s="29">
        <v>41050</v>
      </c>
      <c r="B1384" s="30">
        <v>96.171000000000006</v>
      </c>
    </row>
    <row r="1385" spans="1:2" x14ac:dyDescent="0.35">
      <c r="A1385" s="29">
        <v>41051</v>
      </c>
      <c r="B1385" s="30">
        <v>97.903000000000006</v>
      </c>
    </row>
    <row r="1386" spans="1:2" x14ac:dyDescent="0.35">
      <c r="A1386" s="29">
        <v>41052</v>
      </c>
      <c r="B1386" s="30">
        <v>95.204999999999998</v>
      </c>
    </row>
    <row r="1387" spans="1:2" x14ac:dyDescent="0.35">
      <c r="A1387" s="29">
        <v>41053</v>
      </c>
      <c r="B1387" s="30">
        <v>95.003</v>
      </c>
    </row>
    <row r="1388" spans="1:2" x14ac:dyDescent="0.35">
      <c r="A1388" s="29">
        <v>41054</v>
      </c>
      <c r="B1388" s="30">
        <v>95.325000000000003</v>
      </c>
    </row>
    <row r="1389" spans="1:2" x14ac:dyDescent="0.35">
      <c r="A1389" s="29">
        <v>41057</v>
      </c>
      <c r="B1389" s="30">
        <v>95.284999999999997</v>
      </c>
    </row>
    <row r="1390" spans="1:2" x14ac:dyDescent="0.35">
      <c r="A1390" s="29">
        <v>41058</v>
      </c>
      <c r="B1390" s="30">
        <v>96.131</v>
      </c>
    </row>
    <row r="1391" spans="1:2" x14ac:dyDescent="0.35">
      <c r="A1391" s="29">
        <v>41059</v>
      </c>
      <c r="B1391" s="30">
        <v>93.956000000000003</v>
      </c>
    </row>
    <row r="1392" spans="1:2" x14ac:dyDescent="0.35">
      <c r="A1392" s="29">
        <v>41060</v>
      </c>
      <c r="B1392" s="30">
        <v>92.626999999999995</v>
      </c>
    </row>
    <row r="1393" spans="1:2" x14ac:dyDescent="0.35">
      <c r="A1393" s="29">
        <v>41061</v>
      </c>
      <c r="B1393" s="30">
        <v>89.405000000000001</v>
      </c>
    </row>
    <row r="1394" spans="1:2" x14ac:dyDescent="0.35">
      <c r="A1394" s="29">
        <v>41064</v>
      </c>
      <c r="B1394" s="30">
        <v>87.713999999999999</v>
      </c>
    </row>
    <row r="1395" spans="1:2" x14ac:dyDescent="0.35">
      <c r="A1395" s="29">
        <v>41065</v>
      </c>
      <c r="B1395" s="30">
        <v>88.117000000000004</v>
      </c>
    </row>
    <row r="1396" spans="1:2" x14ac:dyDescent="0.35">
      <c r="A1396" s="29">
        <v>41066</v>
      </c>
      <c r="B1396" s="30">
        <v>91.177000000000007</v>
      </c>
    </row>
    <row r="1397" spans="1:2" x14ac:dyDescent="0.35">
      <c r="A1397" s="29">
        <v>41067</v>
      </c>
      <c r="B1397" s="30">
        <v>93.713999999999999</v>
      </c>
    </row>
    <row r="1398" spans="1:2" x14ac:dyDescent="0.35">
      <c r="A1398" s="29">
        <v>41068</v>
      </c>
      <c r="B1398" s="30">
        <v>92.465999999999994</v>
      </c>
    </row>
    <row r="1399" spans="1:2" x14ac:dyDescent="0.35">
      <c r="A1399" s="29">
        <v>41071</v>
      </c>
      <c r="B1399" s="30">
        <v>92.465999999999994</v>
      </c>
    </row>
    <row r="1400" spans="1:2" x14ac:dyDescent="0.35">
      <c r="A1400" s="29">
        <v>41072</v>
      </c>
      <c r="B1400" s="30">
        <v>90.613</v>
      </c>
    </row>
    <row r="1401" spans="1:2" x14ac:dyDescent="0.35">
      <c r="A1401" s="29">
        <v>41073</v>
      </c>
      <c r="B1401" s="30">
        <v>89.888999999999996</v>
      </c>
    </row>
    <row r="1402" spans="1:2" x14ac:dyDescent="0.35">
      <c r="A1402" s="29">
        <v>41074</v>
      </c>
      <c r="B1402" s="30">
        <v>89.164000000000001</v>
      </c>
    </row>
    <row r="1403" spans="1:2" x14ac:dyDescent="0.35">
      <c r="A1403" s="29">
        <v>41075</v>
      </c>
      <c r="B1403" s="30">
        <v>90.210999999999999</v>
      </c>
    </row>
    <row r="1404" spans="1:2" x14ac:dyDescent="0.35">
      <c r="A1404" s="29">
        <v>41078</v>
      </c>
      <c r="B1404" s="30">
        <v>91.218000000000004</v>
      </c>
    </row>
    <row r="1405" spans="1:2" x14ac:dyDescent="0.35">
      <c r="A1405" s="29">
        <v>41079</v>
      </c>
      <c r="B1405" s="30">
        <v>92.869</v>
      </c>
    </row>
    <row r="1406" spans="1:2" x14ac:dyDescent="0.35">
      <c r="A1406" s="29">
        <v>41080</v>
      </c>
      <c r="B1406" s="30">
        <v>92.909000000000006</v>
      </c>
    </row>
    <row r="1407" spans="1:2" x14ac:dyDescent="0.35">
      <c r="A1407" s="29">
        <v>41081</v>
      </c>
      <c r="B1407" s="30">
        <v>91.822000000000003</v>
      </c>
    </row>
    <row r="1408" spans="1:2" x14ac:dyDescent="0.35">
      <c r="A1408" s="29">
        <v>41082</v>
      </c>
      <c r="B1408" s="30">
        <v>89.244</v>
      </c>
    </row>
    <row r="1409" spans="1:2" x14ac:dyDescent="0.35">
      <c r="A1409" s="29">
        <v>41085</v>
      </c>
      <c r="B1409" s="30">
        <v>89.566000000000003</v>
      </c>
    </row>
    <row r="1410" spans="1:2" x14ac:dyDescent="0.35">
      <c r="A1410" s="29">
        <v>41086</v>
      </c>
      <c r="B1410" s="30">
        <v>89.123000000000005</v>
      </c>
    </row>
    <row r="1411" spans="1:2" x14ac:dyDescent="0.35">
      <c r="A1411" s="29">
        <v>41087</v>
      </c>
      <c r="B1411" s="30">
        <v>89.164000000000001</v>
      </c>
    </row>
    <row r="1412" spans="1:2" x14ac:dyDescent="0.35">
      <c r="A1412" s="29">
        <v>41088</v>
      </c>
      <c r="B1412" s="30">
        <v>87.593000000000004</v>
      </c>
    </row>
    <row r="1413" spans="1:2" x14ac:dyDescent="0.35">
      <c r="A1413" s="29">
        <v>41089</v>
      </c>
      <c r="B1413" s="30">
        <v>90.412000000000006</v>
      </c>
    </row>
    <row r="1414" spans="1:2" x14ac:dyDescent="0.35">
      <c r="A1414" s="29">
        <v>41092</v>
      </c>
      <c r="B1414" s="30">
        <v>92.063000000000002</v>
      </c>
    </row>
    <row r="1415" spans="1:2" x14ac:dyDescent="0.35">
      <c r="A1415" s="29">
        <v>41093</v>
      </c>
      <c r="B1415" s="30">
        <v>92.183999999999997</v>
      </c>
    </row>
    <row r="1416" spans="1:2" x14ac:dyDescent="0.35">
      <c r="A1416" s="29">
        <v>41094</v>
      </c>
      <c r="B1416" s="30">
        <v>92.869</v>
      </c>
    </row>
    <row r="1417" spans="1:2" x14ac:dyDescent="0.35">
      <c r="A1417" s="29">
        <v>41095</v>
      </c>
      <c r="B1417" s="30">
        <v>92.948999999999998</v>
      </c>
    </row>
    <row r="1418" spans="1:2" x14ac:dyDescent="0.35">
      <c r="A1418" s="29">
        <v>41096</v>
      </c>
      <c r="B1418" s="30">
        <v>90.894999999999996</v>
      </c>
    </row>
    <row r="1419" spans="1:2" x14ac:dyDescent="0.35">
      <c r="A1419" s="29">
        <v>41099</v>
      </c>
      <c r="B1419" s="30">
        <v>90.251000000000005</v>
      </c>
    </row>
    <row r="1420" spans="1:2" x14ac:dyDescent="0.35">
      <c r="A1420" s="29">
        <v>41100</v>
      </c>
      <c r="B1420" s="30">
        <v>91.379000000000005</v>
      </c>
    </row>
    <row r="1421" spans="1:2" x14ac:dyDescent="0.35">
      <c r="A1421" s="29">
        <v>41101</v>
      </c>
      <c r="B1421" s="30">
        <v>88.197000000000003</v>
      </c>
    </row>
    <row r="1422" spans="1:2" x14ac:dyDescent="0.35">
      <c r="A1422" s="29">
        <v>41102</v>
      </c>
      <c r="B1422" s="30">
        <v>86.224000000000004</v>
      </c>
    </row>
    <row r="1423" spans="1:2" x14ac:dyDescent="0.35">
      <c r="A1423" s="29">
        <v>41103</v>
      </c>
      <c r="B1423" s="30">
        <v>87.995999999999995</v>
      </c>
    </row>
    <row r="1424" spans="1:2" x14ac:dyDescent="0.35">
      <c r="A1424" s="29">
        <v>41106</v>
      </c>
      <c r="B1424" s="30">
        <v>86.867999999999995</v>
      </c>
    </row>
    <row r="1425" spans="1:2" x14ac:dyDescent="0.35">
      <c r="A1425" s="29">
        <v>41107</v>
      </c>
      <c r="B1425" s="30">
        <v>87.632999999999996</v>
      </c>
    </row>
    <row r="1426" spans="1:2" x14ac:dyDescent="0.35">
      <c r="A1426" s="29">
        <v>41108</v>
      </c>
      <c r="B1426" s="30">
        <v>88.760999999999996</v>
      </c>
    </row>
    <row r="1427" spans="1:2" x14ac:dyDescent="0.35">
      <c r="A1427" s="29">
        <v>41109</v>
      </c>
      <c r="B1427" s="30">
        <v>90.613</v>
      </c>
    </row>
    <row r="1428" spans="1:2" x14ac:dyDescent="0.35">
      <c r="A1428" s="29">
        <v>41110</v>
      </c>
      <c r="B1428" s="30">
        <v>89.445999999999998</v>
      </c>
    </row>
    <row r="1429" spans="1:2" x14ac:dyDescent="0.35">
      <c r="A1429" s="29">
        <v>41113</v>
      </c>
      <c r="B1429" s="30">
        <v>87.028999999999996</v>
      </c>
    </row>
    <row r="1430" spans="1:2" x14ac:dyDescent="0.35">
      <c r="A1430" s="29">
        <v>41114</v>
      </c>
      <c r="B1430" s="30">
        <v>86.506</v>
      </c>
    </row>
    <row r="1431" spans="1:2" x14ac:dyDescent="0.35">
      <c r="A1431" s="29">
        <v>41115</v>
      </c>
      <c r="B1431" s="30">
        <v>87.432000000000002</v>
      </c>
    </row>
    <row r="1432" spans="1:2" x14ac:dyDescent="0.35">
      <c r="A1432" s="29">
        <v>41116</v>
      </c>
      <c r="B1432" s="30">
        <v>91.218000000000004</v>
      </c>
    </row>
    <row r="1433" spans="1:2" x14ac:dyDescent="0.35">
      <c r="A1433" s="29">
        <v>41117</v>
      </c>
      <c r="B1433" s="30">
        <v>97.257999999999996</v>
      </c>
    </row>
    <row r="1434" spans="1:2" x14ac:dyDescent="0.35">
      <c r="A1434" s="29">
        <v>41120</v>
      </c>
      <c r="B1434" s="30">
        <v>99.150999999999996</v>
      </c>
    </row>
    <row r="1435" spans="1:2" x14ac:dyDescent="0.35">
      <c r="A1435" s="29">
        <v>41121</v>
      </c>
      <c r="B1435" s="30">
        <v>98.265000000000001</v>
      </c>
    </row>
    <row r="1436" spans="1:2" x14ac:dyDescent="0.35">
      <c r="A1436" s="29">
        <v>41122</v>
      </c>
      <c r="B1436" s="30">
        <v>98.869</v>
      </c>
    </row>
    <row r="1437" spans="1:2" x14ac:dyDescent="0.35">
      <c r="A1437" s="29">
        <v>41123</v>
      </c>
      <c r="B1437" s="30">
        <v>97.661000000000001</v>
      </c>
    </row>
    <row r="1438" spans="1:2" x14ac:dyDescent="0.35">
      <c r="A1438" s="29">
        <v>41124</v>
      </c>
      <c r="B1438" s="30">
        <v>99.956999999999994</v>
      </c>
    </row>
    <row r="1439" spans="1:2" x14ac:dyDescent="0.35">
      <c r="A1439" s="29">
        <v>41127</v>
      </c>
      <c r="B1439" s="30">
        <v>101.447</v>
      </c>
    </row>
    <row r="1440" spans="1:2" x14ac:dyDescent="0.35">
      <c r="A1440" s="29">
        <v>41128</v>
      </c>
      <c r="B1440" s="30">
        <v>102.45399999999999</v>
      </c>
    </row>
    <row r="1441" spans="1:2" x14ac:dyDescent="0.35">
      <c r="A1441" s="29">
        <v>41129</v>
      </c>
      <c r="B1441" s="30">
        <v>102.413</v>
      </c>
    </row>
    <row r="1442" spans="1:2" x14ac:dyDescent="0.35">
      <c r="A1442" s="29">
        <v>41130</v>
      </c>
      <c r="B1442" s="30">
        <v>102.89700000000001</v>
      </c>
    </row>
    <row r="1443" spans="1:2" x14ac:dyDescent="0.35">
      <c r="A1443" s="29">
        <v>41131</v>
      </c>
      <c r="B1443" s="30">
        <v>102.85599999999999</v>
      </c>
    </row>
    <row r="1444" spans="1:2" x14ac:dyDescent="0.35">
      <c r="A1444" s="29">
        <v>41134</v>
      </c>
      <c r="B1444" s="30">
        <v>102.776</v>
      </c>
    </row>
    <row r="1445" spans="1:2" x14ac:dyDescent="0.35">
      <c r="A1445" s="29">
        <v>41135</v>
      </c>
      <c r="B1445" s="30">
        <v>102.977</v>
      </c>
    </row>
    <row r="1446" spans="1:2" x14ac:dyDescent="0.35">
      <c r="A1446" s="29">
        <v>41136</v>
      </c>
      <c r="B1446" s="30">
        <v>102.413</v>
      </c>
    </row>
    <row r="1447" spans="1:2" x14ac:dyDescent="0.35">
      <c r="A1447" s="29">
        <v>41137</v>
      </c>
      <c r="B1447" s="30">
        <v>103.501</v>
      </c>
    </row>
    <row r="1448" spans="1:2" x14ac:dyDescent="0.35">
      <c r="A1448" s="29">
        <v>41138</v>
      </c>
      <c r="B1448" s="30">
        <v>103.702</v>
      </c>
    </row>
    <row r="1449" spans="1:2" x14ac:dyDescent="0.35">
      <c r="A1449" s="29">
        <v>41141</v>
      </c>
      <c r="B1449" s="30">
        <v>102.736</v>
      </c>
    </row>
    <row r="1450" spans="1:2" x14ac:dyDescent="0.35">
      <c r="A1450" s="29">
        <v>41142</v>
      </c>
      <c r="B1450" s="30">
        <v>103.259</v>
      </c>
    </row>
    <row r="1451" spans="1:2" x14ac:dyDescent="0.35">
      <c r="A1451" s="29">
        <v>41143</v>
      </c>
      <c r="B1451" s="30">
        <v>102.776</v>
      </c>
    </row>
    <row r="1452" spans="1:2" x14ac:dyDescent="0.35">
      <c r="A1452" s="29">
        <v>41144</v>
      </c>
      <c r="B1452" s="30">
        <v>101.729</v>
      </c>
    </row>
    <row r="1453" spans="1:2" x14ac:dyDescent="0.35">
      <c r="A1453" s="29">
        <v>41145</v>
      </c>
      <c r="B1453" s="30">
        <v>101.568</v>
      </c>
    </row>
    <row r="1454" spans="1:2" x14ac:dyDescent="0.35">
      <c r="A1454" s="29">
        <v>41148</v>
      </c>
      <c r="B1454" s="30">
        <v>101.76900000000001</v>
      </c>
    </row>
    <row r="1455" spans="1:2" x14ac:dyDescent="0.35">
      <c r="A1455" s="29">
        <v>41149</v>
      </c>
      <c r="B1455" s="30">
        <v>101.447</v>
      </c>
    </row>
    <row r="1456" spans="1:2" x14ac:dyDescent="0.35">
      <c r="A1456" s="29">
        <v>41150</v>
      </c>
      <c r="B1456" s="30">
        <v>101.48699999999999</v>
      </c>
    </row>
    <row r="1457" spans="1:2" x14ac:dyDescent="0.35">
      <c r="A1457" s="29">
        <v>41151</v>
      </c>
      <c r="B1457" s="30">
        <v>100.4</v>
      </c>
    </row>
    <row r="1458" spans="1:2" x14ac:dyDescent="0.35">
      <c r="A1458" s="29">
        <v>41152</v>
      </c>
      <c r="B1458" s="30">
        <v>100.03700000000001</v>
      </c>
    </row>
    <row r="1459" spans="1:2" x14ac:dyDescent="0.35">
      <c r="A1459" s="29">
        <v>41155</v>
      </c>
      <c r="B1459" s="30">
        <v>101.16500000000001</v>
      </c>
    </row>
    <row r="1460" spans="1:2" x14ac:dyDescent="0.35">
      <c r="A1460" s="29">
        <v>41156</v>
      </c>
      <c r="B1460" s="30">
        <v>100.48</v>
      </c>
    </row>
    <row r="1461" spans="1:2" x14ac:dyDescent="0.35">
      <c r="A1461" s="29">
        <v>41157</v>
      </c>
      <c r="B1461" s="30">
        <v>101.245</v>
      </c>
    </row>
    <row r="1462" spans="1:2" x14ac:dyDescent="0.35">
      <c r="A1462" s="29">
        <v>41158</v>
      </c>
      <c r="B1462" s="30">
        <v>102.574</v>
      </c>
    </row>
    <row r="1463" spans="1:2" x14ac:dyDescent="0.35">
      <c r="A1463" s="29">
        <v>41159</v>
      </c>
      <c r="B1463" s="30">
        <v>102.61499999999999</v>
      </c>
    </row>
    <row r="1464" spans="1:2" x14ac:dyDescent="0.35">
      <c r="A1464" s="29">
        <v>41162</v>
      </c>
      <c r="B1464" s="30">
        <v>103.017</v>
      </c>
    </row>
    <row r="1465" spans="1:2" x14ac:dyDescent="0.35">
      <c r="A1465" s="29">
        <v>41163</v>
      </c>
      <c r="B1465" s="30">
        <v>100.883</v>
      </c>
    </row>
    <row r="1466" spans="1:2" x14ac:dyDescent="0.35">
      <c r="A1466" s="29">
        <v>41164</v>
      </c>
      <c r="B1466" s="30">
        <v>100.44</v>
      </c>
    </row>
    <row r="1467" spans="1:2" x14ac:dyDescent="0.35">
      <c r="A1467" s="29">
        <v>41165</v>
      </c>
      <c r="B1467" s="30">
        <v>99.311999999999998</v>
      </c>
    </row>
    <row r="1468" spans="1:2" x14ac:dyDescent="0.35">
      <c r="A1468" s="29">
        <v>41166</v>
      </c>
      <c r="B1468" s="30">
        <v>100.521</v>
      </c>
    </row>
    <row r="1469" spans="1:2" x14ac:dyDescent="0.35">
      <c r="A1469" s="29">
        <v>41169</v>
      </c>
      <c r="B1469" s="30">
        <v>99.433000000000007</v>
      </c>
    </row>
    <row r="1470" spans="1:2" x14ac:dyDescent="0.35">
      <c r="A1470" s="29">
        <v>41170</v>
      </c>
      <c r="B1470" s="30">
        <v>99.070999999999998</v>
      </c>
    </row>
    <row r="1471" spans="1:2" x14ac:dyDescent="0.35">
      <c r="A1471" s="29">
        <v>41171</v>
      </c>
      <c r="B1471" s="30">
        <v>99.472999999999999</v>
      </c>
    </row>
    <row r="1472" spans="1:2" x14ac:dyDescent="0.35">
      <c r="A1472" s="29">
        <v>41172</v>
      </c>
      <c r="B1472" s="30">
        <v>99.593999999999994</v>
      </c>
    </row>
    <row r="1473" spans="1:2" x14ac:dyDescent="0.35">
      <c r="A1473" s="29">
        <v>41173</v>
      </c>
      <c r="B1473" s="30">
        <v>100.319</v>
      </c>
    </row>
    <row r="1474" spans="1:2" x14ac:dyDescent="0.35">
      <c r="A1474" s="29">
        <v>41176</v>
      </c>
      <c r="B1474" s="30">
        <v>98.305999999999997</v>
      </c>
    </row>
    <row r="1475" spans="1:2" x14ac:dyDescent="0.35">
      <c r="A1475" s="29">
        <v>41177</v>
      </c>
      <c r="B1475" s="30">
        <v>98.466999999999999</v>
      </c>
    </row>
    <row r="1476" spans="1:2" x14ac:dyDescent="0.35">
      <c r="A1476" s="29">
        <v>41178</v>
      </c>
      <c r="B1476" s="30">
        <v>97.54</v>
      </c>
    </row>
    <row r="1477" spans="1:2" x14ac:dyDescent="0.35">
      <c r="A1477" s="29">
        <v>41179</v>
      </c>
      <c r="B1477" s="30">
        <v>96.936000000000007</v>
      </c>
    </row>
    <row r="1478" spans="1:2" x14ac:dyDescent="0.35">
      <c r="A1478" s="29">
        <v>41180</v>
      </c>
      <c r="B1478" s="30">
        <v>96.171000000000006</v>
      </c>
    </row>
    <row r="1479" spans="1:2" x14ac:dyDescent="0.35">
      <c r="A1479" s="29">
        <v>41183</v>
      </c>
      <c r="B1479" s="30">
        <v>96.653999999999996</v>
      </c>
    </row>
    <row r="1480" spans="1:2" x14ac:dyDescent="0.35">
      <c r="A1480" s="29">
        <v>41184</v>
      </c>
      <c r="B1480" s="30">
        <v>96.814999999999998</v>
      </c>
    </row>
    <row r="1481" spans="1:2" x14ac:dyDescent="0.35">
      <c r="A1481" s="29">
        <v>41185</v>
      </c>
      <c r="B1481" s="30">
        <v>97.379000000000005</v>
      </c>
    </row>
    <row r="1482" spans="1:2" x14ac:dyDescent="0.35">
      <c r="A1482" s="29">
        <v>41186</v>
      </c>
      <c r="B1482" s="30">
        <v>97.581000000000003</v>
      </c>
    </row>
    <row r="1483" spans="1:2" x14ac:dyDescent="0.35">
      <c r="A1483" s="29">
        <v>41187</v>
      </c>
      <c r="B1483" s="30">
        <v>98.024000000000001</v>
      </c>
    </row>
    <row r="1484" spans="1:2" x14ac:dyDescent="0.35">
      <c r="A1484" s="29">
        <v>41190</v>
      </c>
      <c r="B1484" s="30">
        <v>99.997</v>
      </c>
    </row>
    <row r="1485" spans="1:2" x14ac:dyDescent="0.35">
      <c r="A1485" s="29">
        <v>41191</v>
      </c>
      <c r="B1485" s="30">
        <v>100.762</v>
      </c>
    </row>
    <row r="1486" spans="1:2" x14ac:dyDescent="0.35">
      <c r="A1486" s="29">
        <v>41192</v>
      </c>
      <c r="B1486" s="30">
        <v>103.259</v>
      </c>
    </row>
    <row r="1487" spans="1:2" x14ac:dyDescent="0.35">
      <c r="A1487" s="29">
        <v>41193</v>
      </c>
      <c r="B1487" s="30">
        <v>104.346</v>
      </c>
    </row>
    <row r="1488" spans="1:2" x14ac:dyDescent="0.35">
      <c r="A1488" s="29">
        <v>41194</v>
      </c>
      <c r="B1488" s="30">
        <v>105.273</v>
      </c>
    </row>
    <row r="1489" spans="1:2" x14ac:dyDescent="0.35">
      <c r="A1489" s="29">
        <v>41197</v>
      </c>
      <c r="B1489" s="30">
        <v>106.32</v>
      </c>
    </row>
    <row r="1490" spans="1:2" x14ac:dyDescent="0.35">
      <c r="A1490" s="29">
        <v>41198</v>
      </c>
      <c r="B1490" s="30">
        <v>107.447</v>
      </c>
    </row>
    <row r="1491" spans="1:2" x14ac:dyDescent="0.35">
      <c r="A1491" s="29">
        <v>41199</v>
      </c>
      <c r="B1491" s="30">
        <v>108.575</v>
      </c>
    </row>
    <row r="1492" spans="1:2" x14ac:dyDescent="0.35">
      <c r="A1492" s="29">
        <v>41200</v>
      </c>
      <c r="B1492" s="30">
        <v>107.246</v>
      </c>
    </row>
    <row r="1493" spans="1:2" x14ac:dyDescent="0.35">
      <c r="A1493" s="29">
        <v>41201</v>
      </c>
      <c r="B1493" s="30">
        <v>108.13200000000001</v>
      </c>
    </row>
    <row r="1494" spans="1:2" x14ac:dyDescent="0.35">
      <c r="A1494" s="29">
        <v>41204</v>
      </c>
      <c r="B1494" s="30">
        <v>107.85</v>
      </c>
    </row>
    <row r="1495" spans="1:2" x14ac:dyDescent="0.35">
      <c r="A1495" s="29">
        <v>41205</v>
      </c>
      <c r="B1495" s="30">
        <v>105.514</v>
      </c>
    </row>
    <row r="1496" spans="1:2" x14ac:dyDescent="0.35">
      <c r="A1496" s="29">
        <v>41206</v>
      </c>
      <c r="B1496" s="30">
        <v>106.56100000000001</v>
      </c>
    </row>
    <row r="1497" spans="1:2" x14ac:dyDescent="0.35">
      <c r="A1497" s="29">
        <v>41207</v>
      </c>
      <c r="B1497" s="30">
        <v>105.434</v>
      </c>
    </row>
    <row r="1498" spans="1:2" x14ac:dyDescent="0.35">
      <c r="A1498" s="29">
        <v>41208</v>
      </c>
      <c r="B1498" s="30">
        <v>110.548</v>
      </c>
    </row>
    <row r="1499" spans="1:2" x14ac:dyDescent="0.35">
      <c r="A1499" s="29">
        <v>41211</v>
      </c>
      <c r="B1499" s="30">
        <v>108.374</v>
      </c>
    </row>
    <row r="1500" spans="1:2" x14ac:dyDescent="0.35">
      <c r="A1500" s="29">
        <v>41212</v>
      </c>
      <c r="B1500" s="30">
        <v>109.099</v>
      </c>
    </row>
    <row r="1501" spans="1:2" x14ac:dyDescent="0.35">
      <c r="A1501" s="29">
        <v>41213</v>
      </c>
      <c r="B1501" s="30">
        <v>109.26</v>
      </c>
    </row>
    <row r="1502" spans="1:2" x14ac:dyDescent="0.35">
      <c r="A1502" s="29">
        <v>41214</v>
      </c>
      <c r="B1502" s="30">
        <v>110.548</v>
      </c>
    </row>
    <row r="1503" spans="1:2" x14ac:dyDescent="0.35">
      <c r="A1503" s="29">
        <v>41215</v>
      </c>
      <c r="B1503" s="30">
        <v>110.95099999999999</v>
      </c>
    </row>
    <row r="1504" spans="1:2" x14ac:dyDescent="0.35">
      <c r="A1504" s="29">
        <v>41218</v>
      </c>
      <c r="B1504" s="30">
        <v>108.776</v>
      </c>
    </row>
    <row r="1505" spans="1:2" x14ac:dyDescent="0.35">
      <c r="A1505" s="29">
        <v>41219</v>
      </c>
      <c r="B1505" s="30">
        <v>110.105</v>
      </c>
    </row>
    <row r="1506" spans="1:2" x14ac:dyDescent="0.35">
      <c r="A1506" s="29">
        <v>41220</v>
      </c>
      <c r="B1506" s="30">
        <v>108.092</v>
      </c>
    </row>
    <row r="1507" spans="1:2" x14ac:dyDescent="0.35">
      <c r="A1507" s="29">
        <v>41221</v>
      </c>
      <c r="B1507" s="30">
        <v>108.45399999999999</v>
      </c>
    </row>
    <row r="1508" spans="1:2" x14ac:dyDescent="0.35">
      <c r="A1508" s="29">
        <v>41222</v>
      </c>
      <c r="B1508" s="30">
        <v>108.938</v>
      </c>
    </row>
    <row r="1509" spans="1:2" x14ac:dyDescent="0.35">
      <c r="A1509" s="29">
        <v>41225</v>
      </c>
      <c r="B1509" s="30">
        <v>110.589</v>
      </c>
    </row>
    <row r="1510" spans="1:2" x14ac:dyDescent="0.35">
      <c r="A1510" s="29">
        <v>41226</v>
      </c>
      <c r="B1510" s="30">
        <v>110.468</v>
      </c>
    </row>
    <row r="1511" spans="1:2" x14ac:dyDescent="0.35">
      <c r="A1511" s="29">
        <v>41227</v>
      </c>
      <c r="B1511" s="30">
        <v>109.139</v>
      </c>
    </row>
    <row r="1512" spans="1:2" x14ac:dyDescent="0.35">
      <c r="A1512" s="29">
        <v>41228</v>
      </c>
      <c r="B1512" s="30">
        <v>107.52800000000001</v>
      </c>
    </row>
    <row r="1513" spans="1:2" x14ac:dyDescent="0.35">
      <c r="A1513" s="29">
        <v>41229</v>
      </c>
      <c r="B1513" s="30">
        <v>106.76300000000001</v>
      </c>
    </row>
    <row r="1514" spans="1:2" x14ac:dyDescent="0.35">
      <c r="A1514" s="29">
        <v>41232</v>
      </c>
      <c r="B1514" s="30">
        <v>109.74299999999999</v>
      </c>
    </row>
    <row r="1515" spans="1:2" x14ac:dyDescent="0.35">
      <c r="A1515" s="29">
        <v>41233</v>
      </c>
      <c r="B1515" s="30">
        <v>110.95099999999999</v>
      </c>
    </row>
    <row r="1516" spans="1:2" x14ac:dyDescent="0.35">
      <c r="A1516" s="29">
        <v>41234</v>
      </c>
      <c r="B1516" s="30">
        <v>111.072</v>
      </c>
    </row>
    <row r="1517" spans="1:2" x14ac:dyDescent="0.35">
      <c r="A1517" s="29">
        <v>41235</v>
      </c>
      <c r="B1517" s="30">
        <v>111.39400000000001</v>
      </c>
    </row>
    <row r="1518" spans="1:2" x14ac:dyDescent="0.35">
      <c r="A1518" s="29">
        <v>41236</v>
      </c>
      <c r="B1518" s="30">
        <v>112.643</v>
      </c>
    </row>
    <row r="1519" spans="1:2" x14ac:dyDescent="0.35">
      <c r="A1519" s="29">
        <v>41239</v>
      </c>
      <c r="B1519" s="30">
        <v>111.797</v>
      </c>
    </row>
    <row r="1520" spans="1:2" x14ac:dyDescent="0.35">
      <c r="A1520" s="29">
        <v>41240</v>
      </c>
      <c r="B1520" s="30">
        <v>112.925</v>
      </c>
    </row>
    <row r="1521" spans="1:2" x14ac:dyDescent="0.35">
      <c r="A1521" s="29">
        <v>41241</v>
      </c>
      <c r="B1521" s="30">
        <v>113.166</v>
      </c>
    </row>
    <row r="1522" spans="1:2" x14ac:dyDescent="0.35">
      <c r="A1522" s="29">
        <v>41242</v>
      </c>
      <c r="B1522" s="30">
        <v>114.697</v>
      </c>
    </row>
    <row r="1523" spans="1:2" x14ac:dyDescent="0.35">
      <c r="A1523" s="29">
        <v>41243</v>
      </c>
      <c r="B1523" s="30">
        <v>115.502</v>
      </c>
    </row>
    <row r="1524" spans="1:2" x14ac:dyDescent="0.35">
      <c r="A1524" s="29">
        <v>41246</v>
      </c>
      <c r="B1524" s="30">
        <v>115.462</v>
      </c>
    </row>
    <row r="1525" spans="1:2" x14ac:dyDescent="0.35">
      <c r="A1525" s="29">
        <v>41247</v>
      </c>
      <c r="B1525" s="30">
        <v>114.697</v>
      </c>
    </row>
    <row r="1526" spans="1:2" x14ac:dyDescent="0.35">
      <c r="A1526" s="29">
        <v>41248</v>
      </c>
      <c r="B1526" s="30">
        <v>113.247</v>
      </c>
    </row>
    <row r="1527" spans="1:2" x14ac:dyDescent="0.35">
      <c r="A1527" s="29">
        <v>41249</v>
      </c>
      <c r="B1527" s="30">
        <v>114.173</v>
      </c>
    </row>
    <row r="1528" spans="1:2" x14ac:dyDescent="0.35">
      <c r="A1528" s="29">
        <v>41250</v>
      </c>
      <c r="B1528" s="30">
        <v>114.374</v>
      </c>
    </row>
    <row r="1529" spans="1:2" x14ac:dyDescent="0.35">
      <c r="A1529" s="29">
        <v>41253</v>
      </c>
      <c r="B1529" s="30">
        <v>114.374</v>
      </c>
    </row>
    <row r="1530" spans="1:2" x14ac:dyDescent="0.35">
      <c r="A1530" s="29">
        <v>41254</v>
      </c>
      <c r="B1530" s="30">
        <v>114.21299999999999</v>
      </c>
    </row>
    <row r="1531" spans="1:2" x14ac:dyDescent="0.35">
      <c r="A1531" s="29">
        <v>41255</v>
      </c>
      <c r="B1531" s="30">
        <v>113.73</v>
      </c>
    </row>
    <row r="1532" spans="1:2" x14ac:dyDescent="0.35">
      <c r="A1532" s="29">
        <v>41256</v>
      </c>
      <c r="B1532" s="30">
        <v>114.374</v>
      </c>
    </row>
    <row r="1533" spans="1:2" x14ac:dyDescent="0.35">
      <c r="A1533" s="29">
        <v>41257</v>
      </c>
      <c r="B1533" s="30">
        <v>114.092</v>
      </c>
    </row>
    <row r="1534" spans="1:2" x14ac:dyDescent="0.35">
      <c r="A1534" s="29">
        <v>41260</v>
      </c>
      <c r="B1534" s="30">
        <v>114.05200000000001</v>
      </c>
    </row>
    <row r="1535" spans="1:2" x14ac:dyDescent="0.35">
      <c r="A1535" s="29">
        <v>41261</v>
      </c>
      <c r="B1535" s="30">
        <v>114.374</v>
      </c>
    </row>
    <row r="1536" spans="1:2" x14ac:dyDescent="0.35">
      <c r="A1536" s="29">
        <v>41262</v>
      </c>
      <c r="B1536" s="30">
        <v>114.938</v>
      </c>
    </row>
    <row r="1537" spans="1:2" x14ac:dyDescent="0.35">
      <c r="A1537" s="29">
        <v>41263</v>
      </c>
      <c r="B1537" s="30">
        <v>114.97799999999999</v>
      </c>
    </row>
    <row r="1538" spans="1:2" x14ac:dyDescent="0.35">
      <c r="A1538" s="29">
        <v>41264</v>
      </c>
      <c r="B1538" s="30">
        <v>113.569</v>
      </c>
    </row>
    <row r="1539" spans="1:2" x14ac:dyDescent="0.35">
      <c r="A1539" s="29">
        <v>41267</v>
      </c>
      <c r="B1539" s="30">
        <v>112.76300000000001</v>
      </c>
    </row>
    <row r="1540" spans="1:2" x14ac:dyDescent="0.35">
      <c r="A1540" s="29">
        <v>41270</v>
      </c>
      <c r="B1540" s="30">
        <v>113.569</v>
      </c>
    </row>
    <row r="1541" spans="1:2" x14ac:dyDescent="0.35">
      <c r="A1541" s="29">
        <v>41271</v>
      </c>
      <c r="B1541" s="30">
        <v>112.84399999999999</v>
      </c>
    </row>
    <row r="1542" spans="1:2" x14ac:dyDescent="0.35">
      <c r="A1542" s="29">
        <v>41274</v>
      </c>
      <c r="B1542" s="30">
        <v>113.44799999999999</v>
      </c>
    </row>
    <row r="1543" spans="1:2" x14ac:dyDescent="0.35">
      <c r="A1543" s="29">
        <v>41276</v>
      </c>
      <c r="B1543" s="30">
        <v>114.938</v>
      </c>
    </row>
    <row r="1544" spans="1:2" x14ac:dyDescent="0.35">
      <c r="A1544" s="29">
        <v>41277</v>
      </c>
      <c r="B1544" s="30">
        <v>116.791</v>
      </c>
    </row>
    <row r="1545" spans="1:2" x14ac:dyDescent="0.35">
      <c r="A1545" s="29">
        <v>41278</v>
      </c>
      <c r="B1545" s="30">
        <v>116.992</v>
      </c>
    </row>
    <row r="1546" spans="1:2" x14ac:dyDescent="0.35">
      <c r="A1546" s="29">
        <v>41281</v>
      </c>
      <c r="B1546" s="30">
        <v>115.703</v>
      </c>
    </row>
    <row r="1547" spans="1:2" x14ac:dyDescent="0.35">
      <c r="A1547" s="29">
        <v>41282</v>
      </c>
      <c r="B1547" s="30">
        <v>116.227</v>
      </c>
    </row>
    <row r="1548" spans="1:2" x14ac:dyDescent="0.35">
      <c r="A1548" s="29">
        <v>41283</v>
      </c>
      <c r="B1548" s="30">
        <v>118.724</v>
      </c>
    </row>
    <row r="1549" spans="1:2" x14ac:dyDescent="0.35">
      <c r="A1549" s="29">
        <v>41284</v>
      </c>
      <c r="B1549" s="30">
        <v>118.44199999999999</v>
      </c>
    </row>
    <row r="1550" spans="1:2" x14ac:dyDescent="0.35">
      <c r="A1550" s="29">
        <v>41285</v>
      </c>
      <c r="B1550" s="30">
        <v>118.16</v>
      </c>
    </row>
    <row r="1551" spans="1:2" x14ac:dyDescent="0.35">
      <c r="A1551" s="29">
        <v>41288</v>
      </c>
      <c r="B1551" s="30">
        <v>120.33499999999999</v>
      </c>
    </row>
    <row r="1552" spans="1:2" x14ac:dyDescent="0.35">
      <c r="A1552" s="29">
        <v>41289</v>
      </c>
      <c r="B1552" s="30">
        <v>123.43600000000001</v>
      </c>
    </row>
    <row r="1553" spans="1:2" x14ac:dyDescent="0.35">
      <c r="A1553" s="29">
        <v>41290</v>
      </c>
      <c r="B1553" s="30">
        <v>124.44199999999999</v>
      </c>
    </row>
    <row r="1554" spans="1:2" x14ac:dyDescent="0.35">
      <c r="A1554" s="29">
        <v>41291</v>
      </c>
      <c r="B1554" s="30">
        <v>125.369</v>
      </c>
    </row>
    <row r="1555" spans="1:2" x14ac:dyDescent="0.35">
      <c r="A1555" s="29">
        <v>41292</v>
      </c>
      <c r="B1555" s="30">
        <v>126.577</v>
      </c>
    </row>
    <row r="1556" spans="1:2" x14ac:dyDescent="0.35">
      <c r="A1556" s="29">
        <v>41295</v>
      </c>
      <c r="B1556" s="30">
        <v>125.047</v>
      </c>
    </row>
    <row r="1557" spans="1:2" x14ac:dyDescent="0.35">
      <c r="A1557" s="29">
        <v>41296</v>
      </c>
      <c r="B1557" s="30">
        <v>123.999</v>
      </c>
    </row>
    <row r="1558" spans="1:2" x14ac:dyDescent="0.35">
      <c r="A1558" s="29">
        <v>41297</v>
      </c>
      <c r="B1558" s="30">
        <v>123.51600000000001</v>
      </c>
    </row>
    <row r="1559" spans="1:2" x14ac:dyDescent="0.35">
      <c r="A1559" s="29">
        <v>41298</v>
      </c>
      <c r="B1559" s="30">
        <v>124.20099999999999</v>
      </c>
    </row>
    <row r="1560" spans="1:2" x14ac:dyDescent="0.35">
      <c r="A1560" s="29">
        <v>41299</v>
      </c>
      <c r="B1560" s="30">
        <v>125.691</v>
      </c>
    </row>
    <row r="1561" spans="1:2" x14ac:dyDescent="0.35">
      <c r="A1561" s="29">
        <v>41302</v>
      </c>
      <c r="B1561" s="30">
        <v>127.624</v>
      </c>
    </row>
    <row r="1562" spans="1:2" x14ac:dyDescent="0.35">
      <c r="A1562" s="29">
        <v>41303</v>
      </c>
      <c r="B1562" s="30">
        <v>127.664</v>
      </c>
    </row>
    <row r="1563" spans="1:2" x14ac:dyDescent="0.35">
      <c r="A1563" s="29">
        <v>41304</v>
      </c>
      <c r="B1563" s="30">
        <v>128.309</v>
      </c>
    </row>
    <row r="1564" spans="1:2" x14ac:dyDescent="0.35">
      <c r="A1564" s="29">
        <v>41305</v>
      </c>
      <c r="B1564" s="30">
        <v>127.584</v>
      </c>
    </row>
    <row r="1565" spans="1:2" x14ac:dyDescent="0.35">
      <c r="A1565" s="29">
        <v>41306</v>
      </c>
      <c r="B1565" s="30">
        <v>131.69200000000001</v>
      </c>
    </row>
    <row r="1566" spans="1:2" x14ac:dyDescent="0.35">
      <c r="A1566" s="29">
        <v>41309</v>
      </c>
      <c r="B1566" s="30">
        <v>129.71799999999999</v>
      </c>
    </row>
    <row r="1567" spans="1:2" x14ac:dyDescent="0.35">
      <c r="A1567" s="29">
        <v>41310</v>
      </c>
      <c r="B1567" s="30">
        <v>129.87899999999999</v>
      </c>
    </row>
    <row r="1568" spans="1:2" x14ac:dyDescent="0.35">
      <c r="A1568" s="29">
        <v>41311</v>
      </c>
      <c r="B1568" s="30">
        <v>128.38900000000001</v>
      </c>
    </row>
    <row r="1569" spans="1:2" x14ac:dyDescent="0.35">
      <c r="A1569" s="29">
        <v>41312</v>
      </c>
      <c r="B1569" s="30">
        <v>126.053</v>
      </c>
    </row>
    <row r="1570" spans="1:2" x14ac:dyDescent="0.35">
      <c r="A1570" s="29">
        <v>41313</v>
      </c>
      <c r="B1570" s="30">
        <v>129.517</v>
      </c>
    </row>
    <row r="1571" spans="1:2" x14ac:dyDescent="0.35">
      <c r="A1571" s="29">
        <v>41316</v>
      </c>
      <c r="B1571" s="30">
        <v>126.577</v>
      </c>
    </row>
    <row r="1572" spans="1:2" x14ac:dyDescent="0.35">
      <c r="A1572" s="29">
        <v>41317</v>
      </c>
      <c r="B1572" s="30">
        <v>128.148</v>
      </c>
    </row>
    <row r="1573" spans="1:2" x14ac:dyDescent="0.35">
      <c r="A1573" s="29">
        <v>41318</v>
      </c>
      <c r="B1573" s="30">
        <v>129.27500000000001</v>
      </c>
    </row>
    <row r="1574" spans="1:2" x14ac:dyDescent="0.35">
      <c r="A1574" s="29">
        <v>41319</v>
      </c>
      <c r="B1574" s="30">
        <v>128.71100000000001</v>
      </c>
    </row>
    <row r="1575" spans="1:2" x14ac:dyDescent="0.35">
      <c r="A1575" s="29">
        <v>41320</v>
      </c>
      <c r="B1575" s="30">
        <v>138.53800000000001</v>
      </c>
    </row>
    <row r="1576" spans="1:2" x14ac:dyDescent="0.35">
      <c r="A1576" s="29">
        <v>41323</v>
      </c>
      <c r="B1576" s="30">
        <v>139.22300000000001</v>
      </c>
    </row>
    <row r="1577" spans="1:2" x14ac:dyDescent="0.35">
      <c r="A1577" s="29">
        <v>41324</v>
      </c>
      <c r="B1577" s="30">
        <v>139.86699999999999</v>
      </c>
    </row>
    <row r="1578" spans="1:2" x14ac:dyDescent="0.35">
      <c r="A1578" s="29">
        <v>41325</v>
      </c>
      <c r="B1578" s="30">
        <v>140.59200000000001</v>
      </c>
    </row>
    <row r="1579" spans="1:2" x14ac:dyDescent="0.35">
      <c r="A1579" s="29">
        <v>41326</v>
      </c>
      <c r="B1579" s="30">
        <v>135.55799999999999</v>
      </c>
    </row>
    <row r="1580" spans="1:2" x14ac:dyDescent="0.35">
      <c r="A1580" s="29">
        <v>41327</v>
      </c>
      <c r="B1580" s="30">
        <v>138.17500000000001</v>
      </c>
    </row>
    <row r="1581" spans="1:2" x14ac:dyDescent="0.35">
      <c r="A1581" s="29">
        <v>41330</v>
      </c>
      <c r="B1581" s="30">
        <v>138.33699999999999</v>
      </c>
    </row>
    <row r="1582" spans="1:2" x14ac:dyDescent="0.35">
      <c r="A1582" s="29">
        <v>41331</v>
      </c>
      <c r="B1582" s="30">
        <v>134.47</v>
      </c>
    </row>
    <row r="1583" spans="1:2" x14ac:dyDescent="0.35">
      <c r="A1583" s="29">
        <v>41332</v>
      </c>
      <c r="B1583" s="30">
        <v>136.363</v>
      </c>
    </row>
    <row r="1584" spans="1:2" x14ac:dyDescent="0.35">
      <c r="A1584" s="29">
        <v>41333</v>
      </c>
      <c r="B1584" s="30">
        <v>138.29599999999999</v>
      </c>
    </row>
    <row r="1585" spans="1:2" x14ac:dyDescent="0.35">
      <c r="A1585" s="29">
        <v>41334</v>
      </c>
      <c r="B1585" s="30">
        <v>139.26300000000001</v>
      </c>
    </row>
    <row r="1586" spans="1:2" x14ac:dyDescent="0.35">
      <c r="A1586" s="29">
        <v>41337</v>
      </c>
      <c r="B1586" s="30">
        <v>139.786</v>
      </c>
    </row>
    <row r="1587" spans="1:2" x14ac:dyDescent="0.35">
      <c r="A1587" s="29">
        <v>41338</v>
      </c>
      <c r="B1587" s="30">
        <v>142.404</v>
      </c>
    </row>
    <row r="1588" spans="1:2" x14ac:dyDescent="0.35">
      <c r="A1588" s="29">
        <v>41339</v>
      </c>
      <c r="B1588" s="30">
        <v>142.404</v>
      </c>
    </row>
    <row r="1589" spans="1:2" x14ac:dyDescent="0.35">
      <c r="A1589" s="29">
        <v>41340</v>
      </c>
      <c r="B1589" s="30">
        <v>142.28299999999999</v>
      </c>
    </row>
    <row r="1590" spans="1:2" x14ac:dyDescent="0.35">
      <c r="A1590" s="29">
        <v>41341</v>
      </c>
      <c r="B1590" s="30">
        <v>143.00800000000001</v>
      </c>
    </row>
    <row r="1591" spans="1:2" x14ac:dyDescent="0.35">
      <c r="A1591" s="29">
        <v>41344</v>
      </c>
      <c r="B1591" s="30">
        <v>142.16200000000001</v>
      </c>
    </row>
    <row r="1592" spans="1:2" x14ac:dyDescent="0.35">
      <c r="A1592" s="29">
        <v>41345</v>
      </c>
      <c r="B1592" s="30">
        <v>142.887</v>
      </c>
    </row>
    <row r="1593" spans="1:2" x14ac:dyDescent="0.35">
      <c r="A1593" s="29">
        <v>41346</v>
      </c>
      <c r="B1593" s="30">
        <v>143.21</v>
      </c>
    </row>
    <row r="1594" spans="1:2" x14ac:dyDescent="0.35">
      <c r="A1594" s="29">
        <v>41347</v>
      </c>
      <c r="B1594" s="30">
        <v>144.297</v>
      </c>
    </row>
    <row r="1595" spans="1:2" x14ac:dyDescent="0.35">
      <c r="A1595" s="29">
        <v>41348</v>
      </c>
      <c r="B1595" s="30">
        <v>143.773</v>
      </c>
    </row>
    <row r="1596" spans="1:2" x14ac:dyDescent="0.35">
      <c r="A1596" s="29">
        <v>41351</v>
      </c>
      <c r="B1596" s="30">
        <v>142.32400000000001</v>
      </c>
    </row>
    <row r="1597" spans="1:2" x14ac:dyDescent="0.35">
      <c r="A1597" s="29">
        <v>41352</v>
      </c>
      <c r="B1597" s="30">
        <v>142.001</v>
      </c>
    </row>
    <row r="1598" spans="1:2" x14ac:dyDescent="0.35">
      <c r="A1598" s="29">
        <v>41353</v>
      </c>
      <c r="B1598" s="30">
        <v>143.97499999999999</v>
      </c>
    </row>
    <row r="1599" spans="1:2" x14ac:dyDescent="0.35">
      <c r="A1599" s="29">
        <v>41354</v>
      </c>
      <c r="B1599" s="30">
        <v>140.18899999999999</v>
      </c>
    </row>
    <row r="1600" spans="1:2" x14ac:dyDescent="0.35">
      <c r="A1600" s="29">
        <v>41355</v>
      </c>
      <c r="B1600" s="30">
        <v>138.49799999999999</v>
      </c>
    </row>
    <row r="1601" spans="1:2" x14ac:dyDescent="0.35">
      <c r="A1601" s="29">
        <v>41358</v>
      </c>
      <c r="B1601" s="30">
        <v>137.37</v>
      </c>
    </row>
    <row r="1602" spans="1:2" x14ac:dyDescent="0.35">
      <c r="A1602" s="29">
        <v>41359</v>
      </c>
      <c r="B1602" s="30">
        <v>138.82</v>
      </c>
    </row>
    <row r="1603" spans="1:2" x14ac:dyDescent="0.35">
      <c r="A1603" s="29">
        <v>41360</v>
      </c>
      <c r="B1603" s="30">
        <v>136.76599999999999</v>
      </c>
    </row>
    <row r="1604" spans="1:2" x14ac:dyDescent="0.35">
      <c r="A1604" s="29">
        <v>41361</v>
      </c>
      <c r="B1604" s="30">
        <v>138.05500000000001</v>
      </c>
    </row>
    <row r="1605" spans="1:2" x14ac:dyDescent="0.35">
      <c r="A1605" s="29">
        <v>41366</v>
      </c>
      <c r="B1605" s="30">
        <v>141.27600000000001</v>
      </c>
    </row>
    <row r="1606" spans="1:2" x14ac:dyDescent="0.35">
      <c r="A1606" s="29">
        <v>41367</v>
      </c>
      <c r="B1606" s="30">
        <v>141.31700000000001</v>
      </c>
    </row>
    <row r="1607" spans="1:2" x14ac:dyDescent="0.35">
      <c r="A1607" s="29">
        <v>41368</v>
      </c>
      <c r="B1607" s="30">
        <v>138.98099999999999</v>
      </c>
    </row>
    <row r="1608" spans="1:2" x14ac:dyDescent="0.35">
      <c r="A1608" s="29">
        <v>41369</v>
      </c>
      <c r="B1608" s="30">
        <v>133.18199999999999</v>
      </c>
    </row>
    <row r="1609" spans="1:2" x14ac:dyDescent="0.35">
      <c r="A1609" s="29">
        <v>41372</v>
      </c>
      <c r="B1609" s="30">
        <v>133.54400000000001</v>
      </c>
    </row>
    <row r="1610" spans="1:2" x14ac:dyDescent="0.35">
      <c r="A1610" s="29">
        <v>41373</v>
      </c>
      <c r="B1610" s="30">
        <v>132.65799999999999</v>
      </c>
    </row>
    <row r="1611" spans="1:2" x14ac:dyDescent="0.35">
      <c r="A1611" s="29">
        <v>41374</v>
      </c>
      <c r="B1611" s="30">
        <v>135.19499999999999</v>
      </c>
    </row>
    <row r="1612" spans="1:2" x14ac:dyDescent="0.35">
      <c r="A1612" s="29">
        <v>41375</v>
      </c>
      <c r="B1612" s="30">
        <v>137.37</v>
      </c>
    </row>
    <row r="1613" spans="1:2" x14ac:dyDescent="0.35">
      <c r="A1613" s="29">
        <v>41376</v>
      </c>
      <c r="B1613" s="30">
        <v>136.24199999999999</v>
      </c>
    </row>
    <row r="1614" spans="1:2" x14ac:dyDescent="0.35">
      <c r="A1614" s="29">
        <v>41379</v>
      </c>
      <c r="B1614" s="30">
        <v>135.43700000000001</v>
      </c>
    </row>
    <row r="1615" spans="1:2" x14ac:dyDescent="0.35">
      <c r="A1615" s="29">
        <v>41380</v>
      </c>
      <c r="B1615" s="30">
        <v>133.98699999999999</v>
      </c>
    </row>
    <row r="1616" spans="1:2" x14ac:dyDescent="0.35">
      <c r="A1616" s="29">
        <v>41381</v>
      </c>
      <c r="B1616" s="30">
        <v>131.85300000000001</v>
      </c>
    </row>
    <row r="1617" spans="1:2" x14ac:dyDescent="0.35">
      <c r="A1617" s="29">
        <v>41382</v>
      </c>
      <c r="B1617" s="30">
        <v>131.08699999999999</v>
      </c>
    </row>
    <row r="1618" spans="1:2" x14ac:dyDescent="0.35">
      <c r="A1618" s="29">
        <v>41383</v>
      </c>
      <c r="B1618" s="30">
        <v>133.70500000000001</v>
      </c>
    </row>
    <row r="1619" spans="1:2" x14ac:dyDescent="0.35">
      <c r="A1619" s="29">
        <v>41386</v>
      </c>
      <c r="B1619" s="30">
        <v>132.61799999999999</v>
      </c>
    </row>
    <row r="1620" spans="1:2" x14ac:dyDescent="0.35">
      <c r="A1620" s="29">
        <v>41387</v>
      </c>
      <c r="B1620" s="30">
        <v>138.941</v>
      </c>
    </row>
    <row r="1621" spans="1:2" x14ac:dyDescent="0.35">
      <c r="A1621" s="29">
        <v>41388</v>
      </c>
      <c r="B1621" s="30">
        <v>143.00800000000001</v>
      </c>
    </row>
    <row r="1622" spans="1:2" x14ac:dyDescent="0.35">
      <c r="A1622" s="29">
        <v>41389</v>
      </c>
      <c r="B1622" s="30">
        <v>143.773</v>
      </c>
    </row>
    <row r="1623" spans="1:2" x14ac:dyDescent="0.35">
      <c r="A1623" s="29">
        <v>41390</v>
      </c>
      <c r="B1623" s="30">
        <v>134.108</v>
      </c>
    </row>
    <row r="1624" spans="1:2" x14ac:dyDescent="0.35">
      <c r="A1624" s="29">
        <v>41393</v>
      </c>
      <c r="B1624" s="30">
        <v>134.511</v>
      </c>
    </row>
    <row r="1625" spans="1:2" x14ac:dyDescent="0.35">
      <c r="A1625" s="29">
        <v>41394</v>
      </c>
      <c r="B1625" s="30">
        <v>134.55099999999999</v>
      </c>
    </row>
    <row r="1626" spans="1:2" x14ac:dyDescent="0.35">
      <c r="A1626" s="29">
        <v>41396</v>
      </c>
      <c r="B1626" s="30">
        <v>135.75899999999999</v>
      </c>
    </row>
    <row r="1627" spans="1:2" x14ac:dyDescent="0.35">
      <c r="A1627" s="29">
        <v>41397</v>
      </c>
      <c r="B1627" s="30">
        <v>136.041</v>
      </c>
    </row>
    <row r="1628" spans="1:2" x14ac:dyDescent="0.35">
      <c r="A1628" s="29">
        <v>41400</v>
      </c>
      <c r="B1628" s="30">
        <v>137.571</v>
      </c>
    </row>
    <row r="1629" spans="1:2" x14ac:dyDescent="0.35">
      <c r="A1629" s="29">
        <v>41401</v>
      </c>
      <c r="B1629" s="30">
        <v>137.81299999999999</v>
      </c>
    </row>
    <row r="1630" spans="1:2" x14ac:dyDescent="0.35">
      <c r="A1630" s="29">
        <v>41402</v>
      </c>
      <c r="B1630" s="30">
        <v>138.01400000000001</v>
      </c>
    </row>
    <row r="1631" spans="1:2" x14ac:dyDescent="0.35">
      <c r="A1631" s="29">
        <v>41403</v>
      </c>
      <c r="B1631" s="30">
        <v>137.85300000000001</v>
      </c>
    </row>
    <row r="1632" spans="1:2" x14ac:dyDescent="0.35">
      <c r="A1632" s="29">
        <v>41404</v>
      </c>
      <c r="B1632" s="30">
        <v>140.471</v>
      </c>
    </row>
    <row r="1633" spans="1:2" x14ac:dyDescent="0.35">
      <c r="A1633" s="29">
        <v>41407</v>
      </c>
      <c r="B1633" s="30">
        <v>139.90700000000001</v>
      </c>
    </row>
    <row r="1634" spans="1:2" x14ac:dyDescent="0.35">
      <c r="A1634" s="29">
        <v>41408</v>
      </c>
      <c r="B1634" s="30">
        <v>139.625</v>
      </c>
    </row>
    <row r="1635" spans="1:2" x14ac:dyDescent="0.35">
      <c r="A1635" s="29">
        <v>41409</v>
      </c>
      <c r="B1635" s="30">
        <v>139.34299999999999</v>
      </c>
    </row>
    <row r="1636" spans="1:2" x14ac:dyDescent="0.35">
      <c r="A1636" s="29">
        <v>41410</v>
      </c>
      <c r="B1636" s="30">
        <v>141.31700000000001</v>
      </c>
    </row>
    <row r="1637" spans="1:2" x14ac:dyDescent="0.35">
      <c r="A1637" s="29">
        <v>41411</v>
      </c>
      <c r="B1637" s="30">
        <v>141.84</v>
      </c>
    </row>
    <row r="1638" spans="1:2" x14ac:dyDescent="0.35">
      <c r="A1638" s="29">
        <v>41414</v>
      </c>
      <c r="B1638" s="30">
        <v>141.518</v>
      </c>
    </row>
    <row r="1639" spans="1:2" x14ac:dyDescent="0.35">
      <c r="A1639" s="29">
        <v>41415</v>
      </c>
      <c r="B1639" s="30">
        <v>141.881</v>
      </c>
    </row>
    <row r="1640" spans="1:2" x14ac:dyDescent="0.35">
      <c r="A1640" s="29">
        <v>41416</v>
      </c>
      <c r="B1640" s="30">
        <v>141.63900000000001</v>
      </c>
    </row>
    <row r="1641" spans="1:2" x14ac:dyDescent="0.35">
      <c r="A1641" s="29">
        <v>41417</v>
      </c>
      <c r="B1641" s="30">
        <v>138.53800000000001</v>
      </c>
    </row>
    <row r="1642" spans="1:2" x14ac:dyDescent="0.35">
      <c r="A1642" s="29">
        <v>41418</v>
      </c>
      <c r="B1642" s="30">
        <v>137.41</v>
      </c>
    </row>
    <row r="1643" spans="1:2" x14ac:dyDescent="0.35">
      <c r="A1643" s="29">
        <v>41421</v>
      </c>
      <c r="B1643" s="30">
        <v>137.209</v>
      </c>
    </row>
    <row r="1644" spans="1:2" x14ac:dyDescent="0.35">
      <c r="A1644" s="29">
        <v>41422</v>
      </c>
      <c r="B1644" s="30">
        <v>140.55199999999999</v>
      </c>
    </row>
    <row r="1645" spans="1:2" x14ac:dyDescent="0.35">
      <c r="A1645" s="29">
        <v>41423</v>
      </c>
      <c r="B1645" s="30">
        <v>135.71899999999999</v>
      </c>
    </row>
    <row r="1646" spans="1:2" x14ac:dyDescent="0.35">
      <c r="A1646" s="29">
        <v>41424</v>
      </c>
      <c r="B1646" s="30">
        <v>137.048</v>
      </c>
    </row>
    <row r="1647" spans="1:2" x14ac:dyDescent="0.35">
      <c r="A1647" s="29">
        <v>41425</v>
      </c>
      <c r="B1647" s="30">
        <v>135.477</v>
      </c>
    </row>
    <row r="1648" spans="1:2" x14ac:dyDescent="0.35">
      <c r="A1648" s="29">
        <v>41428</v>
      </c>
      <c r="B1648" s="30">
        <v>134.26900000000001</v>
      </c>
    </row>
    <row r="1649" spans="1:2" x14ac:dyDescent="0.35">
      <c r="A1649" s="29">
        <v>41429</v>
      </c>
      <c r="B1649" s="30">
        <v>134.47</v>
      </c>
    </row>
    <row r="1650" spans="1:2" x14ac:dyDescent="0.35">
      <c r="A1650" s="29">
        <v>41430</v>
      </c>
      <c r="B1650" s="30">
        <v>132.255</v>
      </c>
    </row>
    <row r="1651" spans="1:2" x14ac:dyDescent="0.35">
      <c r="A1651" s="29">
        <v>41431</v>
      </c>
      <c r="B1651" s="30">
        <v>131.249</v>
      </c>
    </row>
    <row r="1652" spans="1:2" x14ac:dyDescent="0.35">
      <c r="A1652" s="29">
        <v>41432</v>
      </c>
      <c r="B1652" s="30">
        <v>130.12100000000001</v>
      </c>
    </row>
    <row r="1653" spans="1:2" x14ac:dyDescent="0.35">
      <c r="A1653" s="29">
        <v>41435</v>
      </c>
      <c r="B1653" s="30">
        <v>132.53700000000001</v>
      </c>
    </row>
    <row r="1654" spans="1:2" x14ac:dyDescent="0.35">
      <c r="A1654" s="29">
        <v>41436</v>
      </c>
      <c r="B1654" s="30">
        <v>128.91300000000001</v>
      </c>
    </row>
    <row r="1655" spans="1:2" x14ac:dyDescent="0.35">
      <c r="A1655" s="29">
        <v>41437</v>
      </c>
      <c r="B1655" s="30">
        <v>128.51</v>
      </c>
    </row>
    <row r="1656" spans="1:2" x14ac:dyDescent="0.35">
      <c r="A1656" s="29">
        <v>41438</v>
      </c>
      <c r="B1656" s="30">
        <v>126.899</v>
      </c>
    </row>
    <row r="1657" spans="1:2" x14ac:dyDescent="0.35">
      <c r="A1657" s="29">
        <v>41439</v>
      </c>
      <c r="B1657" s="30">
        <v>128.429</v>
      </c>
    </row>
    <row r="1658" spans="1:2" x14ac:dyDescent="0.35">
      <c r="A1658" s="29">
        <v>41442</v>
      </c>
      <c r="B1658" s="30">
        <v>128.71100000000001</v>
      </c>
    </row>
    <row r="1659" spans="1:2" x14ac:dyDescent="0.35">
      <c r="A1659" s="29">
        <v>41443</v>
      </c>
      <c r="B1659" s="30">
        <v>128.107</v>
      </c>
    </row>
    <row r="1660" spans="1:2" x14ac:dyDescent="0.35">
      <c r="A1660" s="29">
        <v>41444</v>
      </c>
      <c r="B1660" s="30">
        <v>130.80600000000001</v>
      </c>
    </row>
    <row r="1661" spans="1:2" x14ac:dyDescent="0.35">
      <c r="A1661" s="29">
        <v>41445</v>
      </c>
      <c r="B1661" s="30">
        <v>140.06700000000001</v>
      </c>
    </row>
    <row r="1662" spans="1:2" x14ac:dyDescent="0.35">
      <c r="A1662" s="29">
        <v>41446</v>
      </c>
      <c r="B1662" s="30">
        <v>137.36199999999999</v>
      </c>
    </row>
    <row r="1663" spans="1:2" x14ac:dyDescent="0.35">
      <c r="A1663" s="29">
        <v>41449</v>
      </c>
      <c r="B1663" s="30">
        <v>136.03200000000001</v>
      </c>
    </row>
    <row r="1664" spans="1:2" x14ac:dyDescent="0.35">
      <c r="A1664" s="29">
        <v>41450</v>
      </c>
      <c r="B1664" s="30">
        <v>137.958</v>
      </c>
    </row>
    <row r="1665" spans="1:2" x14ac:dyDescent="0.35">
      <c r="A1665" s="29">
        <v>41451</v>
      </c>
      <c r="B1665" s="30">
        <v>142.13</v>
      </c>
    </row>
    <row r="1666" spans="1:2" x14ac:dyDescent="0.35">
      <c r="A1666" s="29">
        <v>41452</v>
      </c>
      <c r="B1666" s="30">
        <v>142.49700000000001</v>
      </c>
    </row>
    <row r="1667" spans="1:2" x14ac:dyDescent="0.35">
      <c r="A1667" s="29">
        <v>41453</v>
      </c>
      <c r="B1667" s="30">
        <v>143.185</v>
      </c>
    </row>
    <row r="1668" spans="1:2" x14ac:dyDescent="0.35">
      <c r="A1668" s="29">
        <v>41456</v>
      </c>
      <c r="B1668" s="30">
        <v>148.09</v>
      </c>
    </row>
    <row r="1669" spans="1:2" x14ac:dyDescent="0.35">
      <c r="A1669" s="29">
        <v>41457</v>
      </c>
      <c r="B1669" s="30">
        <v>147.12799999999999</v>
      </c>
    </row>
    <row r="1670" spans="1:2" x14ac:dyDescent="0.35">
      <c r="A1670" s="29">
        <v>41458</v>
      </c>
      <c r="B1670" s="30">
        <v>144.46799999999999</v>
      </c>
    </row>
    <row r="1671" spans="1:2" x14ac:dyDescent="0.35">
      <c r="A1671" s="29">
        <v>41459</v>
      </c>
      <c r="B1671" s="30">
        <v>152.49199999999999</v>
      </c>
    </row>
    <row r="1672" spans="1:2" x14ac:dyDescent="0.35">
      <c r="A1672" s="29">
        <v>41460</v>
      </c>
      <c r="B1672" s="30">
        <v>151.804</v>
      </c>
    </row>
    <row r="1673" spans="1:2" x14ac:dyDescent="0.35">
      <c r="A1673" s="29">
        <v>41463</v>
      </c>
      <c r="B1673" s="30">
        <v>153.40899999999999</v>
      </c>
    </row>
    <row r="1674" spans="1:2" x14ac:dyDescent="0.35">
      <c r="A1674" s="29">
        <v>41464</v>
      </c>
      <c r="B1674" s="30">
        <v>154.18799999999999</v>
      </c>
    </row>
    <row r="1675" spans="1:2" x14ac:dyDescent="0.35">
      <c r="A1675" s="29">
        <v>41465</v>
      </c>
      <c r="B1675" s="30">
        <v>153.684</v>
      </c>
    </row>
    <row r="1676" spans="1:2" x14ac:dyDescent="0.35">
      <c r="A1676" s="29">
        <v>41466</v>
      </c>
      <c r="B1676" s="30">
        <v>155.059</v>
      </c>
    </row>
    <row r="1677" spans="1:2" x14ac:dyDescent="0.35">
      <c r="A1677" s="29">
        <v>41467</v>
      </c>
      <c r="B1677" s="30">
        <v>154.09700000000001</v>
      </c>
    </row>
    <row r="1678" spans="1:2" x14ac:dyDescent="0.35">
      <c r="A1678" s="29">
        <v>41470</v>
      </c>
      <c r="B1678" s="30">
        <v>154.83000000000001</v>
      </c>
    </row>
    <row r="1679" spans="1:2" x14ac:dyDescent="0.35">
      <c r="A1679" s="29">
        <v>41471</v>
      </c>
      <c r="B1679" s="30">
        <v>152.767</v>
      </c>
    </row>
    <row r="1680" spans="1:2" x14ac:dyDescent="0.35">
      <c r="A1680" s="29">
        <v>41472</v>
      </c>
      <c r="B1680" s="30">
        <v>155.42599999999999</v>
      </c>
    </row>
    <row r="1681" spans="1:2" x14ac:dyDescent="0.35">
      <c r="A1681" s="29">
        <v>41473</v>
      </c>
      <c r="B1681" s="30">
        <v>157.94800000000001</v>
      </c>
    </row>
    <row r="1682" spans="1:2" x14ac:dyDescent="0.35">
      <c r="A1682" s="29">
        <v>41474</v>
      </c>
      <c r="B1682" s="30">
        <v>156.297</v>
      </c>
    </row>
    <row r="1683" spans="1:2" x14ac:dyDescent="0.35">
      <c r="A1683" s="29">
        <v>41477</v>
      </c>
      <c r="B1683" s="30">
        <v>154.83000000000001</v>
      </c>
    </row>
    <row r="1684" spans="1:2" x14ac:dyDescent="0.35">
      <c r="A1684" s="29">
        <v>41478</v>
      </c>
      <c r="B1684" s="30">
        <v>153.27099999999999</v>
      </c>
    </row>
    <row r="1685" spans="1:2" x14ac:dyDescent="0.35">
      <c r="A1685" s="29">
        <v>41479</v>
      </c>
      <c r="B1685" s="30">
        <v>152.721</v>
      </c>
    </row>
    <row r="1686" spans="1:2" x14ac:dyDescent="0.35">
      <c r="A1686" s="29">
        <v>41480</v>
      </c>
      <c r="B1686" s="30">
        <v>156.71</v>
      </c>
    </row>
    <row r="1687" spans="1:2" x14ac:dyDescent="0.35">
      <c r="A1687" s="29">
        <v>41481</v>
      </c>
      <c r="B1687" s="30">
        <v>162.762</v>
      </c>
    </row>
    <row r="1688" spans="1:2" x14ac:dyDescent="0.35">
      <c r="A1688" s="29">
        <v>41484</v>
      </c>
      <c r="B1688" s="30">
        <v>160.011</v>
      </c>
    </row>
    <row r="1689" spans="1:2" x14ac:dyDescent="0.35">
      <c r="A1689" s="29">
        <v>41485</v>
      </c>
      <c r="B1689" s="30">
        <v>159.369</v>
      </c>
    </row>
    <row r="1690" spans="1:2" x14ac:dyDescent="0.35">
      <c r="A1690" s="29">
        <v>41486</v>
      </c>
      <c r="B1690" s="30">
        <v>157.81</v>
      </c>
    </row>
    <row r="1691" spans="1:2" x14ac:dyDescent="0.35">
      <c r="A1691" s="29">
        <v>41487</v>
      </c>
      <c r="B1691" s="30">
        <v>164.596</v>
      </c>
    </row>
    <row r="1692" spans="1:2" x14ac:dyDescent="0.35">
      <c r="A1692" s="29">
        <v>41488</v>
      </c>
      <c r="B1692" s="30">
        <v>165.74199999999999</v>
      </c>
    </row>
    <row r="1693" spans="1:2" x14ac:dyDescent="0.35">
      <c r="A1693" s="29">
        <v>41491</v>
      </c>
      <c r="B1693" s="30">
        <v>164.642</v>
      </c>
    </row>
    <row r="1694" spans="1:2" x14ac:dyDescent="0.35">
      <c r="A1694" s="29">
        <v>41492</v>
      </c>
      <c r="B1694" s="30">
        <v>164.96299999999999</v>
      </c>
    </row>
    <row r="1695" spans="1:2" x14ac:dyDescent="0.35">
      <c r="A1695" s="29">
        <v>41493</v>
      </c>
      <c r="B1695" s="30">
        <v>163.03700000000001</v>
      </c>
    </row>
    <row r="1696" spans="1:2" x14ac:dyDescent="0.35">
      <c r="A1696" s="29">
        <v>41494</v>
      </c>
      <c r="B1696" s="30">
        <v>164.36699999999999</v>
      </c>
    </row>
    <row r="1697" spans="1:2" x14ac:dyDescent="0.35">
      <c r="A1697" s="29">
        <v>41495</v>
      </c>
      <c r="B1697" s="30">
        <v>167.89699999999999</v>
      </c>
    </row>
    <row r="1698" spans="1:2" x14ac:dyDescent="0.35">
      <c r="A1698" s="29">
        <v>41498</v>
      </c>
      <c r="B1698" s="30">
        <v>167.02600000000001</v>
      </c>
    </row>
    <row r="1699" spans="1:2" x14ac:dyDescent="0.35">
      <c r="A1699" s="29">
        <v>41499</v>
      </c>
      <c r="B1699" s="30">
        <v>166.98</v>
      </c>
    </row>
    <row r="1700" spans="1:2" x14ac:dyDescent="0.35">
      <c r="A1700" s="29">
        <v>41500</v>
      </c>
      <c r="B1700" s="30">
        <v>169.18100000000001</v>
      </c>
    </row>
    <row r="1701" spans="1:2" x14ac:dyDescent="0.35">
      <c r="A1701" s="29">
        <v>41501</v>
      </c>
      <c r="B1701" s="30">
        <v>165.60499999999999</v>
      </c>
    </row>
    <row r="1702" spans="1:2" x14ac:dyDescent="0.35">
      <c r="A1702" s="29">
        <v>41502</v>
      </c>
      <c r="B1702" s="30">
        <v>163.77099999999999</v>
      </c>
    </row>
    <row r="1703" spans="1:2" x14ac:dyDescent="0.35">
      <c r="A1703" s="29">
        <v>41505</v>
      </c>
      <c r="B1703" s="30">
        <v>164.321</v>
      </c>
    </row>
    <row r="1704" spans="1:2" x14ac:dyDescent="0.35">
      <c r="A1704" s="29">
        <v>41506</v>
      </c>
      <c r="B1704" s="30">
        <v>163.49600000000001</v>
      </c>
    </row>
    <row r="1705" spans="1:2" x14ac:dyDescent="0.35">
      <c r="A1705" s="29">
        <v>41507</v>
      </c>
      <c r="B1705" s="30">
        <v>164.68799999999999</v>
      </c>
    </row>
    <row r="1706" spans="1:2" x14ac:dyDescent="0.35">
      <c r="A1706" s="29">
        <v>41508</v>
      </c>
      <c r="B1706" s="30">
        <v>164.27500000000001</v>
      </c>
    </row>
    <row r="1707" spans="1:2" x14ac:dyDescent="0.35">
      <c r="A1707" s="29">
        <v>41509</v>
      </c>
      <c r="B1707" s="30">
        <v>163.95400000000001</v>
      </c>
    </row>
    <row r="1708" spans="1:2" x14ac:dyDescent="0.35">
      <c r="A1708" s="29">
        <v>41512</v>
      </c>
      <c r="B1708" s="30">
        <v>163.26599999999999</v>
      </c>
    </row>
    <row r="1709" spans="1:2" x14ac:dyDescent="0.35">
      <c r="A1709" s="29">
        <v>41513</v>
      </c>
      <c r="B1709" s="30">
        <v>159.59800000000001</v>
      </c>
    </row>
    <row r="1710" spans="1:2" x14ac:dyDescent="0.35">
      <c r="A1710" s="29">
        <v>41514</v>
      </c>
      <c r="B1710" s="30">
        <v>158.40600000000001</v>
      </c>
    </row>
    <row r="1711" spans="1:2" x14ac:dyDescent="0.35">
      <c r="A1711" s="29">
        <v>41515</v>
      </c>
      <c r="B1711" s="30">
        <v>159.87299999999999</v>
      </c>
    </row>
    <row r="1712" spans="1:2" x14ac:dyDescent="0.35">
      <c r="A1712" s="29">
        <v>41516</v>
      </c>
      <c r="B1712" s="30">
        <v>156.71</v>
      </c>
    </row>
    <row r="1713" spans="1:2" x14ac:dyDescent="0.35">
      <c r="A1713" s="29">
        <v>41519</v>
      </c>
      <c r="B1713" s="30">
        <v>158.773</v>
      </c>
    </row>
    <row r="1714" spans="1:2" x14ac:dyDescent="0.35">
      <c r="A1714" s="29">
        <v>41520</v>
      </c>
      <c r="B1714" s="30">
        <v>158.49799999999999</v>
      </c>
    </row>
    <row r="1715" spans="1:2" x14ac:dyDescent="0.35">
      <c r="A1715" s="29">
        <v>41521</v>
      </c>
      <c r="B1715" s="30">
        <v>158.636</v>
      </c>
    </row>
    <row r="1716" spans="1:2" x14ac:dyDescent="0.35">
      <c r="A1716" s="29">
        <v>41522</v>
      </c>
      <c r="B1716" s="30">
        <v>158.636</v>
      </c>
    </row>
    <row r="1717" spans="1:2" x14ac:dyDescent="0.35">
      <c r="A1717" s="29">
        <v>41523</v>
      </c>
      <c r="B1717" s="30">
        <v>157.214</v>
      </c>
    </row>
    <row r="1718" spans="1:2" x14ac:dyDescent="0.35">
      <c r="A1718" s="29">
        <v>41526</v>
      </c>
      <c r="B1718" s="30">
        <v>155.93100000000001</v>
      </c>
    </row>
    <row r="1719" spans="1:2" x14ac:dyDescent="0.35">
      <c r="A1719" s="29">
        <v>41527</v>
      </c>
      <c r="B1719" s="30">
        <v>160.42400000000001</v>
      </c>
    </row>
    <row r="1720" spans="1:2" x14ac:dyDescent="0.35">
      <c r="A1720" s="29">
        <v>41528</v>
      </c>
      <c r="B1720" s="30">
        <v>159.00200000000001</v>
      </c>
    </row>
    <row r="1721" spans="1:2" x14ac:dyDescent="0.35">
      <c r="A1721" s="29">
        <v>41529</v>
      </c>
      <c r="B1721" s="30">
        <v>155.197</v>
      </c>
    </row>
    <row r="1722" spans="1:2" x14ac:dyDescent="0.35">
      <c r="A1722" s="29">
        <v>41530</v>
      </c>
      <c r="B1722" s="30">
        <v>156.02199999999999</v>
      </c>
    </row>
    <row r="1723" spans="1:2" x14ac:dyDescent="0.35">
      <c r="A1723" s="29">
        <v>41533</v>
      </c>
      <c r="B1723" s="30">
        <v>157.76400000000001</v>
      </c>
    </row>
    <row r="1724" spans="1:2" x14ac:dyDescent="0.35">
      <c r="A1724" s="29">
        <v>41534</v>
      </c>
      <c r="B1724" s="30">
        <v>157.94800000000001</v>
      </c>
    </row>
    <row r="1725" spans="1:2" x14ac:dyDescent="0.35">
      <c r="A1725" s="29">
        <v>41535</v>
      </c>
      <c r="B1725" s="30">
        <v>160.37799999999999</v>
      </c>
    </row>
    <row r="1726" spans="1:2" x14ac:dyDescent="0.35">
      <c r="A1726" s="29">
        <v>41536</v>
      </c>
      <c r="B1726" s="30">
        <v>159.87299999999999</v>
      </c>
    </row>
    <row r="1727" spans="1:2" x14ac:dyDescent="0.35">
      <c r="A1727" s="29">
        <v>41537</v>
      </c>
      <c r="B1727" s="30">
        <v>160.97399999999999</v>
      </c>
    </row>
    <row r="1728" spans="1:2" x14ac:dyDescent="0.35">
      <c r="A1728" s="29">
        <v>41540</v>
      </c>
      <c r="B1728" s="30">
        <v>158.26900000000001</v>
      </c>
    </row>
    <row r="1729" spans="1:2" x14ac:dyDescent="0.35">
      <c r="A1729" s="29">
        <v>41541</v>
      </c>
      <c r="B1729" s="30">
        <v>155.88499999999999</v>
      </c>
    </row>
    <row r="1730" spans="1:2" x14ac:dyDescent="0.35">
      <c r="A1730" s="29">
        <v>41542</v>
      </c>
      <c r="B1730" s="30">
        <v>154.64699999999999</v>
      </c>
    </row>
    <row r="1731" spans="1:2" x14ac:dyDescent="0.35">
      <c r="A1731" s="29">
        <v>41543</v>
      </c>
      <c r="B1731" s="30">
        <v>153.042</v>
      </c>
    </row>
    <row r="1732" spans="1:2" x14ac:dyDescent="0.35">
      <c r="A1732" s="29">
        <v>41544</v>
      </c>
      <c r="B1732" s="30">
        <v>152.53800000000001</v>
      </c>
    </row>
    <row r="1733" spans="1:2" x14ac:dyDescent="0.35">
      <c r="A1733" s="29">
        <v>41547</v>
      </c>
      <c r="B1733" s="30">
        <v>151.89599999999999</v>
      </c>
    </row>
    <row r="1734" spans="1:2" x14ac:dyDescent="0.35">
      <c r="A1734" s="29">
        <v>41548</v>
      </c>
      <c r="B1734" s="30">
        <v>154.23400000000001</v>
      </c>
    </row>
    <row r="1735" spans="1:2" x14ac:dyDescent="0.35">
      <c r="A1735" s="29">
        <v>41549</v>
      </c>
      <c r="B1735" s="30">
        <v>151.16200000000001</v>
      </c>
    </row>
    <row r="1736" spans="1:2" x14ac:dyDescent="0.35">
      <c r="A1736" s="29">
        <v>41550</v>
      </c>
      <c r="B1736" s="30">
        <v>149.833</v>
      </c>
    </row>
    <row r="1737" spans="1:2" x14ac:dyDescent="0.35">
      <c r="A1737" s="29">
        <v>41551</v>
      </c>
      <c r="B1737" s="30">
        <v>149.78700000000001</v>
      </c>
    </row>
    <row r="1738" spans="1:2" x14ac:dyDescent="0.35">
      <c r="A1738" s="29">
        <v>41554</v>
      </c>
      <c r="B1738" s="30">
        <v>150.65799999999999</v>
      </c>
    </row>
    <row r="1739" spans="1:2" x14ac:dyDescent="0.35">
      <c r="A1739" s="29">
        <v>41555</v>
      </c>
      <c r="B1739" s="30">
        <v>148.96199999999999</v>
      </c>
    </row>
    <row r="1740" spans="1:2" x14ac:dyDescent="0.35">
      <c r="A1740" s="29">
        <v>41556</v>
      </c>
      <c r="B1740" s="30">
        <v>147.63200000000001</v>
      </c>
    </row>
    <row r="1741" spans="1:2" x14ac:dyDescent="0.35">
      <c r="A1741" s="29">
        <v>41557</v>
      </c>
      <c r="B1741" s="30">
        <v>150.75</v>
      </c>
    </row>
    <row r="1742" spans="1:2" x14ac:dyDescent="0.35">
      <c r="A1742" s="29">
        <v>41558</v>
      </c>
      <c r="B1742" s="30">
        <v>152.94999999999999</v>
      </c>
    </row>
    <row r="1743" spans="1:2" x14ac:dyDescent="0.35">
      <c r="A1743" s="29">
        <v>41561</v>
      </c>
      <c r="B1743" s="30">
        <v>152.584</v>
      </c>
    </row>
    <row r="1744" spans="1:2" x14ac:dyDescent="0.35">
      <c r="A1744" s="29">
        <v>41562</v>
      </c>
      <c r="B1744" s="30">
        <v>153.18</v>
      </c>
    </row>
    <row r="1745" spans="1:2" x14ac:dyDescent="0.35">
      <c r="A1745" s="29">
        <v>41563</v>
      </c>
      <c r="B1745" s="30">
        <v>151.804</v>
      </c>
    </row>
    <row r="1746" spans="1:2" x14ac:dyDescent="0.35">
      <c r="A1746" s="29">
        <v>41564</v>
      </c>
      <c r="B1746" s="30">
        <v>154.142</v>
      </c>
    </row>
    <row r="1747" spans="1:2" x14ac:dyDescent="0.35">
      <c r="A1747" s="29">
        <v>41565</v>
      </c>
      <c r="B1747" s="30">
        <v>157.81</v>
      </c>
    </row>
    <row r="1748" spans="1:2" x14ac:dyDescent="0.35">
      <c r="A1748" s="29">
        <v>41568</v>
      </c>
      <c r="B1748" s="30">
        <v>157.30600000000001</v>
      </c>
    </row>
    <row r="1749" spans="1:2" x14ac:dyDescent="0.35">
      <c r="A1749" s="29">
        <v>41569</v>
      </c>
      <c r="B1749" s="30">
        <v>160.607</v>
      </c>
    </row>
    <row r="1750" spans="1:2" x14ac:dyDescent="0.35">
      <c r="A1750" s="29">
        <v>41570</v>
      </c>
      <c r="B1750" s="30">
        <v>160.10300000000001</v>
      </c>
    </row>
    <row r="1751" spans="1:2" x14ac:dyDescent="0.35">
      <c r="A1751" s="29">
        <v>41571</v>
      </c>
      <c r="B1751" s="30">
        <v>158.315</v>
      </c>
    </row>
    <row r="1752" spans="1:2" x14ac:dyDescent="0.35">
      <c r="A1752" s="29">
        <v>41572</v>
      </c>
      <c r="B1752" s="30">
        <v>153.501</v>
      </c>
    </row>
    <row r="1753" spans="1:2" x14ac:dyDescent="0.35">
      <c r="A1753" s="29">
        <v>41575</v>
      </c>
      <c r="B1753" s="30">
        <v>154.23400000000001</v>
      </c>
    </row>
    <row r="1754" spans="1:2" x14ac:dyDescent="0.35">
      <c r="A1754" s="29">
        <v>41576</v>
      </c>
      <c r="B1754" s="30">
        <v>154.55500000000001</v>
      </c>
    </row>
    <row r="1755" spans="1:2" x14ac:dyDescent="0.35">
      <c r="A1755" s="29">
        <v>41577</v>
      </c>
      <c r="B1755" s="30">
        <v>154.37200000000001</v>
      </c>
    </row>
    <row r="1756" spans="1:2" x14ac:dyDescent="0.35">
      <c r="A1756" s="29">
        <v>41578</v>
      </c>
      <c r="B1756" s="30">
        <v>153.45500000000001</v>
      </c>
    </row>
    <row r="1757" spans="1:2" x14ac:dyDescent="0.35">
      <c r="A1757" s="29">
        <v>41579</v>
      </c>
      <c r="B1757" s="30">
        <v>153.72999999999999</v>
      </c>
    </row>
    <row r="1758" spans="1:2" x14ac:dyDescent="0.35">
      <c r="A1758" s="29">
        <v>41582</v>
      </c>
      <c r="B1758" s="30">
        <v>154.37200000000001</v>
      </c>
    </row>
    <row r="1759" spans="1:2" x14ac:dyDescent="0.35">
      <c r="A1759" s="29">
        <v>41583</v>
      </c>
      <c r="B1759" s="30">
        <v>151.57499999999999</v>
      </c>
    </row>
    <row r="1760" spans="1:2" x14ac:dyDescent="0.35">
      <c r="A1760" s="29">
        <v>41584</v>
      </c>
      <c r="B1760" s="30">
        <v>151.392</v>
      </c>
    </row>
    <row r="1761" spans="1:2" x14ac:dyDescent="0.35">
      <c r="A1761" s="29">
        <v>41585</v>
      </c>
      <c r="B1761" s="30">
        <v>151.208</v>
      </c>
    </row>
    <row r="1762" spans="1:2" x14ac:dyDescent="0.35">
      <c r="A1762" s="29">
        <v>41586</v>
      </c>
      <c r="B1762" s="30">
        <v>151.89599999999999</v>
      </c>
    </row>
    <row r="1763" spans="1:2" x14ac:dyDescent="0.35">
      <c r="A1763" s="29">
        <v>41589</v>
      </c>
      <c r="B1763" s="30">
        <v>151.392</v>
      </c>
    </row>
    <row r="1764" spans="1:2" x14ac:dyDescent="0.35">
      <c r="A1764" s="29">
        <v>41590</v>
      </c>
      <c r="B1764" s="30">
        <v>150.65799999999999</v>
      </c>
    </row>
    <row r="1765" spans="1:2" x14ac:dyDescent="0.35">
      <c r="A1765" s="29">
        <v>41591</v>
      </c>
      <c r="B1765" s="30">
        <v>149.69499999999999</v>
      </c>
    </row>
    <row r="1766" spans="1:2" x14ac:dyDescent="0.35">
      <c r="A1766" s="29">
        <v>41592</v>
      </c>
      <c r="B1766" s="30">
        <v>148.64099999999999</v>
      </c>
    </row>
    <row r="1767" spans="1:2" x14ac:dyDescent="0.35">
      <c r="A1767" s="29">
        <v>41593</v>
      </c>
      <c r="B1767" s="30">
        <v>148.45699999999999</v>
      </c>
    </row>
    <row r="1768" spans="1:2" x14ac:dyDescent="0.35">
      <c r="A1768" s="29">
        <v>41596</v>
      </c>
      <c r="B1768" s="30">
        <v>148.916</v>
      </c>
    </row>
    <row r="1769" spans="1:2" x14ac:dyDescent="0.35">
      <c r="A1769" s="29">
        <v>41597</v>
      </c>
      <c r="B1769" s="30">
        <v>148.68600000000001</v>
      </c>
    </row>
    <row r="1770" spans="1:2" x14ac:dyDescent="0.35">
      <c r="A1770" s="29">
        <v>41598</v>
      </c>
      <c r="B1770" s="30">
        <v>150.245</v>
      </c>
    </row>
    <row r="1771" spans="1:2" x14ac:dyDescent="0.35">
      <c r="A1771" s="29">
        <v>41599</v>
      </c>
      <c r="B1771" s="30">
        <v>150.429</v>
      </c>
    </row>
    <row r="1772" spans="1:2" x14ac:dyDescent="0.35">
      <c r="A1772" s="29">
        <v>41600</v>
      </c>
      <c r="B1772" s="30">
        <v>151.11600000000001</v>
      </c>
    </row>
    <row r="1773" spans="1:2" x14ac:dyDescent="0.35">
      <c r="A1773" s="29">
        <v>41603</v>
      </c>
      <c r="B1773" s="30">
        <v>152.62899999999999</v>
      </c>
    </row>
    <row r="1774" spans="1:2" x14ac:dyDescent="0.35">
      <c r="A1774" s="29">
        <v>41604</v>
      </c>
      <c r="B1774" s="30">
        <v>150.97900000000001</v>
      </c>
    </row>
    <row r="1775" spans="1:2" x14ac:dyDescent="0.35">
      <c r="A1775" s="29">
        <v>41605</v>
      </c>
      <c r="B1775" s="30">
        <v>150.70400000000001</v>
      </c>
    </row>
    <row r="1776" spans="1:2" x14ac:dyDescent="0.35">
      <c r="A1776" s="29">
        <v>41606</v>
      </c>
      <c r="B1776" s="30">
        <v>151.392</v>
      </c>
    </row>
    <row r="1777" spans="1:3" x14ac:dyDescent="0.35">
      <c r="A1777" s="29">
        <v>41607</v>
      </c>
      <c r="B1777" s="30">
        <v>149.69499999999999</v>
      </c>
    </row>
    <row r="1778" spans="1:3" x14ac:dyDescent="0.35">
      <c r="A1778" s="29">
        <v>41610</v>
      </c>
      <c r="B1778" s="30">
        <v>148.18199999999999</v>
      </c>
    </row>
    <row r="1779" spans="1:3" x14ac:dyDescent="0.35">
      <c r="A1779" s="29">
        <v>41611</v>
      </c>
      <c r="B1779" s="30">
        <v>143.87200000000001</v>
      </c>
    </row>
    <row r="1780" spans="1:3" x14ac:dyDescent="0.35">
      <c r="A1780" s="29">
        <v>41612</v>
      </c>
      <c r="B1780" s="30">
        <v>142.17599999999999</v>
      </c>
    </row>
    <row r="1781" spans="1:3" x14ac:dyDescent="0.35">
      <c r="A1781" s="29">
        <v>41613</v>
      </c>
      <c r="B1781" s="30">
        <v>141.39699999999999</v>
      </c>
      <c r="C1781" t="s">
        <v>10</v>
      </c>
    </row>
    <row r="1782" spans="1:3" x14ac:dyDescent="0.35">
      <c r="A1782" s="29">
        <v>41614</v>
      </c>
      <c r="B1782" s="30">
        <v>139.88399999999999</v>
      </c>
    </row>
    <row r="1783" spans="1:3" x14ac:dyDescent="0.35">
      <c r="A1783" s="29">
        <v>41617</v>
      </c>
      <c r="B1783" s="30">
        <v>139.97499999999999</v>
      </c>
    </row>
    <row r="1784" spans="1:3" x14ac:dyDescent="0.35">
      <c r="A1784" s="29">
        <v>41618</v>
      </c>
      <c r="B1784" s="30">
        <v>137.86600000000001</v>
      </c>
    </row>
    <row r="1785" spans="1:3" x14ac:dyDescent="0.35">
      <c r="A1785" s="29">
        <v>41619</v>
      </c>
      <c r="B1785" s="30">
        <v>137.86600000000001</v>
      </c>
    </row>
    <row r="1786" spans="1:3" x14ac:dyDescent="0.35">
      <c r="A1786" s="29">
        <v>41620</v>
      </c>
      <c r="B1786" s="30">
        <v>137.13300000000001</v>
      </c>
    </row>
    <row r="1787" spans="1:3" x14ac:dyDescent="0.35">
      <c r="A1787" s="29">
        <v>41621</v>
      </c>
      <c r="B1787" s="30">
        <v>136.53700000000001</v>
      </c>
    </row>
    <row r="1788" spans="1:3" x14ac:dyDescent="0.35">
      <c r="A1788" s="29">
        <v>41624</v>
      </c>
      <c r="B1788" s="30">
        <v>136.72</v>
      </c>
    </row>
    <row r="1789" spans="1:3" x14ac:dyDescent="0.35">
      <c r="A1789" s="29">
        <v>41625</v>
      </c>
      <c r="B1789" s="30">
        <v>138.14099999999999</v>
      </c>
    </row>
    <row r="1790" spans="1:3" x14ac:dyDescent="0.35">
      <c r="A1790" s="29">
        <v>41626</v>
      </c>
      <c r="B1790" s="30">
        <v>137.68299999999999</v>
      </c>
    </row>
    <row r="1791" spans="1:3" x14ac:dyDescent="0.35">
      <c r="A1791" s="29">
        <v>41627</v>
      </c>
      <c r="B1791" s="30">
        <v>137.179</v>
      </c>
    </row>
    <row r="1792" spans="1:3" x14ac:dyDescent="0.35">
      <c r="A1792" s="29">
        <v>41628</v>
      </c>
      <c r="B1792" s="30">
        <v>136.67400000000001</v>
      </c>
    </row>
    <row r="1793" spans="1:2" x14ac:dyDescent="0.35">
      <c r="A1793" s="29">
        <v>41631</v>
      </c>
      <c r="B1793" s="30">
        <v>137.72900000000001</v>
      </c>
    </row>
    <row r="1794" spans="1:2" x14ac:dyDescent="0.35">
      <c r="A1794" s="29">
        <v>41632</v>
      </c>
      <c r="B1794" s="30">
        <v>137.54499999999999</v>
      </c>
    </row>
    <row r="1795" spans="1:2" x14ac:dyDescent="0.35">
      <c r="A1795" s="29">
        <v>41635</v>
      </c>
      <c r="B1795" s="30">
        <v>140.20500000000001</v>
      </c>
    </row>
    <row r="1796" spans="1:2" x14ac:dyDescent="0.35">
      <c r="A1796" s="29">
        <v>41638</v>
      </c>
      <c r="B1796" s="30">
        <v>141.12100000000001</v>
      </c>
    </row>
    <row r="1797" spans="1:2" x14ac:dyDescent="0.35">
      <c r="A1797" s="29">
        <v>41639</v>
      </c>
      <c r="B1797" s="30">
        <v>140.892</v>
      </c>
    </row>
    <row r="1798" spans="1:2" x14ac:dyDescent="0.35">
      <c r="A1798" s="29">
        <v>41641</v>
      </c>
      <c r="B1798" s="30">
        <v>141.07599999999999</v>
      </c>
    </row>
    <row r="1799" spans="1:2" x14ac:dyDescent="0.35">
      <c r="A1799" s="29">
        <v>41642</v>
      </c>
      <c r="B1799" s="30">
        <v>140.47999999999999</v>
      </c>
    </row>
    <row r="1800" spans="1:2" x14ac:dyDescent="0.35">
      <c r="A1800" s="29">
        <v>41645</v>
      </c>
      <c r="B1800" s="30">
        <v>138.92099999999999</v>
      </c>
    </row>
    <row r="1801" spans="1:2" x14ac:dyDescent="0.35">
      <c r="A1801" s="29">
        <v>41646</v>
      </c>
      <c r="B1801" s="30">
        <v>138.46199999999999</v>
      </c>
    </row>
    <row r="1802" spans="1:2" x14ac:dyDescent="0.35">
      <c r="A1802" s="29">
        <v>41647</v>
      </c>
      <c r="B1802" s="30">
        <v>136.81200000000001</v>
      </c>
    </row>
    <row r="1803" spans="1:2" x14ac:dyDescent="0.35">
      <c r="A1803" s="29">
        <v>41648</v>
      </c>
      <c r="B1803" s="30">
        <v>131.35599999999999</v>
      </c>
    </row>
    <row r="1804" spans="1:2" x14ac:dyDescent="0.35">
      <c r="A1804" s="29">
        <v>41649</v>
      </c>
      <c r="B1804" s="30">
        <v>133.511</v>
      </c>
    </row>
    <row r="1805" spans="1:2" x14ac:dyDescent="0.35">
      <c r="A1805" s="29">
        <v>41652</v>
      </c>
      <c r="B1805" s="30">
        <v>133.28100000000001</v>
      </c>
    </row>
    <row r="1806" spans="1:2" x14ac:dyDescent="0.35">
      <c r="A1806" s="29">
        <v>41653</v>
      </c>
      <c r="B1806" s="30">
        <v>134.01499999999999</v>
      </c>
    </row>
    <row r="1807" spans="1:2" x14ac:dyDescent="0.35">
      <c r="A1807" s="29">
        <v>41654</v>
      </c>
      <c r="B1807" s="30">
        <v>137.59100000000001</v>
      </c>
    </row>
    <row r="1808" spans="1:2" x14ac:dyDescent="0.35">
      <c r="A1808" s="29">
        <v>41655</v>
      </c>
      <c r="B1808" s="30">
        <v>138.73699999999999</v>
      </c>
    </row>
    <row r="1809" spans="1:2" x14ac:dyDescent="0.35">
      <c r="A1809" s="29">
        <v>41656</v>
      </c>
      <c r="B1809" s="30">
        <v>139.56299999999999</v>
      </c>
    </row>
    <row r="1810" spans="1:2" x14ac:dyDescent="0.35">
      <c r="A1810" s="29">
        <v>41659</v>
      </c>
      <c r="B1810" s="30">
        <v>139.69999999999999</v>
      </c>
    </row>
    <row r="1811" spans="1:2" x14ac:dyDescent="0.35">
      <c r="A1811" s="29">
        <v>41660</v>
      </c>
      <c r="B1811" s="30">
        <v>139.88399999999999</v>
      </c>
    </row>
    <row r="1812" spans="1:2" x14ac:dyDescent="0.35">
      <c r="A1812" s="29">
        <v>41661</v>
      </c>
      <c r="B1812" s="30">
        <v>140.52500000000001</v>
      </c>
    </row>
    <row r="1813" spans="1:2" x14ac:dyDescent="0.35">
      <c r="A1813" s="29">
        <v>41662</v>
      </c>
      <c r="B1813" s="30">
        <v>138.64599999999999</v>
      </c>
    </row>
    <row r="1814" spans="1:2" x14ac:dyDescent="0.35">
      <c r="A1814" s="29">
        <v>41663</v>
      </c>
      <c r="B1814" s="30">
        <v>136.62799999999999</v>
      </c>
    </row>
    <row r="1815" spans="1:2" x14ac:dyDescent="0.35">
      <c r="A1815" s="29">
        <v>41666</v>
      </c>
      <c r="B1815" s="30">
        <v>133.28100000000001</v>
      </c>
    </row>
    <row r="1816" spans="1:2" x14ac:dyDescent="0.35">
      <c r="A1816" s="29">
        <v>41667</v>
      </c>
      <c r="B1816" s="30">
        <v>134.38200000000001</v>
      </c>
    </row>
    <row r="1817" spans="1:2" x14ac:dyDescent="0.35">
      <c r="A1817" s="29">
        <v>41668</v>
      </c>
      <c r="B1817" s="30">
        <v>134.47300000000001</v>
      </c>
    </row>
    <row r="1818" spans="1:2" x14ac:dyDescent="0.35">
      <c r="A1818" s="29">
        <v>41669</v>
      </c>
      <c r="B1818" s="30">
        <v>132.82300000000001</v>
      </c>
    </row>
    <row r="1819" spans="1:2" x14ac:dyDescent="0.35">
      <c r="A1819" s="29">
        <v>41670</v>
      </c>
      <c r="B1819" s="30">
        <v>135.75700000000001</v>
      </c>
    </row>
    <row r="1820" spans="1:2" x14ac:dyDescent="0.35">
      <c r="A1820" s="29">
        <v>41673</v>
      </c>
      <c r="B1820" s="30">
        <v>135.161</v>
      </c>
    </row>
    <row r="1821" spans="1:2" x14ac:dyDescent="0.35">
      <c r="A1821" s="29">
        <v>41674</v>
      </c>
      <c r="B1821" s="30">
        <v>133.87700000000001</v>
      </c>
    </row>
    <row r="1822" spans="1:2" x14ac:dyDescent="0.35">
      <c r="A1822" s="29">
        <v>41675</v>
      </c>
      <c r="B1822" s="30">
        <v>133.648</v>
      </c>
    </row>
    <row r="1823" spans="1:2" x14ac:dyDescent="0.35">
      <c r="A1823" s="29">
        <v>41676</v>
      </c>
      <c r="B1823" s="30">
        <v>135.57400000000001</v>
      </c>
    </row>
    <row r="1824" spans="1:2" x14ac:dyDescent="0.35">
      <c r="A1824" s="29">
        <v>41677</v>
      </c>
      <c r="B1824" s="30">
        <v>135.25299999999999</v>
      </c>
    </row>
    <row r="1825" spans="1:2" x14ac:dyDescent="0.35">
      <c r="A1825" s="29">
        <v>41680</v>
      </c>
      <c r="B1825" s="30">
        <v>136.81200000000001</v>
      </c>
    </row>
    <row r="1826" spans="1:2" x14ac:dyDescent="0.35">
      <c r="A1826" s="29">
        <v>41681</v>
      </c>
      <c r="B1826" s="30">
        <v>143.047</v>
      </c>
    </row>
    <row r="1827" spans="1:2" x14ac:dyDescent="0.35">
      <c r="A1827" s="29">
        <v>41682</v>
      </c>
      <c r="B1827" s="30">
        <v>141.30500000000001</v>
      </c>
    </row>
    <row r="1828" spans="1:2" x14ac:dyDescent="0.35">
      <c r="A1828" s="29">
        <v>41683</v>
      </c>
      <c r="B1828" s="30">
        <v>139.88399999999999</v>
      </c>
    </row>
    <row r="1829" spans="1:2" x14ac:dyDescent="0.35">
      <c r="A1829" s="29">
        <v>41684</v>
      </c>
      <c r="B1829" s="30">
        <v>139.654</v>
      </c>
    </row>
    <row r="1830" spans="1:2" x14ac:dyDescent="0.35">
      <c r="A1830" s="29">
        <v>41687</v>
      </c>
      <c r="B1830" s="30">
        <v>141.03</v>
      </c>
    </row>
    <row r="1831" spans="1:2" x14ac:dyDescent="0.35">
      <c r="A1831" s="29">
        <v>41688</v>
      </c>
      <c r="B1831" s="30">
        <v>140.29599999999999</v>
      </c>
    </row>
    <row r="1832" spans="1:2" x14ac:dyDescent="0.35">
      <c r="A1832" s="29">
        <v>41689</v>
      </c>
      <c r="B1832" s="30">
        <v>139.654</v>
      </c>
    </row>
    <row r="1833" spans="1:2" x14ac:dyDescent="0.35">
      <c r="A1833" s="29">
        <v>41690</v>
      </c>
      <c r="B1833" s="30">
        <v>142.13</v>
      </c>
    </row>
    <row r="1834" spans="1:2" x14ac:dyDescent="0.35">
      <c r="A1834" s="29">
        <v>41691</v>
      </c>
      <c r="B1834" s="30">
        <v>138.875</v>
      </c>
    </row>
    <row r="1835" spans="1:2" x14ac:dyDescent="0.35">
      <c r="A1835" s="29">
        <v>41694</v>
      </c>
      <c r="B1835" s="30">
        <v>140.98400000000001</v>
      </c>
    </row>
    <row r="1836" spans="1:2" x14ac:dyDescent="0.35">
      <c r="A1836" s="29">
        <v>41695</v>
      </c>
      <c r="B1836" s="30">
        <v>140.20500000000001</v>
      </c>
    </row>
    <row r="1837" spans="1:2" x14ac:dyDescent="0.35">
      <c r="A1837" s="29">
        <v>41696</v>
      </c>
      <c r="B1837" s="30">
        <v>137.179</v>
      </c>
    </row>
    <row r="1838" spans="1:2" x14ac:dyDescent="0.35">
      <c r="A1838" s="29">
        <v>41697</v>
      </c>
      <c r="B1838" s="30">
        <v>135.98599999999999</v>
      </c>
    </row>
    <row r="1839" spans="1:2" x14ac:dyDescent="0.35">
      <c r="A1839" s="29">
        <v>41698</v>
      </c>
      <c r="B1839" s="30">
        <v>136.262</v>
      </c>
    </row>
    <row r="1840" spans="1:2" x14ac:dyDescent="0.35">
      <c r="A1840" s="29">
        <v>41701</v>
      </c>
      <c r="B1840" s="30">
        <v>133.923</v>
      </c>
    </row>
    <row r="1841" spans="1:2" x14ac:dyDescent="0.35">
      <c r="A1841" s="29">
        <v>41702</v>
      </c>
      <c r="B1841" s="30">
        <v>136.58199999999999</v>
      </c>
    </row>
    <row r="1842" spans="1:2" x14ac:dyDescent="0.35">
      <c r="A1842" s="29">
        <v>41703</v>
      </c>
      <c r="B1842" s="30">
        <v>133.786</v>
      </c>
    </row>
    <row r="1843" spans="1:2" x14ac:dyDescent="0.35">
      <c r="A1843" s="29">
        <v>41704</v>
      </c>
      <c r="B1843" s="30">
        <v>133.923</v>
      </c>
    </row>
    <row r="1844" spans="1:2" x14ac:dyDescent="0.35">
      <c r="A1844" s="29">
        <v>41705</v>
      </c>
      <c r="B1844" s="30">
        <v>132.91499999999999</v>
      </c>
    </row>
    <row r="1845" spans="1:2" x14ac:dyDescent="0.35">
      <c r="A1845" s="29">
        <v>41708</v>
      </c>
      <c r="B1845" s="30">
        <v>132.59399999999999</v>
      </c>
    </row>
    <row r="1846" spans="1:2" x14ac:dyDescent="0.35">
      <c r="A1846" s="29">
        <v>41709</v>
      </c>
      <c r="B1846" s="30">
        <v>130.89699999999999</v>
      </c>
    </row>
    <row r="1847" spans="1:2" x14ac:dyDescent="0.35">
      <c r="A1847" s="29">
        <v>41710</v>
      </c>
      <c r="B1847" s="30">
        <v>129.70500000000001</v>
      </c>
    </row>
    <row r="1848" spans="1:2" x14ac:dyDescent="0.35">
      <c r="A1848" s="29">
        <v>41711</v>
      </c>
      <c r="B1848" s="30">
        <v>127.596</v>
      </c>
    </row>
    <row r="1849" spans="1:2" x14ac:dyDescent="0.35">
      <c r="A1849" s="29">
        <v>41712</v>
      </c>
      <c r="B1849" s="30">
        <v>125.946</v>
      </c>
    </row>
    <row r="1850" spans="1:2" x14ac:dyDescent="0.35">
      <c r="A1850" s="29">
        <v>41715</v>
      </c>
      <c r="B1850" s="30">
        <v>127.459</v>
      </c>
    </row>
    <row r="1851" spans="1:2" x14ac:dyDescent="0.35">
      <c r="A1851" s="29">
        <v>41716</v>
      </c>
      <c r="B1851" s="30">
        <v>128.33000000000001</v>
      </c>
    </row>
    <row r="1852" spans="1:2" x14ac:dyDescent="0.35">
      <c r="A1852" s="29">
        <v>41717</v>
      </c>
      <c r="B1852" s="30">
        <v>128.00899999999999</v>
      </c>
    </row>
    <row r="1853" spans="1:2" x14ac:dyDescent="0.35">
      <c r="A1853" s="29">
        <v>41718</v>
      </c>
      <c r="B1853" s="30">
        <v>128.92599999999999</v>
      </c>
    </row>
    <row r="1854" spans="1:2" x14ac:dyDescent="0.35">
      <c r="A1854" s="29">
        <v>41719</v>
      </c>
      <c r="B1854" s="30">
        <v>128.74199999999999</v>
      </c>
    </row>
    <row r="1855" spans="1:2" x14ac:dyDescent="0.35">
      <c r="A1855" s="29">
        <v>41722</v>
      </c>
      <c r="B1855" s="30">
        <v>128.60499999999999</v>
      </c>
    </row>
    <row r="1856" spans="1:2" x14ac:dyDescent="0.35">
      <c r="A1856" s="29">
        <v>41723</v>
      </c>
      <c r="B1856" s="30">
        <v>132.273</v>
      </c>
    </row>
    <row r="1857" spans="1:2" x14ac:dyDescent="0.35">
      <c r="A1857" s="29">
        <v>41724</v>
      </c>
      <c r="B1857" s="30">
        <v>136.72</v>
      </c>
    </row>
    <row r="1858" spans="1:2" x14ac:dyDescent="0.35">
      <c r="A1858" s="29">
        <v>41725</v>
      </c>
      <c r="B1858" s="30">
        <v>134.93199999999999</v>
      </c>
    </row>
    <row r="1859" spans="1:2" x14ac:dyDescent="0.35">
      <c r="A1859" s="29">
        <v>41726</v>
      </c>
      <c r="B1859" s="30">
        <v>135.62</v>
      </c>
    </row>
    <row r="1860" spans="1:2" x14ac:dyDescent="0.35">
      <c r="A1860" s="29">
        <v>41729</v>
      </c>
      <c r="B1860" s="30">
        <v>135.75700000000001</v>
      </c>
    </row>
    <row r="1861" spans="1:2" x14ac:dyDescent="0.35">
      <c r="A1861" s="29">
        <v>41730</v>
      </c>
      <c r="B1861" s="30">
        <v>135.75700000000001</v>
      </c>
    </row>
    <row r="1862" spans="1:2" x14ac:dyDescent="0.35">
      <c r="A1862" s="29">
        <v>41731</v>
      </c>
      <c r="B1862" s="30">
        <v>136.078</v>
      </c>
    </row>
    <row r="1863" spans="1:2" x14ac:dyDescent="0.35">
      <c r="A1863" s="29">
        <v>41732</v>
      </c>
      <c r="B1863" s="30">
        <v>136.21600000000001</v>
      </c>
    </row>
    <row r="1864" spans="1:2" x14ac:dyDescent="0.35">
      <c r="A1864" s="29">
        <v>41733</v>
      </c>
      <c r="B1864" s="30">
        <v>135.25299999999999</v>
      </c>
    </row>
    <row r="1865" spans="1:2" x14ac:dyDescent="0.35">
      <c r="A1865" s="29">
        <v>41736</v>
      </c>
      <c r="B1865" s="30">
        <v>133.55600000000001</v>
      </c>
    </row>
    <row r="1866" spans="1:2" x14ac:dyDescent="0.35">
      <c r="A1866" s="29">
        <v>41737</v>
      </c>
      <c r="B1866" s="30">
        <v>132.50200000000001</v>
      </c>
    </row>
    <row r="1867" spans="1:2" x14ac:dyDescent="0.35">
      <c r="A1867" s="29">
        <v>41738</v>
      </c>
      <c r="B1867" s="30">
        <v>137.499</v>
      </c>
    </row>
    <row r="1868" spans="1:2" x14ac:dyDescent="0.35">
      <c r="A1868" s="29">
        <v>41739</v>
      </c>
      <c r="B1868" s="30">
        <v>137.22399999999999</v>
      </c>
    </row>
    <row r="1869" spans="1:2" x14ac:dyDescent="0.35">
      <c r="A1869" s="29">
        <v>41740</v>
      </c>
      <c r="B1869" s="30">
        <v>134.51900000000001</v>
      </c>
    </row>
    <row r="1870" spans="1:2" x14ac:dyDescent="0.35">
      <c r="A1870" s="29">
        <v>41743</v>
      </c>
      <c r="B1870" s="30">
        <v>137.59100000000001</v>
      </c>
    </row>
    <row r="1871" spans="1:2" x14ac:dyDescent="0.35">
      <c r="A1871" s="29">
        <v>41744</v>
      </c>
      <c r="B1871" s="30">
        <v>136.858</v>
      </c>
    </row>
    <row r="1872" spans="1:2" x14ac:dyDescent="0.35">
      <c r="A1872" s="29">
        <v>41745</v>
      </c>
      <c r="B1872" s="30">
        <v>136.81200000000001</v>
      </c>
    </row>
    <row r="1873" spans="1:2" x14ac:dyDescent="0.35">
      <c r="A1873" s="29">
        <v>41746</v>
      </c>
      <c r="B1873" s="30">
        <v>137.22399999999999</v>
      </c>
    </row>
    <row r="1874" spans="1:2" x14ac:dyDescent="0.35">
      <c r="A1874" s="29">
        <v>41751</v>
      </c>
      <c r="B1874" s="30">
        <v>137.27000000000001</v>
      </c>
    </row>
    <row r="1875" spans="1:2" x14ac:dyDescent="0.35">
      <c r="A1875" s="29">
        <v>41752</v>
      </c>
      <c r="B1875" s="30">
        <v>138.69200000000001</v>
      </c>
    </row>
    <row r="1876" spans="1:2" x14ac:dyDescent="0.35">
      <c r="A1876" s="29">
        <v>41753</v>
      </c>
      <c r="B1876" s="30">
        <v>140.66300000000001</v>
      </c>
    </row>
    <row r="1877" spans="1:2" x14ac:dyDescent="0.35">
      <c r="A1877" s="29">
        <v>41754</v>
      </c>
      <c r="B1877" s="30">
        <v>145.798</v>
      </c>
    </row>
    <row r="1878" spans="1:2" x14ac:dyDescent="0.35">
      <c r="A1878" s="29">
        <v>41757</v>
      </c>
      <c r="B1878" s="30">
        <v>145.34</v>
      </c>
    </row>
    <row r="1879" spans="1:2" x14ac:dyDescent="0.35">
      <c r="A1879" s="29">
        <v>41758</v>
      </c>
      <c r="B1879" s="30">
        <v>145.38499999999999</v>
      </c>
    </row>
    <row r="1880" spans="1:2" x14ac:dyDescent="0.35">
      <c r="A1880" s="29">
        <v>41759</v>
      </c>
      <c r="B1880" s="30">
        <v>146.16499999999999</v>
      </c>
    </row>
    <row r="1881" spans="1:2" x14ac:dyDescent="0.35">
      <c r="A1881" s="29">
        <v>41761</v>
      </c>
      <c r="B1881" s="30">
        <v>145.34</v>
      </c>
    </row>
    <row r="1882" spans="1:2" x14ac:dyDescent="0.35">
      <c r="A1882" s="29">
        <v>41764</v>
      </c>
      <c r="B1882" s="30">
        <v>145.11000000000001</v>
      </c>
    </row>
    <row r="1883" spans="1:2" x14ac:dyDescent="0.35">
      <c r="A1883" s="29">
        <v>41765</v>
      </c>
      <c r="B1883" s="30">
        <v>143.36799999999999</v>
      </c>
    </row>
    <row r="1884" spans="1:2" x14ac:dyDescent="0.35">
      <c r="A1884" s="29">
        <v>41766</v>
      </c>
      <c r="B1884" s="30">
        <v>143.09299999999999</v>
      </c>
    </row>
    <row r="1885" spans="1:2" x14ac:dyDescent="0.35">
      <c r="A1885" s="29">
        <v>41767</v>
      </c>
      <c r="B1885" s="30">
        <v>141.07599999999999</v>
      </c>
    </row>
    <row r="1886" spans="1:2" x14ac:dyDescent="0.35">
      <c r="A1886" s="29">
        <v>41768</v>
      </c>
      <c r="B1886" s="30">
        <v>143.047</v>
      </c>
    </row>
    <row r="1887" spans="1:2" x14ac:dyDescent="0.35">
      <c r="A1887" s="29">
        <v>41771</v>
      </c>
      <c r="B1887" s="30">
        <v>142.81800000000001</v>
      </c>
    </row>
    <row r="1888" spans="1:2" x14ac:dyDescent="0.35">
      <c r="A1888" s="29">
        <v>41772</v>
      </c>
      <c r="B1888" s="30">
        <v>144.423</v>
      </c>
    </row>
    <row r="1889" spans="1:2" x14ac:dyDescent="0.35">
      <c r="A1889" s="29">
        <v>41773</v>
      </c>
      <c r="B1889" s="30">
        <v>144.69800000000001</v>
      </c>
    </row>
    <row r="1890" spans="1:2" x14ac:dyDescent="0.35">
      <c r="A1890" s="29">
        <v>41774</v>
      </c>
      <c r="B1890" s="30">
        <v>148.54900000000001</v>
      </c>
    </row>
    <row r="1891" spans="1:2" x14ac:dyDescent="0.35">
      <c r="A1891" s="29">
        <v>41775</v>
      </c>
      <c r="B1891" s="30">
        <v>149.00700000000001</v>
      </c>
    </row>
    <row r="1892" spans="1:2" x14ac:dyDescent="0.35">
      <c r="A1892" s="29">
        <v>41778</v>
      </c>
      <c r="B1892" s="30">
        <v>148.45699999999999</v>
      </c>
    </row>
    <row r="1893" spans="1:2" x14ac:dyDescent="0.35">
      <c r="A1893" s="29">
        <v>41779</v>
      </c>
      <c r="B1893" s="30">
        <v>148.32</v>
      </c>
    </row>
    <row r="1894" spans="1:2" x14ac:dyDescent="0.35">
      <c r="A1894" s="29">
        <v>41780</v>
      </c>
      <c r="B1894" s="30">
        <v>147.31100000000001</v>
      </c>
    </row>
    <row r="1895" spans="1:2" x14ac:dyDescent="0.35">
      <c r="A1895" s="29">
        <v>41781</v>
      </c>
      <c r="B1895" s="30">
        <v>147.40299999999999</v>
      </c>
    </row>
    <row r="1896" spans="1:2" x14ac:dyDescent="0.35">
      <c r="A1896" s="29">
        <v>41782</v>
      </c>
      <c r="B1896" s="30">
        <v>146.16499999999999</v>
      </c>
    </row>
    <row r="1897" spans="1:2" x14ac:dyDescent="0.35">
      <c r="A1897" s="29">
        <v>41785</v>
      </c>
      <c r="B1897" s="30">
        <v>148.18199999999999</v>
      </c>
    </row>
    <row r="1898" spans="1:2" x14ac:dyDescent="0.35">
      <c r="A1898" s="29">
        <v>41786</v>
      </c>
      <c r="B1898" s="30">
        <v>147.173</v>
      </c>
    </row>
    <row r="1899" spans="1:2" x14ac:dyDescent="0.35">
      <c r="A1899" s="29">
        <v>41787</v>
      </c>
      <c r="B1899" s="30">
        <v>146.62299999999999</v>
      </c>
    </row>
    <row r="1900" spans="1:2" x14ac:dyDescent="0.35">
      <c r="A1900" s="29">
        <v>41788</v>
      </c>
      <c r="B1900" s="30">
        <v>146.66900000000001</v>
      </c>
    </row>
    <row r="1901" spans="1:2" x14ac:dyDescent="0.35">
      <c r="A1901" s="29">
        <v>41789</v>
      </c>
      <c r="B1901" s="30">
        <v>148.64099999999999</v>
      </c>
    </row>
    <row r="1902" spans="1:2" x14ac:dyDescent="0.35">
      <c r="A1902" s="29">
        <v>41792</v>
      </c>
      <c r="B1902" s="30">
        <v>148.595</v>
      </c>
    </row>
    <row r="1903" spans="1:2" x14ac:dyDescent="0.35">
      <c r="A1903" s="29">
        <v>41793</v>
      </c>
      <c r="B1903" s="30">
        <v>148.09</v>
      </c>
    </row>
    <row r="1904" spans="1:2" x14ac:dyDescent="0.35">
      <c r="A1904" s="29">
        <v>41794</v>
      </c>
      <c r="B1904" s="30">
        <v>147.357</v>
      </c>
    </row>
    <row r="1905" spans="1:2" x14ac:dyDescent="0.35">
      <c r="A1905" s="29">
        <v>41795</v>
      </c>
      <c r="B1905" s="30">
        <v>147.58600000000001</v>
      </c>
    </row>
    <row r="1906" spans="1:2" x14ac:dyDescent="0.35">
      <c r="A1906" s="29">
        <v>41796</v>
      </c>
      <c r="B1906" s="30">
        <v>146.44</v>
      </c>
    </row>
    <row r="1907" spans="1:2" x14ac:dyDescent="0.35">
      <c r="A1907" s="29">
        <v>41799</v>
      </c>
      <c r="B1907" s="30">
        <v>146.94399999999999</v>
      </c>
    </row>
    <row r="1908" spans="1:2" x14ac:dyDescent="0.35">
      <c r="A1908" s="29">
        <v>41800</v>
      </c>
      <c r="B1908" s="30">
        <v>150.19900000000001</v>
      </c>
    </row>
    <row r="1909" spans="1:2" x14ac:dyDescent="0.35">
      <c r="A1909" s="29">
        <v>41801</v>
      </c>
      <c r="B1909" s="30">
        <v>151.483</v>
      </c>
    </row>
    <row r="1910" spans="1:2" x14ac:dyDescent="0.35">
      <c r="A1910" s="29">
        <v>41802</v>
      </c>
      <c r="B1910" s="30">
        <v>150.93299999999999</v>
      </c>
    </row>
    <row r="1911" spans="1:2" x14ac:dyDescent="0.35">
      <c r="A1911" s="29">
        <v>41803</v>
      </c>
      <c r="B1911" s="30">
        <v>148.82400000000001</v>
      </c>
    </row>
    <row r="1912" spans="1:2" x14ac:dyDescent="0.35">
      <c r="A1912" s="29">
        <v>41806</v>
      </c>
      <c r="B1912" s="30">
        <v>148.54900000000001</v>
      </c>
    </row>
    <row r="1913" spans="1:2" x14ac:dyDescent="0.35">
      <c r="A1913" s="29">
        <v>41807</v>
      </c>
      <c r="B1913" s="30">
        <v>149.649</v>
      </c>
    </row>
    <row r="1914" spans="1:2" x14ac:dyDescent="0.35">
      <c r="A1914" s="29">
        <v>41808</v>
      </c>
      <c r="B1914" s="30">
        <v>151.208</v>
      </c>
    </row>
    <row r="1915" spans="1:2" x14ac:dyDescent="0.35">
      <c r="A1915" s="29">
        <v>41809</v>
      </c>
      <c r="B1915" s="30">
        <v>150.291</v>
      </c>
    </row>
    <row r="1916" spans="1:2" x14ac:dyDescent="0.35">
      <c r="A1916" s="29">
        <v>41810</v>
      </c>
      <c r="B1916" s="30">
        <v>149.833</v>
      </c>
    </row>
    <row r="1917" spans="1:2" x14ac:dyDescent="0.35">
      <c r="A1917" s="29">
        <v>41813</v>
      </c>
      <c r="B1917" s="30">
        <v>148.22800000000001</v>
      </c>
    </row>
    <row r="1918" spans="1:2" x14ac:dyDescent="0.35">
      <c r="A1918" s="29">
        <v>41814</v>
      </c>
      <c r="B1918" s="30">
        <v>147.953</v>
      </c>
    </row>
    <row r="1919" spans="1:2" x14ac:dyDescent="0.35">
      <c r="A1919" s="29">
        <v>41815</v>
      </c>
      <c r="B1919" s="30">
        <v>146.44</v>
      </c>
    </row>
    <row r="1920" spans="1:2" x14ac:dyDescent="0.35">
      <c r="A1920" s="29">
        <v>41816</v>
      </c>
      <c r="B1920" s="30">
        <v>145.798</v>
      </c>
    </row>
    <row r="1921" spans="1:2" x14ac:dyDescent="0.35">
      <c r="A1921" s="29">
        <v>41817</v>
      </c>
      <c r="B1921" s="30">
        <v>146.39400000000001</v>
      </c>
    </row>
    <row r="1922" spans="1:2" x14ac:dyDescent="0.35">
      <c r="A1922" s="29">
        <v>41820</v>
      </c>
      <c r="B1922" s="30">
        <v>146.85300000000001</v>
      </c>
    </row>
    <row r="1923" spans="1:2" x14ac:dyDescent="0.35">
      <c r="A1923" s="29">
        <v>41821</v>
      </c>
      <c r="B1923" s="30">
        <v>146.39400000000001</v>
      </c>
    </row>
    <row r="1924" spans="1:2" x14ac:dyDescent="0.35">
      <c r="A1924" s="29">
        <v>41822</v>
      </c>
      <c r="B1924" s="30">
        <v>145.523</v>
      </c>
    </row>
    <row r="1925" spans="1:2" x14ac:dyDescent="0.35">
      <c r="A1925" s="29">
        <v>41823</v>
      </c>
      <c r="B1925" s="30">
        <v>146.577</v>
      </c>
    </row>
    <row r="1926" spans="1:2" x14ac:dyDescent="0.35">
      <c r="A1926" s="29">
        <v>41824</v>
      </c>
      <c r="B1926" s="30">
        <v>144.74299999999999</v>
      </c>
    </row>
    <row r="1927" spans="1:2" x14ac:dyDescent="0.35">
      <c r="A1927" s="29">
        <v>41827</v>
      </c>
      <c r="B1927" s="30">
        <v>143.13900000000001</v>
      </c>
    </row>
    <row r="1928" spans="1:2" x14ac:dyDescent="0.35">
      <c r="A1928" s="29">
        <v>41828</v>
      </c>
      <c r="B1928" s="30">
        <v>141.947</v>
      </c>
    </row>
    <row r="1929" spans="1:2" x14ac:dyDescent="0.35">
      <c r="A1929" s="29">
        <v>41829</v>
      </c>
      <c r="B1929" s="30">
        <v>142.268</v>
      </c>
    </row>
    <row r="1930" spans="1:2" x14ac:dyDescent="0.35">
      <c r="A1930" s="29">
        <v>41830</v>
      </c>
      <c r="B1930" s="30">
        <v>143.322</v>
      </c>
    </row>
    <row r="1931" spans="1:2" x14ac:dyDescent="0.35">
      <c r="A1931" s="29">
        <v>41831</v>
      </c>
      <c r="B1931" s="30">
        <v>145.15600000000001</v>
      </c>
    </row>
    <row r="1932" spans="1:2" x14ac:dyDescent="0.35">
      <c r="A1932" s="29">
        <v>41834</v>
      </c>
      <c r="B1932" s="30">
        <v>146.99</v>
      </c>
    </row>
    <row r="1933" spans="1:2" x14ac:dyDescent="0.35">
      <c r="A1933" s="29">
        <v>41835</v>
      </c>
      <c r="B1933" s="30">
        <v>144.285</v>
      </c>
    </row>
    <row r="1934" spans="1:2" x14ac:dyDescent="0.35">
      <c r="A1934" s="29">
        <v>41836</v>
      </c>
      <c r="B1934" s="30">
        <v>146.62299999999999</v>
      </c>
    </row>
    <row r="1935" spans="1:2" x14ac:dyDescent="0.35">
      <c r="A1935" s="29">
        <v>41837</v>
      </c>
      <c r="B1935" s="30">
        <v>144.881</v>
      </c>
    </row>
    <row r="1936" spans="1:2" x14ac:dyDescent="0.35">
      <c r="A1936" s="29">
        <v>41838</v>
      </c>
      <c r="B1936" s="30">
        <v>145.24799999999999</v>
      </c>
    </row>
    <row r="1937" spans="1:2" x14ac:dyDescent="0.35">
      <c r="A1937" s="29">
        <v>41841</v>
      </c>
      <c r="B1937" s="30">
        <v>142.864</v>
      </c>
    </row>
    <row r="1938" spans="1:2" x14ac:dyDescent="0.35">
      <c r="A1938" s="29">
        <v>41842</v>
      </c>
      <c r="B1938" s="30">
        <v>142.68</v>
      </c>
    </row>
    <row r="1939" spans="1:2" x14ac:dyDescent="0.35">
      <c r="A1939" s="29">
        <v>41843</v>
      </c>
      <c r="B1939" s="30">
        <v>144.01</v>
      </c>
    </row>
    <row r="1940" spans="1:2" x14ac:dyDescent="0.35">
      <c r="A1940" s="29">
        <v>41844</v>
      </c>
      <c r="B1940" s="30">
        <v>146.119</v>
      </c>
    </row>
    <row r="1941" spans="1:2" x14ac:dyDescent="0.35">
      <c r="A1941" s="29">
        <v>41845</v>
      </c>
      <c r="B1941" s="30">
        <v>138.92099999999999</v>
      </c>
    </row>
    <row r="1942" spans="1:2" x14ac:dyDescent="0.35">
      <c r="A1942" s="29">
        <v>41848</v>
      </c>
      <c r="B1942" s="30">
        <v>140.34200000000001</v>
      </c>
    </row>
    <row r="1943" spans="1:2" x14ac:dyDescent="0.35">
      <c r="A1943" s="29">
        <v>41849</v>
      </c>
      <c r="B1943" s="30">
        <v>142.54300000000001</v>
      </c>
    </row>
    <row r="1944" spans="1:2" x14ac:dyDescent="0.35">
      <c r="A1944" s="29">
        <v>41850</v>
      </c>
      <c r="B1944" s="30">
        <v>139.654</v>
      </c>
    </row>
    <row r="1945" spans="1:2" x14ac:dyDescent="0.35">
      <c r="A1945" s="29">
        <v>41851</v>
      </c>
      <c r="B1945" s="30">
        <v>146.66900000000001</v>
      </c>
    </row>
    <row r="1946" spans="1:2" x14ac:dyDescent="0.35">
      <c r="A1946" s="29">
        <v>41852</v>
      </c>
      <c r="B1946" s="30">
        <v>145.56899999999999</v>
      </c>
    </row>
    <row r="1947" spans="1:2" x14ac:dyDescent="0.35">
      <c r="A1947" s="29">
        <v>41855</v>
      </c>
      <c r="B1947" s="30">
        <v>147.036</v>
      </c>
    </row>
    <row r="1948" spans="1:2" x14ac:dyDescent="0.35">
      <c r="A1948" s="29">
        <v>41856</v>
      </c>
      <c r="B1948" s="30">
        <v>147.036</v>
      </c>
    </row>
    <row r="1949" spans="1:2" x14ac:dyDescent="0.35">
      <c r="A1949" s="29">
        <v>41857</v>
      </c>
      <c r="B1949" s="30">
        <v>146.99</v>
      </c>
    </row>
    <row r="1950" spans="1:2" x14ac:dyDescent="0.35">
      <c r="A1950" s="29">
        <v>41858</v>
      </c>
      <c r="B1950" s="30">
        <v>145.84399999999999</v>
      </c>
    </row>
    <row r="1951" spans="1:2" x14ac:dyDescent="0.35">
      <c r="A1951" s="29">
        <v>41859</v>
      </c>
      <c r="B1951" s="30">
        <v>144.881</v>
      </c>
    </row>
    <row r="1952" spans="1:2" x14ac:dyDescent="0.35">
      <c r="A1952" s="29">
        <v>41862</v>
      </c>
      <c r="B1952" s="30">
        <v>145.06399999999999</v>
      </c>
    </row>
    <row r="1953" spans="1:2" x14ac:dyDescent="0.35">
      <c r="A1953" s="29">
        <v>41863</v>
      </c>
      <c r="B1953" s="30">
        <v>144.69800000000001</v>
      </c>
    </row>
    <row r="1954" spans="1:2" x14ac:dyDescent="0.35">
      <c r="A1954" s="29">
        <v>41864</v>
      </c>
      <c r="B1954" s="30">
        <v>144.102</v>
      </c>
    </row>
    <row r="1955" spans="1:2" x14ac:dyDescent="0.35">
      <c r="A1955" s="29">
        <v>41865</v>
      </c>
      <c r="B1955" s="30">
        <v>142.49700000000001</v>
      </c>
    </row>
    <row r="1956" spans="1:2" x14ac:dyDescent="0.35">
      <c r="A1956" s="29">
        <v>41866</v>
      </c>
      <c r="B1956" s="30">
        <v>142.589</v>
      </c>
    </row>
    <row r="1957" spans="1:2" x14ac:dyDescent="0.35">
      <c r="A1957" s="29">
        <v>41869</v>
      </c>
      <c r="B1957" s="30">
        <v>144.01</v>
      </c>
    </row>
    <row r="1958" spans="1:2" x14ac:dyDescent="0.35">
      <c r="A1958" s="29">
        <v>41870</v>
      </c>
      <c r="B1958" s="30">
        <v>144.19300000000001</v>
      </c>
    </row>
    <row r="1959" spans="1:2" x14ac:dyDescent="0.35">
      <c r="A1959" s="29">
        <v>41871</v>
      </c>
      <c r="B1959" s="30">
        <v>143.13900000000001</v>
      </c>
    </row>
    <row r="1960" spans="1:2" x14ac:dyDescent="0.35">
      <c r="A1960" s="29">
        <v>41872</v>
      </c>
      <c r="B1960" s="30">
        <v>143.964</v>
      </c>
    </row>
    <row r="1961" spans="1:2" x14ac:dyDescent="0.35">
      <c r="A1961" s="29">
        <v>41873</v>
      </c>
      <c r="B1961" s="30">
        <v>141.39699999999999</v>
      </c>
    </row>
    <row r="1962" spans="1:2" x14ac:dyDescent="0.35">
      <c r="A1962" s="29">
        <v>41876</v>
      </c>
      <c r="B1962" s="30">
        <v>143.185</v>
      </c>
    </row>
    <row r="1963" spans="1:2" x14ac:dyDescent="0.35">
      <c r="A1963" s="29">
        <v>41877</v>
      </c>
      <c r="B1963" s="30">
        <v>145.66</v>
      </c>
    </row>
    <row r="1964" spans="1:2" x14ac:dyDescent="0.35">
      <c r="A1964" s="29">
        <v>41878</v>
      </c>
      <c r="B1964" s="30">
        <v>146.715</v>
      </c>
    </row>
    <row r="1965" spans="1:2" x14ac:dyDescent="0.35">
      <c r="A1965" s="29">
        <v>41879</v>
      </c>
      <c r="B1965" s="30">
        <v>146.898</v>
      </c>
    </row>
    <row r="1966" spans="1:2" x14ac:dyDescent="0.35">
      <c r="A1966" s="29">
        <v>41880</v>
      </c>
      <c r="B1966" s="30">
        <v>147.86099999999999</v>
      </c>
    </row>
    <row r="1967" spans="1:2" x14ac:dyDescent="0.35">
      <c r="A1967" s="29">
        <v>41883</v>
      </c>
      <c r="B1967" s="30">
        <v>148.96199999999999</v>
      </c>
    </row>
    <row r="1968" spans="1:2" x14ac:dyDescent="0.35">
      <c r="A1968" s="29">
        <v>41884</v>
      </c>
      <c r="B1968" s="30">
        <v>148.50299999999999</v>
      </c>
    </row>
    <row r="1969" spans="1:2" x14ac:dyDescent="0.35">
      <c r="A1969" s="29">
        <v>41885</v>
      </c>
      <c r="B1969" s="30">
        <v>149.23699999999999</v>
      </c>
    </row>
    <row r="1970" spans="1:2" x14ac:dyDescent="0.35">
      <c r="A1970" s="29">
        <v>41886</v>
      </c>
      <c r="B1970" s="30">
        <v>151.667</v>
      </c>
    </row>
    <row r="1971" spans="1:2" x14ac:dyDescent="0.35">
      <c r="A1971" s="29">
        <v>41887</v>
      </c>
      <c r="B1971" s="30">
        <v>151.30000000000001</v>
      </c>
    </row>
    <row r="1972" spans="1:2" x14ac:dyDescent="0.35">
      <c r="A1972" s="29">
        <v>41890</v>
      </c>
      <c r="B1972" s="30">
        <v>149.649</v>
      </c>
    </row>
    <row r="1973" spans="1:2" x14ac:dyDescent="0.35">
      <c r="A1973" s="29">
        <v>41891</v>
      </c>
      <c r="B1973" s="30">
        <v>151.483</v>
      </c>
    </row>
    <row r="1974" spans="1:2" x14ac:dyDescent="0.35">
      <c r="A1974" s="29">
        <v>41892</v>
      </c>
      <c r="B1974" s="30">
        <v>150.65799999999999</v>
      </c>
    </row>
    <row r="1975" spans="1:2" x14ac:dyDescent="0.35">
      <c r="A1975" s="29">
        <v>41893</v>
      </c>
      <c r="B1975" s="30">
        <v>149.191</v>
      </c>
    </row>
    <row r="1976" spans="1:2" x14ac:dyDescent="0.35">
      <c r="A1976" s="29">
        <v>41894</v>
      </c>
      <c r="B1976" s="30">
        <v>149.833</v>
      </c>
    </row>
    <row r="1977" spans="1:2" x14ac:dyDescent="0.35">
      <c r="A1977" s="29">
        <v>41897</v>
      </c>
      <c r="B1977" s="30">
        <v>153.501</v>
      </c>
    </row>
    <row r="1978" spans="1:2" x14ac:dyDescent="0.35">
      <c r="A1978" s="29">
        <v>41898</v>
      </c>
      <c r="B1978" s="30">
        <v>153.22499999999999</v>
      </c>
    </row>
    <row r="1979" spans="1:2" x14ac:dyDescent="0.35">
      <c r="A1979" s="29">
        <v>41899</v>
      </c>
      <c r="B1979" s="30">
        <v>151.11600000000001</v>
      </c>
    </row>
    <row r="1980" spans="1:2" x14ac:dyDescent="0.35">
      <c r="A1980" s="29">
        <v>41900</v>
      </c>
      <c r="B1980" s="30">
        <v>151.75800000000001</v>
      </c>
    </row>
    <row r="1981" spans="1:2" x14ac:dyDescent="0.35">
      <c r="A1981" s="29">
        <v>41901</v>
      </c>
      <c r="B1981" s="30">
        <v>149.74100000000001</v>
      </c>
    </row>
    <row r="1982" spans="1:2" x14ac:dyDescent="0.35">
      <c r="A1982" s="29">
        <v>41904</v>
      </c>
      <c r="B1982" s="30">
        <v>147.036</v>
      </c>
    </row>
    <row r="1983" spans="1:2" x14ac:dyDescent="0.35">
      <c r="A1983" s="29">
        <v>41905</v>
      </c>
      <c r="B1983" s="30">
        <v>145.06399999999999</v>
      </c>
    </row>
    <row r="1984" spans="1:2" x14ac:dyDescent="0.35">
      <c r="A1984" s="29">
        <v>41906</v>
      </c>
      <c r="B1984" s="30">
        <v>147.12799999999999</v>
      </c>
    </row>
    <row r="1985" spans="1:2" x14ac:dyDescent="0.35">
      <c r="A1985" s="29">
        <v>41907</v>
      </c>
      <c r="B1985" s="30">
        <v>144.92699999999999</v>
      </c>
    </row>
    <row r="1986" spans="1:2" x14ac:dyDescent="0.35">
      <c r="A1986" s="29">
        <v>41908</v>
      </c>
      <c r="B1986" s="30">
        <v>147.036</v>
      </c>
    </row>
    <row r="1987" spans="1:2" x14ac:dyDescent="0.35">
      <c r="A1987" s="29">
        <v>41911</v>
      </c>
      <c r="B1987" s="30">
        <v>146.761</v>
      </c>
    </row>
    <row r="1988" spans="1:2" x14ac:dyDescent="0.35">
      <c r="A1988" s="29">
        <v>41912</v>
      </c>
      <c r="B1988" s="30">
        <v>146.39400000000001</v>
      </c>
    </row>
    <row r="1989" spans="1:2" x14ac:dyDescent="0.35">
      <c r="A1989" s="29">
        <v>41913</v>
      </c>
      <c r="B1989" s="30">
        <v>141.76300000000001</v>
      </c>
    </row>
    <row r="1990" spans="1:2" x14ac:dyDescent="0.35">
      <c r="A1990" s="29">
        <v>41914</v>
      </c>
      <c r="B1990" s="30">
        <v>138.32499999999999</v>
      </c>
    </row>
    <row r="1991" spans="1:2" x14ac:dyDescent="0.35">
      <c r="A1991" s="29">
        <v>41915</v>
      </c>
      <c r="B1991" s="30">
        <v>138.92099999999999</v>
      </c>
    </row>
    <row r="1992" spans="1:2" x14ac:dyDescent="0.35">
      <c r="A1992" s="29">
        <v>41918</v>
      </c>
      <c r="B1992" s="30">
        <v>139.333</v>
      </c>
    </row>
    <row r="1993" spans="1:2" x14ac:dyDescent="0.35">
      <c r="A1993" s="29">
        <v>41919</v>
      </c>
      <c r="B1993" s="30">
        <v>138.37100000000001</v>
      </c>
    </row>
    <row r="1994" spans="1:2" x14ac:dyDescent="0.35">
      <c r="A1994" s="29">
        <v>41920</v>
      </c>
      <c r="B1994" s="30">
        <v>139.97499999999999</v>
      </c>
    </row>
    <row r="1995" spans="1:2" x14ac:dyDescent="0.35">
      <c r="A1995" s="29">
        <v>41921</v>
      </c>
      <c r="B1995" s="30">
        <v>138.14099999999999</v>
      </c>
    </row>
    <row r="1996" spans="1:2" x14ac:dyDescent="0.35">
      <c r="A1996" s="29">
        <v>41922</v>
      </c>
      <c r="B1996" s="30">
        <v>135.57400000000001</v>
      </c>
    </row>
    <row r="1997" spans="1:2" x14ac:dyDescent="0.35">
      <c r="A1997" s="29">
        <v>41925</v>
      </c>
      <c r="B1997" s="30">
        <v>135.43600000000001</v>
      </c>
    </row>
    <row r="1998" spans="1:2" x14ac:dyDescent="0.35">
      <c r="A1998" s="29">
        <v>41926</v>
      </c>
      <c r="B1998" s="30">
        <v>133.55600000000001</v>
      </c>
    </row>
    <row r="1999" spans="1:2" x14ac:dyDescent="0.35">
      <c r="A1999" s="29">
        <v>41927</v>
      </c>
      <c r="B1999" s="30">
        <v>132.31899999999999</v>
      </c>
    </row>
    <row r="2000" spans="1:2" x14ac:dyDescent="0.35">
      <c r="A2000" s="29">
        <v>41928</v>
      </c>
      <c r="B2000" s="30">
        <v>131.72300000000001</v>
      </c>
    </row>
    <row r="2001" spans="1:2" x14ac:dyDescent="0.35">
      <c r="A2001" s="29">
        <v>41929</v>
      </c>
      <c r="B2001" s="30">
        <v>135.345</v>
      </c>
    </row>
    <row r="2002" spans="1:2" x14ac:dyDescent="0.35">
      <c r="A2002" s="29">
        <v>41932</v>
      </c>
      <c r="B2002" s="30">
        <v>135.20699999999999</v>
      </c>
    </row>
    <row r="2003" spans="1:2" x14ac:dyDescent="0.35">
      <c r="A2003" s="29">
        <v>41933</v>
      </c>
      <c r="B2003" s="30">
        <v>137.499</v>
      </c>
    </row>
    <row r="2004" spans="1:2" x14ac:dyDescent="0.35">
      <c r="A2004" s="29">
        <v>41934</v>
      </c>
      <c r="B2004" s="30">
        <v>137.13300000000001</v>
      </c>
    </row>
    <row r="2005" spans="1:2" x14ac:dyDescent="0.35">
      <c r="A2005" s="29">
        <v>41935</v>
      </c>
      <c r="B2005" s="30">
        <v>140.80099999999999</v>
      </c>
    </row>
    <row r="2006" spans="1:2" x14ac:dyDescent="0.35">
      <c r="A2006" s="29">
        <v>41936</v>
      </c>
      <c r="B2006" s="30">
        <v>133.602</v>
      </c>
    </row>
    <row r="2007" spans="1:2" x14ac:dyDescent="0.35">
      <c r="A2007" s="29">
        <v>41939</v>
      </c>
      <c r="B2007" s="30">
        <v>134.19800000000001</v>
      </c>
    </row>
    <row r="2008" spans="1:2" x14ac:dyDescent="0.35">
      <c r="A2008" s="29">
        <v>41940</v>
      </c>
      <c r="B2008" s="30">
        <v>136.90299999999999</v>
      </c>
    </row>
    <row r="2009" spans="1:2" x14ac:dyDescent="0.35">
      <c r="A2009" s="29">
        <v>41941</v>
      </c>
      <c r="B2009" s="30">
        <v>139.05799999999999</v>
      </c>
    </row>
    <row r="2010" spans="1:2" x14ac:dyDescent="0.35">
      <c r="A2010" s="29">
        <v>41942</v>
      </c>
      <c r="B2010" s="30">
        <v>140.29599999999999</v>
      </c>
    </row>
    <row r="2011" spans="1:2" x14ac:dyDescent="0.35">
      <c r="A2011" s="29">
        <v>41943</v>
      </c>
      <c r="B2011" s="30">
        <v>141.167</v>
      </c>
    </row>
    <row r="2012" spans="1:2" x14ac:dyDescent="0.35">
      <c r="A2012" s="29">
        <v>41946</v>
      </c>
      <c r="B2012" s="30">
        <v>142.63399999999999</v>
      </c>
    </row>
    <row r="2013" spans="1:2" x14ac:dyDescent="0.35">
      <c r="A2013" s="29">
        <v>41947</v>
      </c>
      <c r="B2013" s="30">
        <v>141.07599999999999</v>
      </c>
    </row>
    <row r="2014" spans="1:2" x14ac:dyDescent="0.35">
      <c r="A2014" s="29">
        <v>41948</v>
      </c>
      <c r="B2014" s="30">
        <v>143.643</v>
      </c>
    </row>
    <row r="2015" spans="1:2" x14ac:dyDescent="0.35">
      <c r="A2015" s="29">
        <v>41949</v>
      </c>
      <c r="B2015" s="30">
        <v>144.83500000000001</v>
      </c>
    </row>
    <row r="2016" spans="1:2" x14ac:dyDescent="0.35">
      <c r="A2016" s="29">
        <v>41950</v>
      </c>
      <c r="B2016" s="30">
        <v>144.33099999999999</v>
      </c>
    </row>
    <row r="2017" spans="1:2" x14ac:dyDescent="0.35">
      <c r="A2017" s="29">
        <v>41953</v>
      </c>
      <c r="B2017" s="30">
        <v>145.61500000000001</v>
      </c>
    </row>
    <row r="2018" spans="1:2" x14ac:dyDescent="0.35">
      <c r="A2018" s="29">
        <v>41954</v>
      </c>
      <c r="B2018" s="30">
        <v>146.715</v>
      </c>
    </row>
    <row r="2019" spans="1:2" x14ac:dyDescent="0.35">
      <c r="A2019" s="29">
        <v>41955</v>
      </c>
      <c r="B2019" s="30">
        <v>145.66</v>
      </c>
    </row>
    <row r="2020" spans="1:2" x14ac:dyDescent="0.35">
      <c r="A2020" s="29">
        <v>41956</v>
      </c>
      <c r="B2020" s="30">
        <v>146.53200000000001</v>
      </c>
    </row>
    <row r="2021" spans="1:2" x14ac:dyDescent="0.35">
      <c r="A2021" s="29">
        <v>41957</v>
      </c>
      <c r="B2021" s="30">
        <v>146.62299999999999</v>
      </c>
    </row>
    <row r="2022" spans="1:2" x14ac:dyDescent="0.35">
      <c r="A2022" s="29">
        <v>41960</v>
      </c>
      <c r="B2022" s="30">
        <v>146.256</v>
      </c>
    </row>
    <row r="2023" spans="1:2" x14ac:dyDescent="0.35">
      <c r="A2023" s="29">
        <v>41961</v>
      </c>
      <c r="B2023" s="30">
        <v>146.02699999999999</v>
      </c>
    </row>
    <row r="2024" spans="1:2" x14ac:dyDescent="0.35">
      <c r="A2024" s="29">
        <v>41962</v>
      </c>
      <c r="B2024" s="30">
        <v>146.256</v>
      </c>
    </row>
    <row r="2025" spans="1:2" x14ac:dyDescent="0.35">
      <c r="A2025" s="29">
        <v>41963</v>
      </c>
      <c r="B2025" s="30">
        <v>143.964</v>
      </c>
    </row>
    <row r="2026" spans="1:2" x14ac:dyDescent="0.35">
      <c r="A2026" s="29">
        <v>41964</v>
      </c>
      <c r="B2026" s="30">
        <v>147.86099999999999</v>
      </c>
    </row>
    <row r="2027" spans="1:2" x14ac:dyDescent="0.35">
      <c r="A2027" s="29">
        <v>41967</v>
      </c>
      <c r="B2027" s="30">
        <v>148.68600000000001</v>
      </c>
    </row>
    <row r="2028" spans="1:2" x14ac:dyDescent="0.35">
      <c r="A2028" s="29">
        <v>41968</v>
      </c>
      <c r="B2028" s="30">
        <v>149.28200000000001</v>
      </c>
    </row>
    <row r="2029" spans="1:2" x14ac:dyDescent="0.35">
      <c r="A2029" s="29">
        <v>41969</v>
      </c>
      <c r="B2029" s="30">
        <v>149.78700000000001</v>
      </c>
    </row>
    <row r="2030" spans="1:2" x14ac:dyDescent="0.35">
      <c r="A2030" s="29">
        <v>41970</v>
      </c>
      <c r="B2030" s="30">
        <v>150.291</v>
      </c>
    </row>
    <row r="2031" spans="1:2" x14ac:dyDescent="0.35">
      <c r="A2031" s="29">
        <v>41971</v>
      </c>
      <c r="B2031" s="30">
        <v>152.30799999999999</v>
      </c>
    </row>
    <row r="2032" spans="1:2" x14ac:dyDescent="0.35">
      <c r="A2032" s="29">
        <v>41974</v>
      </c>
      <c r="B2032" s="30">
        <v>151.16200000000001</v>
      </c>
    </row>
    <row r="2033" spans="1:2" x14ac:dyDescent="0.35">
      <c r="A2033" s="29">
        <v>41975</v>
      </c>
      <c r="B2033" s="30">
        <v>150.84100000000001</v>
      </c>
    </row>
    <row r="2034" spans="1:2" x14ac:dyDescent="0.35">
      <c r="A2034" s="29">
        <v>41976</v>
      </c>
      <c r="B2034" s="30">
        <v>151.43700000000001</v>
      </c>
    </row>
    <row r="2035" spans="1:2" x14ac:dyDescent="0.35">
      <c r="A2035" s="29">
        <v>41977</v>
      </c>
      <c r="B2035" s="30">
        <v>150.47499999999999</v>
      </c>
    </row>
    <row r="2036" spans="1:2" x14ac:dyDescent="0.35">
      <c r="A2036" s="29">
        <v>41978</v>
      </c>
      <c r="B2036" s="30">
        <v>151.75800000000001</v>
      </c>
    </row>
    <row r="2037" spans="1:2" x14ac:dyDescent="0.35">
      <c r="A2037" s="29">
        <v>41981</v>
      </c>
      <c r="B2037" s="30">
        <v>150.245</v>
      </c>
    </row>
    <row r="2038" spans="1:2" x14ac:dyDescent="0.35">
      <c r="A2038" s="29">
        <v>41982</v>
      </c>
      <c r="B2038" s="30">
        <v>147.173</v>
      </c>
    </row>
    <row r="2039" spans="1:2" x14ac:dyDescent="0.35">
      <c r="A2039" s="29">
        <v>41983</v>
      </c>
      <c r="B2039" s="30">
        <v>146.85300000000001</v>
      </c>
    </row>
    <row r="2040" spans="1:2" x14ac:dyDescent="0.35">
      <c r="A2040" s="29">
        <v>41984</v>
      </c>
      <c r="B2040" s="30">
        <v>145.66</v>
      </c>
    </row>
    <row r="2041" spans="1:2" x14ac:dyDescent="0.35">
      <c r="A2041" s="29">
        <v>41985</v>
      </c>
      <c r="B2041" s="30">
        <v>142.726</v>
      </c>
    </row>
    <row r="2042" spans="1:2" x14ac:dyDescent="0.35">
      <c r="A2042" s="29">
        <v>41988</v>
      </c>
      <c r="B2042" s="30">
        <v>139.28800000000001</v>
      </c>
    </row>
    <row r="2043" spans="1:2" x14ac:dyDescent="0.35">
      <c r="A2043" s="29">
        <v>41989</v>
      </c>
      <c r="B2043" s="30">
        <v>140.755</v>
      </c>
    </row>
    <row r="2044" spans="1:2" x14ac:dyDescent="0.35">
      <c r="A2044" s="29">
        <v>41990</v>
      </c>
      <c r="B2044" s="30">
        <v>139.792</v>
      </c>
    </row>
    <row r="2045" spans="1:2" x14ac:dyDescent="0.35">
      <c r="A2045" s="29">
        <v>41991</v>
      </c>
      <c r="B2045" s="30">
        <v>141.99299999999999</v>
      </c>
    </row>
    <row r="2046" spans="1:2" x14ac:dyDescent="0.35">
      <c r="A2046" s="29">
        <v>41992</v>
      </c>
      <c r="B2046" s="30">
        <v>142.726</v>
      </c>
    </row>
    <row r="2047" spans="1:2" x14ac:dyDescent="0.35">
      <c r="A2047" s="29">
        <v>41995</v>
      </c>
      <c r="B2047" s="30">
        <v>143.827</v>
      </c>
    </row>
    <row r="2048" spans="1:2" x14ac:dyDescent="0.35">
      <c r="A2048" s="29">
        <v>41996</v>
      </c>
      <c r="B2048" s="30">
        <v>145.34</v>
      </c>
    </row>
    <row r="2049" spans="1:2" x14ac:dyDescent="0.35">
      <c r="A2049" s="29">
        <v>41997</v>
      </c>
      <c r="B2049" s="30">
        <v>146.80699999999999</v>
      </c>
    </row>
    <row r="2050" spans="1:2" x14ac:dyDescent="0.35">
      <c r="A2050" s="29">
        <v>42002</v>
      </c>
      <c r="B2050" s="30">
        <v>146.715</v>
      </c>
    </row>
    <row r="2051" spans="1:2" x14ac:dyDescent="0.35">
      <c r="A2051" s="29">
        <v>42003</v>
      </c>
      <c r="B2051" s="30">
        <v>144.97300000000001</v>
      </c>
    </row>
    <row r="2052" spans="1:2" x14ac:dyDescent="0.35">
      <c r="A2052" s="29">
        <v>42004</v>
      </c>
      <c r="B2052" s="30">
        <v>146.256</v>
      </c>
    </row>
    <row r="2053" spans="1:2" x14ac:dyDescent="0.35">
      <c r="A2053" s="29">
        <v>42006</v>
      </c>
      <c r="B2053" s="30">
        <v>144.65199999999999</v>
      </c>
    </row>
    <row r="2054" spans="1:2" x14ac:dyDescent="0.35">
      <c r="A2054" s="29">
        <v>42009</v>
      </c>
      <c r="B2054" s="30">
        <v>141.351</v>
      </c>
    </row>
    <row r="2055" spans="1:2" x14ac:dyDescent="0.35">
      <c r="A2055" s="29">
        <v>42010</v>
      </c>
      <c r="B2055" s="30">
        <v>140.02099999999999</v>
      </c>
    </row>
    <row r="2056" spans="1:2" x14ac:dyDescent="0.35">
      <c r="A2056" s="29">
        <v>42011</v>
      </c>
      <c r="B2056" s="30">
        <v>142.35900000000001</v>
      </c>
    </row>
    <row r="2057" spans="1:2" x14ac:dyDescent="0.35">
      <c r="A2057" s="29">
        <v>42012</v>
      </c>
      <c r="B2057" s="30">
        <v>146.761</v>
      </c>
    </row>
    <row r="2058" spans="1:2" x14ac:dyDescent="0.35">
      <c r="A2058" s="29">
        <v>42013</v>
      </c>
      <c r="B2058" s="30">
        <v>145.75200000000001</v>
      </c>
    </row>
    <row r="2059" spans="1:2" x14ac:dyDescent="0.35">
      <c r="A2059" s="29">
        <v>42016</v>
      </c>
      <c r="B2059" s="30">
        <v>148.68600000000001</v>
      </c>
    </row>
    <row r="2060" spans="1:2" x14ac:dyDescent="0.35">
      <c r="A2060" s="29">
        <v>42017</v>
      </c>
      <c r="B2060" s="30">
        <v>152.03299999999999</v>
      </c>
    </row>
    <row r="2061" spans="1:2" x14ac:dyDescent="0.35">
      <c r="A2061" s="29">
        <v>42018</v>
      </c>
      <c r="B2061" s="30">
        <v>149.00700000000001</v>
      </c>
    </row>
    <row r="2062" spans="1:2" x14ac:dyDescent="0.35">
      <c r="A2062" s="29">
        <v>42019</v>
      </c>
      <c r="B2062" s="30">
        <v>152.905</v>
      </c>
    </row>
    <row r="2063" spans="1:2" x14ac:dyDescent="0.35">
      <c r="A2063" s="29">
        <v>42020</v>
      </c>
      <c r="B2063" s="30">
        <v>152.30799999999999</v>
      </c>
    </row>
    <row r="2064" spans="1:2" x14ac:dyDescent="0.35">
      <c r="A2064" s="29">
        <v>42023</v>
      </c>
      <c r="B2064" s="30">
        <v>153.18</v>
      </c>
    </row>
    <row r="2065" spans="1:2" x14ac:dyDescent="0.35">
      <c r="A2065" s="29">
        <v>42024</v>
      </c>
      <c r="B2065" s="30">
        <v>153.31700000000001</v>
      </c>
    </row>
    <row r="2066" spans="1:2" x14ac:dyDescent="0.35">
      <c r="A2066" s="29">
        <v>42025</v>
      </c>
      <c r="B2066" s="30">
        <v>158.40600000000001</v>
      </c>
    </row>
    <row r="2067" spans="1:2" x14ac:dyDescent="0.35">
      <c r="A2067" s="29">
        <v>42026</v>
      </c>
      <c r="B2067" s="30">
        <v>157.85599999999999</v>
      </c>
    </row>
    <row r="2068" spans="1:2" x14ac:dyDescent="0.35">
      <c r="A2068" s="29">
        <v>42027</v>
      </c>
      <c r="B2068" s="30">
        <v>162.94499999999999</v>
      </c>
    </row>
    <row r="2069" spans="1:2" x14ac:dyDescent="0.35">
      <c r="A2069" s="29">
        <v>42030</v>
      </c>
      <c r="B2069" s="30">
        <v>163.90799999999999</v>
      </c>
    </row>
    <row r="2070" spans="1:2" x14ac:dyDescent="0.35">
      <c r="A2070" s="29">
        <v>42031</v>
      </c>
      <c r="B2070" s="30">
        <v>162.99100000000001</v>
      </c>
    </row>
    <row r="2071" spans="1:2" x14ac:dyDescent="0.35">
      <c r="A2071" s="29">
        <v>42032</v>
      </c>
      <c r="B2071" s="30">
        <v>164.458</v>
      </c>
    </row>
    <row r="2072" spans="1:2" x14ac:dyDescent="0.35">
      <c r="A2072" s="29">
        <v>42033</v>
      </c>
      <c r="B2072" s="30">
        <v>165.054</v>
      </c>
    </row>
    <row r="2073" spans="1:2" x14ac:dyDescent="0.35">
      <c r="A2073" s="29">
        <v>42034</v>
      </c>
      <c r="B2073" s="30">
        <v>164.50399999999999</v>
      </c>
    </row>
    <row r="2074" spans="1:2" x14ac:dyDescent="0.35">
      <c r="A2074" s="29">
        <v>42037</v>
      </c>
      <c r="B2074" s="30">
        <v>163.358</v>
      </c>
    </row>
    <row r="2075" spans="1:2" x14ac:dyDescent="0.35">
      <c r="A2075" s="29">
        <v>42038</v>
      </c>
      <c r="B2075" s="30">
        <v>163.03700000000001</v>
      </c>
    </row>
    <row r="2076" spans="1:2" x14ac:dyDescent="0.35">
      <c r="A2076" s="29">
        <v>42039</v>
      </c>
      <c r="B2076" s="30">
        <v>166.70500000000001</v>
      </c>
    </row>
    <row r="2077" spans="1:2" x14ac:dyDescent="0.35">
      <c r="A2077" s="29">
        <v>42040</v>
      </c>
      <c r="B2077" s="30">
        <v>165.971</v>
      </c>
    </row>
    <row r="2078" spans="1:2" x14ac:dyDescent="0.35">
      <c r="A2078" s="29">
        <v>42041</v>
      </c>
      <c r="B2078" s="30">
        <v>167.66800000000001</v>
      </c>
    </row>
    <row r="2079" spans="1:2" x14ac:dyDescent="0.35">
      <c r="A2079" s="29">
        <v>42044</v>
      </c>
      <c r="B2079" s="30">
        <v>165.51300000000001</v>
      </c>
    </row>
    <row r="2080" spans="1:2" x14ac:dyDescent="0.35">
      <c r="A2080" s="29">
        <v>42045</v>
      </c>
      <c r="B2080" s="30">
        <v>168.172</v>
      </c>
    </row>
    <row r="2081" spans="1:2" x14ac:dyDescent="0.35">
      <c r="A2081" s="29">
        <v>42046</v>
      </c>
      <c r="B2081" s="30">
        <v>167.851</v>
      </c>
    </row>
    <row r="2082" spans="1:2" x14ac:dyDescent="0.35">
      <c r="A2082" s="29">
        <v>42047</v>
      </c>
      <c r="B2082" s="30">
        <v>167.53</v>
      </c>
    </row>
    <row r="2083" spans="1:2" x14ac:dyDescent="0.35">
      <c r="A2083" s="29">
        <v>42048</v>
      </c>
      <c r="B2083" s="30">
        <v>167.714</v>
      </c>
    </row>
    <row r="2084" spans="1:2" x14ac:dyDescent="0.35">
      <c r="A2084" s="29">
        <v>42051</v>
      </c>
      <c r="B2084" s="30">
        <v>166.10900000000001</v>
      </c>
    </row>
    <row r="2085" spans="1:2" x14ac:dyDescent="0.35">
      <c r="A2085" s="29">
        <v>42052</v>
      </c>
      <c r="B2085" s="30">
        <v>163.72499999999999</v>
      </c>
    </row>
    <row r="2086" spans="1:2" x14ac:dyDescent="0.35">
      <c r="A2086" s="29">
        <v>42053</v>
      </c>
      <c r="B2086" s="30">
        <v>163.90799999999999</v>
      </c>
    </row>
    <row r="2087" spans="1:2" x14ac:dyDescent="0.35">
      <c r="A2087" s="29">
        <v>42054</v>
      </c>
      <c r="B2087" s="30">
        <v>164.04599999999999</v>
      </c>
    </row>
    <row r="2088" spans="1:2" x14ac:dyDescent="0.35">
      <c r="A2088" s="29">
        <v>42055</v>
      </c>
      <c r="B2088" s="30">
        <v>164.68799999999999</v>
      </c>
    </row>
    <row r="2089" spans="1:2" x14ac:dyDescent="0.35">
      <c r="A2089" s="29">
        <v>42058</v>
      </c>
      <c r="B2089" s="30">
        <v>164.22900000000001</v>
      </c>
    </row>
    <row r="2090" spans="1:2" x14ac:dyDescent="0.35">
      <c r="A2090" s="29">
        <v>42059</v>
      </c>
      <c r="B2090" s="30">
        <v>165.32900000000001</v>
      </c>
    </row>
    <row r="2091" spans="1:2" x14ac:dyDescent="0.35">
      <c r="A2091" s="29">
        <v>42060</v>
      </c>
      <c r="B2091" s="30">
        <v>164.18299999999999</v>
      </c>
    </row>
    <row r="2092" spans="1:2" x14ac:dyDescent="0.35">
      <c r="A2092" s="29">
        <v>42061</v>
      </c>
      <c r="B2092" s="30">
        <v>166.56700000000001</v>
      </c>
    </row>
    <row r="2093" spans="1:2" x14ac:dyDescent="0.35">
      <c r="A2093" s="29">
        <v>42062</v>
      </c>
      <c r="B2093" s="30">
        <v>166.88800000000001</v>
      </c>
    </row>
    <row r="2094" spans="1:2" x14ac:dyDescent="0.35">
      <c r="A2094" s="29">
        <v>42065</v>
      </c>
      <c r="B2094" s="30">
        <v>166.476</v>
      </c>
    </row>
    <row r="2095" spans="1:2" x14ac:dyDescent="0.35">
      <c r="A2095" s="29">
        <v>42066</v>
      </c>
      <c r="B2095" s="30">
        <v>165.51300000000001</v>
      </c>
    </row>
    <row r="2096" spans="1:2" x14ac:dyDescent="0.35">
      <c r="A2096" s="29">
        <v>42067</v>
      </c>
      <c r="B2096" s="30">
        <v>166.797</v>
      </c>
    </row>
    <row r="2097" spans="1:2" x14ac:dyDescent="0.35">
      <c r="A2097" s="29">
        <v>42068</v>
      </c>
      <c r="B2097" s="30">
        <v>166.88800000000001</v>
      </c>
    </row>
    <row r="2098" spans="1:2" x14ac:dyDescent="0.35">
      <c r="A2098" s="29">
        <v>42069</v>
      </c>
      <c r="B2098" s="30">
        <v>167.94300000000001</v>
      </c>
    </row>
    <row r="2099" spans="1:2" x14ac:dyDescent="0.35">
      <c r="A2099" s="29">
        <v>42072</v>
      </c>
      <c r="B2099" s="30">
        <v>167.89699999999999</v>
      </c>
    </row>
    <row r="2100" spans="1:2" x14ac:dyDescent="0.35">
      <c r="A2100" s="29">
        <v>42073</v>
      </c>
      <c r="B2100" s="30">
        <v>168.99700000000001</v>
      </c>
    </row>
    <row r="2101" spans="1:2" x14ac:dyDescent="0.35">
      <c r="A2101" s="29">
        <v>42074</v>
      </c>
      <c r="B2101" s="30">
        <v>174.36199999999999</v>
      </c>
    </row>
    <row r="2102" spans="1:2" x14ac:dyDescent="0.35">
      <c r="A2102" s="29">
        <v>42075</v>
      </c>
      <c r="B2102" s="30">
        <v>175.18700000000001</v>
      </c>
    </row>
    <row r="2103" spans="1:2" x14ac:dyDescent="0.35">
      <c r="A2103" s="29">
        <v>42076</v>
      </c>
      <c r="B2103" s="30">
        <v>174.08600000000001</v>
      </c>
    </row>
    <row r="2104" spans="1:2" x14ac:dyDescent="0.35">
      <c r="A2104" s="29">
        <v>42079</v>
      </c>
      <c r="B2104" s="30">
        <v>178.67099999999999</v>
      </c>
    </row>
    <row r="2105" spans="1:2" x14ac:dyDescent="0.35">
      <c r="A2105" s="29">
        <v>42080</v>
      </c>
      <c r="B2105" s="30">
        <v>179.90899999999999</v>
      </c>
    </row>
    <row r="2106" spans="1:2" x14ac:dyDescent="0.35">
      <c r="A2106" s="29">
        <v>42081</v>
      </c>
      <c r="B2106" s="30">
        <v>180.643</v>
      </c>
    </row>
    <row r="2107" spans="1:2" x14ac:dyDescent="0.35">
      <c r="A2107" s="29">
        <v>42082</v>
      </c>
      <c r="B2107" s="30">
        <v>178.12100000000001</v>
      </c>
    </row>
    <row r="2108" spans="1:2" x14ac:dyDescent="0.35">
      <c r="A2108" s="29">
        <v>42083</v>
      </c>
      <c r="B2108" s="30">
        <v>177.25</v>
      </c>
    </row>
    <row r="2109" spans="1:2" x14ac:dyDescent="0.35">
      <c r="A2109" s="29">
        <v>42086</v>
      </c>
      <c r="B2109" s="30">
        <v>173.995</v>
      </c>
    </row>
    <row r="2110" spans="1:2" x14ac:dyDescent="0.35">
      <c r="A2110" s="29">
        <v>42087</v>
      </c>
      <c r="B2110" s="30">
        <v>172.43600000000001</v>
      </c>
    </row>
    <row r="2111" spans="1:2" x14ac:dyDescent="0.35">
      <c r="A2111" s="29">
        <v>42088</v>
      </c>
      <c r="B2111" s="30">
        <v>169.63900000000001</v>
      </c>
    </row>
    <row r="2112" spans="1:2" x14ac:dyDescent="0.35">
      <c r="A2112" s="29">
        <v>42089</v>
      </c>
      <c r="B2112" s="30">
        <v>169.63900000000001</v>
      </c>
    </row>
    <row r="2113" spans="1:2" x14ac:dyDescent="0.35">
      <c r="A2113" s="29">
        <v>42090</v>
      </c>
      <c r="B2113" s="30">
        <v>168.90600000000001</v>
      </c>
    </row>
    <row r="2114" spans="1:2" x14ac:dyDescent="0.35">
      <c r="A2114" s="29">
        <v>42093</v>
      </c>
      <c r="B2114" s="30">
        <v>169.50200000000001</v>
      </c>
    </row>
    <row r="2115" spans="1:2" x14ac:dyDescent="0.35">
      <c r="A2115" s="29">
        <v>42094</v>
      </c>
      <c r="B2115" s="30">
        <v>166.70500000000001</v>
      </c>
    </row>
    <row r="2116" spans="1:2" x14ac:dyDescent="0.35">
      <c r="A2116" s="29">
        <v>42095</v>
      </c>
      <c r="B2116" s="30">
        <v>165.74199999999999</v>
      </c>
    </row>
    <row r="2117" spans="1:2" x14ac:dyDescent="0.35">
      <c r="A2117" s="29">
        <v>42096</v>
      </c>
      <c r="B2117" s="30">
        <v>160.65299999999999</v>
      </c>
    </row>
    <row r="2118" spans="1:2" x14ac:dyDescent="0.35">
      <c r="A2118" s="29">
        <v>42101</v>
      </c>
      <c r="B2118" s="30">
        <v>161.93700000000001</v>
      </c>
    </row>
    <row r="2119" spans="1:2" x14ac:dyDescent="0.35">
      <c r="A2119" s="29">
        <v>42102</v>
      </c>
      <c r="B2119" s="30">
        <v>161.66200000000001</v>
      </c>
    </row>
    <row r="2120" spans="1:2" x14ac:dyDescent="0.35">
      <c r="A2120" s="29">
        <v>42103</v>
      </c>
      <c r="B2120" s="30">
        <v>164.41200000000001</v>
      </c>
    </row>
    <row r="2121" spans="1:2" x14ac:dyDescent="0.35">
      <c r="A2121" s="29">
        <v>42104</v>
      </c>
      <c r="B2121" s="30">
        <v>161.845</v>
      </c>
    </row>
    <row r="2122" spans="1:2" x14ac:dyDescent="0.35">
      <c r="A2122" s="29">
        <v>42107</v>
      </c>
      <c r="B2122" s="30">
        <v>161.203</v>
      </c>
    </row>
    <row r="2123" spans="1:2" x14ac:dyDescent="0.35">
      <c r="A2123" s="29">
        <v>42108</v>
      </c>
      <c r="B2123" s="30">
        <v>159.965</v>
      </c>
    </row>
    <row r="2124" spans="1:2" x14ac:dyDescent="0.35">
      <c r="A2124" s="29">
        <v>42109</v>
      </c>
      <c r="B2124" s="30">
        <v>160.24</v>
      </c>
    </row>
    <row r="2125" spans="1:2" x14ac:dyDescent="0.35">
      <c r="A2125" s="29">
        <v>42110</v>
      </c>
      <c r="B2125" s="30">
        <v>161.34100000000001</v>
      </c>
    </row>
    <row r="2126" spans="1:2" x14ac:dyDescent="0.35">
      <c r="A2126" s="29">
        <v>42111</v>
      </c>
      <c r="B2126" s="30">
        <v>160.79</v>
      </c>
    </row>
    <row r="2127" spans="1:2" x14ac:dyDescent="0.35">
      <c r="A2127" s="29">
        <v>42114</v>
      </c>
      <c r="B2127" s="30">
        <v>162.166</v>
      </c>
    </row>
    <row r="2128" spans="1:2" x14ac:dyDescent="0.35">
      <c r="A2128" s="29">
        <v>42115</v>
      </c>
      <c r="B2128" s="30">
        <v>163.22</v>
      </c>
    </row>
    <row r="2129" spans="1:2" x14ac:dyDescent="0.35">
      <c r="A2129" s="29">
        <v>42116</v>
      </c>
      <c r="B2129" s="30">
        <v>156.893</v>
      </c>
    </row>
    <row r="2130" spans="1:2" x14ac:dyDescent="0.35">
      <c r="A2130" s="29">
        <v>42117</v>
      </c>
      <c r="B2130" s="30">
        <v>154.96799999999999</v>
      </c>
    </row>
    <row r="2131" spans="1:2" x14ac:dyDescent="0.35">
      <c r="A2131" s="29">
        <v>42118</v>
      </c>
      <c r="B2131" s="30">
        <v>153.959</v>
      </c>
    </row>
    <row r="2132" spans="1:2" x14ac:dyDescent="0.35">
      <c r="A2132" s="29">
        <v>42121</v>
      </c>
      <c r="B2132" s="30">
        <v>156.48099999999999</v>
      </c>
    </row>
    <row r="2133" spans="1:2" x14ac:dyDescent="0.35">
      <c r="A2133" s="29">
        <v>42122</v>
      </c>
      <c r="B2133" s="30">
        <v>155.74700000000001</v>
      </c>
    </row>
    <row r="2134" spans="1:2" x14ac:dyDescent="0.35">
      <c r="A2134" s="29">
        <v>42123</v>
      </c>
      <c r="B2134" s="30">
        <v>155.42599999999999</v>
      </c>
    </row>
    <row r="2135" spans="1:2" x14ac:dyDescent="0.35">
      <c r="A2135" s="29">
        <v>42124</v>
      </c>
      <c r="B2135" s="30">
        <v>151.346</v>
      </c>
    </row>
    <row r="2136" spans="1:2" x14ac:dyDescent="0.35">
      <c r="A2136" s="29">
        <v>42128</v>
      </c>
      <c r="B2136" s="30">
        <v>154.46299999999999</v>
      </c>
    </row>
    <row r="2137" spans="1:2" x14ac:dyDescent="0.35">
      <c r="A2137" s="29">
        <v>42129</v>
      </c>
      <c r="B2137" s="30">
        <v>151.804</v>
      </c>
    </row>
    <row r="2138" spans="1:2" x14ac:dyDescent="0.35">
      <c r="A2138" s="29">
        <v>42130</v>
      </c>
      <c r="B2138" s="30">
        <v>147.953</v>
      </c>
    </row>
    <row r="2139" spans="1:2" x14ac:dyDescent="0.35">
      <c r="A2139" s="29">
        <v>42131</v>
      </c>
      <c r="B2139" s="30">
        <v>148.09</v>
      </c>
    </row>
    <row r="2140" spans="1:2" x14ac:dyDescent="0.35">
      <c r="A2140" s="29">
        <v>42132</v>
      </c>
      <c r="B2140" s="30">
        <v>150.33699999999999</v>
      </c>
    </row>
    <row r="2141" spans="1:2" x14ac:dyDescent="0.35">
      <c r="A2141" s="29">
        <v>42135</v>
      </c>
      <c r="B2141" s="30">
        <v>150.47499999999999</v>
      </c>
    </row>
    <row r="2142" spans="1:2" x14ac:dyDescent="0.35">
      <c r="A2142" s="29">
        <v>42136</v>
      </c>
      <c r="B2142" s="30">
        <v>151.25399999999999</v>
      </c>
    </row>
    <row r="2143" spans="1:2" x14ac:dyDescent="0.35">
      <c r="A2143" s="29">
        <v>42137</v>
      </c>
      <c r="B2143" s="30">
        <v>151.25399999999999</v>
      </c>
    </row>
    <row r="2144" spans="1:2" x14ac:dyDescent="0.35">
      <c r="A2144" s="29">
        <v>42138</v>
      </c>
      <c r="B2144" s="30">
        <v>153.45500000000001</v>
      </c>
    </row>
    <row r="2145" spans="1:2" x14ac:dyDescent="0.35">
      <c r="A2145" s="29">
        <v>42139</v>
      </c>
      <c r="B2145" s="30">
        <v>152.81299999999999</v>
      </c>
    </row>
    <row r="2146" spans="1:2" x14ac:dyDescent="0.35">
      <c r="A2146" s="29">
        <v>42142</v>
      </c>
      <c r="B2146" s="30">
        <v>154.41800000000001</v>
      </c>
    </row>
    <row r="2147" spans="1:2" x14ac:dyDescent="0.35">
      <c r="A2147" s="29">
        <v>42143</v>
      </c>
      <c r="B2147" s="30">
        <v>156.16</v>
      </c>
    </row>
    <row r="2148" spans="1:2" x14ac:dyDescent="0.35">
      <c r="A2148" s="29">
        <v>42144</v>
      </c>
      <c r="B2148" s="30">
        <v>155.15100000000001</v>
      </c>
    </row>
    <row r="2149" spans="1:2" x14ac:dyDescent="0.35">
      <c r="A2149" s="29">
        <v>42145</v>
      </c>
      <c r="B2149" s="30">
        <v>152.584</v>
      </c>
    </row>
    <row r="2150" spans="1:2" x14ac:dyDescent="0.35">
      <c r="A2150" s="29">
        <v>42146</v>
      </c>
      <c r="B2150" s="30">
        <v>149.46600000000001</v>
      </c>
    </row>
    <row r="2151" spans="1:2" x14ac:dyDescent="0.35">
      <c r="A2151" s="29">
        <v>42149</v>
      </c>
      <c r="B2151" s="30">
        <v>150.291</v>
      </c>
    </row>
    <row r="2152" spans="1:2" x14ac:dyDescent="0.35">
      <c r="A2152" s="29">
        <v>42150</v>
      </c>
      <c r="B2152" s="30">
        <v>148.916</v>
      </c>
    </row>
    <row r="2153" spans="1:2" x14ac:dyDescent="0.35">
      <c r="A2153" s="29">
        <v>42151</v>
      </c>
      <c r="B2153" s="30">
        <v>148.916</v>
      </c>
    </row>
    <row r="2154" spans="1:2" x14ac:dyDescent="0.35">
      <c r="A2154" s="29">
        <v>42152</v>
      </c>
      <c r="B2154" s="30">
        <v>148.916</v>
      </c>
    </row>
    <row r="2155" spans="1:2" x14ac:dyDescent="0.35">
      <c r="A2155" s="29">
        <v>42153</v>
      </c>
      <c r="B2155" s="30">
        <v>146.66900000000001</v>
      </c>
    </row>
    <row r="2156" spans="1:2" x14ac:dyDescent="0.35">
      <c r="A2156" s="29">
        <v>42156</v>
      </c>
      <c r="B2156" s="30">
        <v>146.48599999999999</v>
      </c>
    </row>
    <row r="2157" spans="1:2" x14ac:dyDescent="0.35">
      <c r="A2157" s="29">
        <v>42157</v>
      </c>
      <c r="B2157" s="30">
        <v>146.21100000000001</v>
      </c>
    </row>
    <row r="2158" spans="1:2" x14ac:dyDescent="0.35">
      <c r="A2158" s="29">
        <v>42158</v>
      </c>
      <c r="B2158" s="30">
        <v>148.136</v>
      </c>
    </row>
    <row r="2159" spans="1:2" x14ac:dyDescent="0.35">
      <c r="A2159" s="29">
        <v>42159</v>
      </c>
      <c r="B2159" s="30">
        <v>146.715</v>
      </c>
    </row>
    <row r="2160" spans="1:2" x14ac:dyDescent="0.35">
      <c r="A2160" s="29">
        <v>42160</v>
      </c>
      <c r="B2160" s="30">
        <v>143.87200000000001</v>
      </c>
    </row>
    <row r="2161" spans="1:2" x14ac:dyDescent="0.35">
      <c r="A2161" s="29">
        <v>42163</v>
      </c>
      <c r="B2161" s="30">
        <v>142.81800000000001</v>
      </c>
    </row>
    <row r="2162" spans="1:2" x14ac:dyDescent="0.35">
      <c r="A2162" s="29">
        <v>42164</v>
      </c>
      <c r="B2162" s="30">
        <v>141.12100000000001</v>
      </c>
    </row>
    <row r="2163" spans="1:2" x14ac:dyDescent="0.35">
      <c r="A2163" s="29">
        <v>42165</v>
      </c>
      <c r="B2163" s="30">
        <v>147.036</v>
      </c>
    </row>
    <row r="2164" spans="1:2" x14ac:dyDescent="0.35">
      <c r="A2164" s="29">
        <v>42166</v>
      </c>
      <c r="B2164" s="30">
        <v>145.84399999999999</v>
      </c>
    </row>
    <row r="2165" spans="1:2" x14ac:dyDescent="0.35">
      <c r="A2165" s="29">
        <v>42167</v>
      </c>
      <c r="B2165" s="30">
        <v>146.62299999999999</v>
      </c>
    </row>
    <row r="2166" spans="1:2" x14ac:dyDescent="0.35">
      <c r="A2166" s="29">
        <v>42170</v>
      </c>
      <c r="B2166" s="30">
        <v>144.83500000000001</v>
      </c>
    </row>
    <row r="2167" spans="1:2" x14ac:dyDescent="0.35">
      <c r="A2167" s="29">
        <v>42171</v>
      </c>
      <c r="B2167" s="30">
        <v>142.49700000000001</v>
      </c>
    </row>
    <row r="2168" spans="1:2" x14ac:dyDescent="0.35">
      <c r="A2168" s="29">
        <v>42172</v>
      </c>
      <c r="B2168" s="30">
        <v>140.80099999999999</v>
      </c>
    </row>
    <row r="2169" spans="1:2" x14ac:dyDescent="0.35">
      <c r="A2169" s="29">
        <v>42173</v>
      </c>
      <c r="B2169" s="30">
        <v>141.30500000000001</v>
      </c>
    </row>
    <row r="2170" spans="1:2" x14ac:dyDescent="0.35">
      <c r="A2170" s="29">
        <v>42174</v>
      </c>
      <c r="B2170" s="30">
        <v>141.85499999999999</v>
      </c>
    </row>
    <row r="2171" spans="1:2" x14ac:dyDescent="0.35">
      <c r="A2171" s="29">
        <v>42177</v>
      </c>
      <c r="B2171" s="30">
        <v>146.44</v>
      </c>
    </row>
    <row r="2172" spans="1:2" x14ac:dyDescent="0.35">
      <c r="A2172" s="29">
        <v>42178</v>
      </c>
      <c r="B2172" s="30">
        <v>147.678</v>
      </c>
    </row>
    <row r="2173" spans="1:2" x14ac:dyDescent="0.35">
      <c r="A2173" s="29">
        <v>42179</v>
      </c>
      <c r="B2173" s="30">
        <v>148.732</v>
      </c>
    </row>
    <row r="2174" spans="1:2" x14ac:dyDescent="0.35">
      <c r="A2174" s="29">
        <v>42180</v>
      </c>
      <c r="B2174" s="30">
        <v>148.54900000000001</v>
      </c>
    </row>
    <row r="2175" spans="1:2" x14ac:dyDescent="0.35">
      <c r="A2175" s="29">
        <v>42181</v>
      </c>
      <c r="B2175" s="30">
        <v>149.74100000000001</v>
      </c>
    </row>
    <row r="2176" spans="1:2" x14ac:dyDescent="0.35">
      <c r="A2176" s="29">
        <v>42184</v>
      </c>
      <c r="B2176" s="30">
        <v>149.00700000000001</v>
      </c>
    </row>
    <row r="2177" spans="1:2" x14ac:dyDescent="0.35">
      <c r="A2177" s="29">
        <v>42185</v>
      </c>
      <c r="B2177" s="30">
        <v>146.85300000000001</v>
      </c>
    </row>
    <row r="2178" spans="1:2" x14ac:dyDescent="0.35">
      <c r="A2178" s="29">
        <v>42186</v>
      </c>
      <c r="B2178" s="30">
        <v>151.30000000000001</v>
      </c>
    </row>
    <row r="2179" spans="1:2" x14ac:dyDescent="0.35">
      <c r="A2179" s="29">
        <v>42187</v>
      </c>
      <c r="B2179" s="30">
        <v>149.14500000000001</v>
      </c>
    </row>
    <row r="2180" spans="1:2" x14ac:dyDescent="0.35">
      <c r="A2180" s="29">
        <v>42188</v>
      </c>
      <c r="B2180" s="30">
        <v>147.999</v>
      </c>
    </row>
    <row r="2181" spans="1:2" x14ac:dyDescent="0.35">
      <c r="A2181" s="29">
        <v>42191</v>
      </c>
      <c r="B2181" s="30">
        <v>147.26499999999999</v>
      </c>
    </row>
    <row r="2182" spans="1:2" x14ac:dyDescent="0.35">
      <c r="A2182" s="29">
        <v>42192</v>
      </c>
      <c r="B2182" s="30">
        <v>141.809</v>
      </c>
    </row>
    <row r="2183" spans="1:2" x14ac:dyDescent="0.35">
      <c r="A2183" s="29">
        <v>42193</v>
      </c>
      <c r="B2183" s="30">
        <v>142.63399999999999</v>
      </c>
    </row>
    <row r="2184" spans="1:2" x14ac:dyDescent="0.35">
      <c r="A2184" s="29">
        <v>42194</v>
      </c>
      <c r="B2184" s="30">
        <v>145.75200000000001</v>
      </c>
    </row>
    <row r="2185" spans="1:2" x14ac:dyDescent="0.35">
      <c r="A2185" s="29">
        <v>42195</v>
      </c>
      <c r="B2185" s="30">
        <v>149.46600000000001</v>
      </c>
    </row>
    <row r="2186" spans="1:2" x14ac:dyDescent="0.35">
      <c r="A2186" s="29">
        <v>42198</v>
      </c>
      <c r="B2186" s="30">
        <v>151.16200000000001</v>
      </c>
    </row>
    <row r="2187" spans="1:2" x14ac:dyDescent="0.35">
      <c r="A2187" s="29">
        <v>42199</v>
      </c>
      <c r="B2187" s="30">
        <v>151.667</v>
      </c>
    </row>
    <row r="2188" spans="1:2" x14ac:dyDescent="0.35">
      <c r="A2188" s="29">
        <v>42200</v>
      </c>
      <c r="B2188" s="30">
        <v>150.245</v>
      </c>
    </row>
    <row r="2189" spans="1:2" x14ac:dyDescent="0.35">
      <c r="A2189" s="29">
        <v>42201</v>
      </c>
      <c r="B2189" s="30">
        <v>153.22499999999999</v>
      </c>
    </row>
    <row r="2190" spans="1:2" x14ac:dyDescent="0.35">
      <c r="A2190" s="29">
        <v>42202</v>
      </c>
      <c r="B2190" s="30">
        <v>153.22499999999999</v>
      </c>
    </row>
    <row r="2191" spans="1:2" x14ac:dyDescent="0.35">
      <c r="A2191" s="29">
        <v>42205</v>
      </c>
      <c r="B2191" s="30">
        <v>155.74700000000001</v>
      </c>
    </row>
    <row r="2192" spans="1:2" x14ac:dyDescent="0.35">
      <c r="A2192" s="29">
        <v>42206</v>
      </c>
      <c r="B2192" s="30">
        <v>155.47200000000001</v>
      </c>
    </row>
    <row r="2193" spans="1:2" x14ac:dyDescent="0.35">
      <c r="A2193" s="29">
        <v>42207</v>
      </c>
      <c r="B2193" s="30">
        <v>154.41800000000001</v>
      </c>
    </row>
    <row r="2194" spans="1:2" x14ac:dyDescent="0.35">
      <c r="A2194" s="29">
        <v>42208</v>
      </c>
      <c r="B2194" s="30">
        <v>154.876</v>
      </c>
    </row>
    <row r="2195" spans="1:2" x14ac:dyDescent="0.35">
      <c r="A2195" s="29">
        <v>42209</v>
      </c>
      <c r="B2195" s="30">
        <v>153.45500000000001</v>
      </c>
    </row>
    <row r="2196" spans="1:2" x14ac:dyDescent="0.35">
      <c r="A2196" s="29">
        <v>42212</v>
      </c>
      <c r="B2196" s="30">
        <v>149.833</v>
      </c>
    </row>
    <row r="2197" spans="1:2" x14ac:dyDescent="0.35">
      <c r="A2197" s="29">
        <v>42213</v>
      </c>
      <c r="B2197" s="30">
        <v>158.17699999999999</v>
      </c>
    </row>
    <row r="2198" spans="1:2" x14ac:dyDescent="0.35">
      <c r="A2198" s="29">
        <v>42214</v>
      </c>
      <c r="B2198" s="30">
        <v>158.68100000000001</v>
      </c>
    </row>
    <row r="2199" spans="1:2" x14ac:dyDescent="0.35">
      <c r="A2199" s="29">
        <v>42215</v>
      </c>
      <c r="B2199" s="30">
        <v>160.47</v>
      </c>
    </row>
    <row r="2200" spans="1:2" x14ac:dyDescent="0.35">
      <c r="A2200" s="29">
        <v>42216</v>
      </c>
      <c r="B2200" s="30">
        <v>161.02000000000001</v>
      </c>
    </row>
    <row r="2201" spans="1:2" x14ac:dyDescent="0.35">
      <c r="A2201" s="29">
        <v>42219</v>
      </c>
      <c r="B2201" s="30">
        <v>161.203</v>
      </c>
    </row>
    <row r="2202" spans="1:2" x14ac:dyDescent="0.35">
      <c r="A2202" s="29">
        <v>42220</v>
      </c>
      <c r="B2202" s="30">
        <v>161.386</v>
      </c>
    </row>
    <row r="2203" spans="1:2" x14ac:dyDescent="0.35">
      <c r="A2203" s="29">
        <v>42221</v>
      </c>
      <c r="B2203" s="30">
        <v>163.63300000000001</v>
      </c>
    </row>
    <row r="2204" spans="1:2" x14ac:dyDescent="0.35">
      <c r="A2204" s="29">
        <v>42222</v>
      </c>
      <c r="B2204" s="30">
        <v>166.38399999999999</v>
      </c>
    </row>
    <row r="2205" spans="1:2" x14ac:dyDescent="0.35">
      <c r="A2205" s="29">
        <v>42223</v>
      </c>
      <c r="B2205" s="30">
        <v>165.19200000000001</v>
      </c>
    </row>
    <row r="2206" spans="1:2" x14ac:dyDescent="0.35">
      <c r="A2206" s="29">
        <v>42226</v>
      </c>
      <c r="B2206" s="30">
        <v>164.917</v>
      </c>
    </row>
    <row r="2207" spans="1:2" x14ac:dyDescent="0.35">
      <c r="A2207" s="29">
        <v>42227</v>
      </c>
      <c r="B2207" s="30">
        <v>158.49799999999999</v>
      </c>
    </row>
    <row r="2208" spans="1:2" x14ac:dyDescent="0.35">
      <c r="A2208" s="29">
        <v>42228</v>
      </c>
      <c r="B2208" s="30">
        <v>154.50899999999999</v>
      </c>
    </row>
    <row r="2209" spans="1:2" x14ac:dyDescent="0.35">
      <c r="A2209" s="29">
        <v>42229</v>
      </c>
      <c r="B2209" s="30">
        <v>156.71</v>
      </c>
    </row>
    <row r="2210" spans="1:2" x14ac:dyDescent="0.35">
      <c r="A2210" s="29">
        <v>42230</v>
      </c>
      <c r="B2210" s="30">
        <v>155.88499999999999</v>
      </c>
    </row>
    <row r="2211" spans="1:2" x14ac:dyDescent="0.35">
      <c r="A2211" s="29">
        <v>42233</v>
      </c>
      <c r="B2211" s="30">
        <v>155.47200000000001</v>
      </c>
    </row>
    <row r="2212" spans="1:2" x14ac:dyDescent="0.35">
      <c r="A2212" s="29">
        <v>42234</v>
      </c>
      <c r="B2212" s="30">
        <v>155.15100000000001</v>
      </c>
    </row>
    <row r="2213" spans="1:2" x14ac:dyDescent="0.35">
      <c r="A2213" s="29">
        <v>42235</v>
      </c>
      <c r="B2213" s="30">
        <v>153.40899999999999</v>
      </c>
    </row>
    <row r="2214" spans="1:2" x14ac:dyDescent="0.35">
      <c r="A2214" s="29">
        <v>42236</v>
      </c>
      <c r="B2214" s="30">
        <v>149.28200000000001</v>
      </c>
    </row>
    <row r="2215" spans="1:2" x14ac:dyDescent="0.35">
      <c r="A2215" s="29">
        <v>42237</v>
      </c>
      <c r="B2215" s="30">
        <v>146.119</v>
      </c>
    </row>
    <row r="2216" spans="1:2" x14ac:dyDescent="0.35">
      <c r="A2216" s="29">
        <v>42240</v>
      </c>
      <c r="B2216" s="30">
        <v>134.107</v>
      </c>
    </row>
    <row r="2217" spans="1:2" x14ac:dyDescent="0.35">
      <c r="A2217" s="29">
        <v>42241</v>
      </c>
      <c r="B2217" s="30">
        <v>140.52500000000001</v>
      </c>
    </row>
    <row r="2218" spans="1:2" x14ac:dyDescent="0.35">
      <c r="A2218" s="29">
        <v>42242</v>
      </c>
      <c r="B2218" s="30">
        <v>138.69200000000001</v>
      </c>
    </row>
    <row r="2219" spans="1:2" x14ac:dyDescent="0.35">
      <c r="A2219" s="29">
        <v>42243</v>
      </c>
      <c r="B2219" s="30">
        <v>143.185</v>
      </c>
    </row>
    <row r="2220" spans="1:2" x14ac:dyDescent="0.35">
      <c r="A2220" s="29">
        <v>42244</v>
      </c>
      <c r="B2220" s="30">
        <v>143.09299999999999</v>
      </c>
    </row>
    <row r="2221" spans="1:2" x14ac:dyDescent="0.35">
      <c r="A2221" s="29">
        <v>42247</v>
      </c>
      <c r="B2221" s="30">
        <v>140.06700000000001</v>
      </c>
    </row>
    <row r="2222" spans="1:2" x14ac:dyDescent="0.35">
      <c r="A2222" s="29">
        <v>42248</v>
      </c>
      <c r="B2222" s="30">
        <v>132.273</v>
      </c>
    </row>
    <row r="2223" spans="1:2" x14ac:dyDescent="0.35">
      <c r="A2223" s="29">
        <v>42249</v>
      </c>
      <c r="B2223" s="30">
        <v>135.666</v>
      </c>
    </row>
    <row r="2224" spans="1:2" x14ac:dyDescent="0.35">
      <c r="A2224" s="29">
        <v>42250</v>
      </c>
      <c r="B2224" s="30">
        <v>138.46199999999999</v>
      </c>
    </row>
    <row r="2225" spans="1:2" x14ac:dyDescent="0.35">
      <c r="A2225" s="29">
        <v>42251</v>
      </c>
      <c r="B2225" s="30">
        <v>129.934</v>
      </c>
    </row>
    <row r="2226" spans="1:2" x14ac:dyDescent="0.35">
      <c r="A2226" s="29">
        <v>42254</v>
      </c>
      <c r="B2226" s="30">
        <v>130.57599999999999</v>
      </c>
    </row>
    <row r="2227" spans="1:2" x14ac:dyDescent="0.35">
      <c r="A2227" s="29">
        <v>42255</v>
      </c>
      <c r="B2227" s="30">
        <v>133.37299999999999</v>
      </c>
    </row>
    <row r="2228" spans="1:2" x14ac:dyDescent="0.35">
      <c r="A2228" s="29">
        <v>42256</v>
      </c>
      <c r="B2228" s="30">
        <v>135.52799999999999</v>
      </c>
    </row>
    <row r="2229" spans="1:2" x14ac:dyDescent="0.35">
      <c r="A2229" s="29">
        <v>42257</v>
      </c>
      <c r="B2229" s="30">
        <v>131.86000000000001</v>
      </c>
    </row>
    <row r="2230" spans="1:2" x14ac:dyDescent="0.35">
      <c r="A2230" s="29">
        <v>42258</v>
      </c>
      <c r="B2230" s="30">
        <v>130.76</v>
      </c>
    </row>
    <row r="2231" spans="1:2" x14ac:dyDescent="0.35">
      <c r="A2231" s="29">
        <v>42261</v>
      </c>
      <c r="B2231" s="30">
        <v>130.43899999999999</v>
      </c>
    </row>
    <row r="2232" spans="1:2" x14ac:dyDescent="0.35">
      <c r="A2232" s="29">
        <v>42262</v>
      </c>
      <c r="B2232" s="30">
        <v>131.67699999999999</v>
      </c>
    </row>
    <row r="2233" spans="1:2" x14ac:dyDescent="0.35">
      <c r="A2233" s="29">
        <v>42263</v>
      </c>
      <c r="B2233" s="30">
        <v>139.05799999999999</v>
      </c>
    </row>
    <row r="2234" spans="1:2" x14ac:dyDescent="0.35">
      <c r="A2234" s="29">
        <v>42264</v>
      </c>
      <c r="B2234" s="30">
        <v>142.13</v>
      </c>
    </row>
    <row r="2235" spans="1:2" x14ac:dyDescent="0.35">
      <c r="A2235" s="29">
        <v>42265</v>
      </c>
      <c r="B2235" s="30">
        <v>139.792</v>
      </c>
    </row>
    <row r="2236" spans="1:2" x14ac:dyDescent="0.35">
      <c r="A2236" s="29">
        <v>42268</v>
      </c>
      <c r="B2236" s="30">
        <v>140.38800000000001</v>
      </c>
    </row>
    <row r="2237" spans="1:2" x14ac:dyDescent="0.35">
      <c r="A2237" s="29">
        <v>42269</v>
      </c>
      <c r="B2237" s="30">
        <v>134.428</v>
      </c>
    </row>
    <row r="2238" spans="1:2" x14ac:dyDescent="0.35">
      <c r="A2238" s="29">
        <v>42270</v>
      </c>
      <c r="B2238" s="30">
        <v>133.786</v>
      </c>
    </row>
    <row r="2239" spans="1:2" x14ac:dyDescent="0.35">
      <c r="A2239" s="29">
        <v>42271</v>
      </c>
      <c r="B2239" s="30">
        <v>127.504</v>
      </c>
    </row>
    <row r="2240" spans="1:2" x14ac:dyDescent="0.35">
      <c r="A2240" s="29">
        <v>42272</v>
      </c>
      <c r="B2240" s="30">
        <v>135.38999999999999</v>
      </c>
    </row>
    <row r="2241" spans="1:2" x14ac:dyDescent="0.35">
      <c r="A2241" s="29">
        <v>42275</v>
      </c>
      <c r="B2241" s="30">
        <v>128.101</v>
      </c>
    </row>
    <row r="2242" spans="1:2" x14ac:dyDescent="0.35">
      <c r="A2242" s="29">
        <v>42276</v>
      </c>
      <c r="B2242" s="30">
        <v>128.60499999999999</v>
      </c>
    </row>
    <row r="2243" spans="1:2" x14ac:dyDescent="0.35">
      <c r="A2243" s="29">
        <v>42277</v>
      </c>
      <c r="B2243" s="30">
        <v>133.87700000000001</v>
      </c>
    </row>
    <row r="2244" spans="1:2" x14ac:dyDescent="0.35">
      <c r="A2244" s="29">
        <v>42278</v>
      </c>
      <c r="B2244" s="30">
        <v>130.57599999999999</v>
      </c>
    </row>
    <row r="2245" spans="1:2" x14ac:dyDescent="0.35">
      <c r="A2245" s="29">
        <v>42279</v>
      </c>
      <c r="B2245" s="30">
        <v>132.685</v>
      </c>
    </row>
    <row r="2246" spans="1:2" x14ac:dyDescent="0.35">
      <c r="A2246" s="29">
        <v>42282</v>
      </c>
      <c r="B2246" s="30">
        <v>139.56299999999999</v>
      </c>
    </row>
    <row r="2247" spans="1:2" x14ac:dyDescent="0.35">
      <c r="A2247" s="29">
        <v>42283</v>
      </c>
      <c r="B2247" s="30">
        <v>141.167</v>
      </c>
    </row>
    <row r="2248" spans="1:2" x14ac:dyDescent="0.35">
      <c r="A2248" s="29">
        <v>42284</v>
      </c>
      <c r="B2248" s="30">
        <v>144.102</v>
      </c>
    </row>
    <row r="2249" spans="1:2" x14ac:dyDescent="0.35">
      <c r="A2249" s="29">
        <v>42285</v>
      </c>
      <c r="B2249" s="30">
        <v>146.02699999999999</v>
      </c>
    </row>
    <row r="2250" spans="1:2" x14ac:dyDescent="0.35">
      <c r="A2250" s="29">
        <v>42286</v>
      </c>
      <c r="B2250" s="30">
        <v>148.732</v>
      </c>
    </row>
    <row r="2251" spans="1:2" x14ac:dyDescent="0.35">
      <c r="A2251" s="29">
        <v>42289</v>
      </c>
      <c r="B2251" s="30">
        <v>149.28200000000001</v>
      </c>
    </row>
    <row r="2252" spans="1:2" x14ac:dyDescent="0.35">
      <c r="A2252" s="29">
        <v>42290</v>
      </c>
      <c r="B2252" s="30">
        <v>144.74299999999999</v>
      </c>
    </row>
    <row r="2253" spans="1:2" x14ac:dyDescent="0.35">
      <c r="A2253" s="29">
        <v>42291</v>
      </c>
      <c r="B2253" s="30">
        <v>142.864</v>
      </c>
    </row>
    <row r="2254" spans="1:2" x14ac:dyDescent="0.35">
      <c r="A2254" s="29">
        <v>42292</v>
      </c>
      <c r="B2254" s="30">
        <v>141.488</v>
      </c>
    </row>
    <row r="2255" spans="1:2" x14ac:dyDescent="0.35">
      <c r="A2255" s="29">
        <v>42293</v>
      </c>
      <c r="B2255" s="30">
        <v>137.54499999999999</v>
      </c>
    </row>
    <row r="2256" spans="1:2" x14ac:dyDescent="0.35">
      <c r="A2256" s="29">
        <v>42296</v>
      </c>
      <c r="B2256" s="30">
        <v>138.32499999999999</v>
      </c>
    </row>
    <row r="2257" spans="1:2" x14ac:dyDescent="0.35">
      <c r="A2257" s="29">
        <v>42297</v>
      </c>
      <c r="B2257" s="30">
        <v>137.54499999999999</v>
      </c>
    </row>
    <row r="2258" spans="1:2" x14ac:dyDescent="0.35">
      <c r="A2258" s="29">
        <v>42298</v>
      </c>
      <c r="B2258" s="30">
        <v>138.96700000000001</v>
      </c>
    </row>
    <row r="2259" spans="1:2" x14ac:dyDescent="0.35">
      <c r="A2259" s="29">
        <v>42299</v>
      </c>
      <c r="B2259" s="30">
        <v>143.23099999999999</v>
      </c>
    </row>
    <row r="2260" spans="1:2" x14ac:dyDescent="0.35">
      <c r="A2260" s="29">
        <v>42300</v>
      </c>
      <c r="B2260" s="30">
        <v>158.40600000000001</v>
      </c>
    </row>
    <row r="2261" spans="1:2" x14ac:dyDescent="0.35">
      <c r="A2261" s="29">
        <v>42303</v>
      </c>
      <c r="B2261" s="30">
        <v>155.88499999999999</v>
      </c>
    </row>
    <row r="2262" spans="1:2" x14ac:dyDescent="0.35">
      <c r="A2262" s="29">
        <v>42304</v>
      </c>
      <c r="B2262" s="30">
        <v>154.55500000000001</v>
      </c>
    </row>
    <row r="2263" spans="1:2" x14ac:dyDescent="0.35">
      <c r="A2263" s="29">
        <v>42305</v>
      </c>
      <c r="B2263" s="30">
        <v>153.86699999999999</v>
      </c>
    </row>
    <row r="2264" spans="1:2" x14ac:dyDescent="0.35">
      <c r="A2264" s="29">
        <v>42306</v>
      </c>
      <c r="B2264" s="30">
        <v>154.28</v>
      </c>
    </row>
    <row r="2265" spans="1:2" x14ac:dyDescent="0.35">
      <c r="A2265" s="29">
        <v>42307</v>
      </c>
      <c r="B2265" s="30">
        <v>154.55500000000001</v>
      </c>
    </row>
    <row r="2266" spans="1:2" x14ac:dyDescent="0.35">
      <c r="A2266" s="29">
        <v>42310</v>
      </c>
      <c r="B2266" s="30">
        <v>153.22499999999999</v>
      </c>
    </row>
    <row r="2267" spans="1:2" x14ac:dyDescent="0.35">
      <c r="A2267" s="29">
        <v>42311</v>
      </c>
      <c r="B2267" s="30">
        <v>152.03299999999999</v>
      </c>
    </row>
    <row r="2268" spans="1:2" x14ac:dyDescent="0.35">
      <c r="A2268" s="29">
        <v>42312</v>
      </c>
      <c r="B2268" s="30">
        <v>154.142</v>
      </c>
    </row>
    <row r="2269" spans="1:2" x14ac:dyDescent="0.35">
      <c r="A2269" s="29">
        <v>42313</v>
      </c>
      <c r="B2269" s="30">
        <v>157.85599999999999</v>
      </c>
    </row>
    <row r="2270" spans="1:2" x14ac:dyDescent="0.35">
      <c r="A2270" s="29">
        <v>42314</v>
      </c>
      <c r="B2270" s="30">
        <v>157.58099999999999</v>
      </c>
    </row>
    <row r="2271" spans="1:2" x14ac:dyDescent="0.35">
      <c r="A2271" s="29">
        <v>42317</v>
      </c>
      <c r="B2271" s="30">
        <v>155.15100000000001</v>
      </c>
    </row>
    <row r="2272" spans="1:2" x14ac:dyDescent="0.35">
      <c r="A2272" s="29">
        <v>42318</v>
      </c>
      <c r="B2272" s="30">
        <v>156.756</v>
      </c>
    </row>
    <row r="2273" spans="1:2" x14ac:dyDescent="0.35">
      <c r="A2273" s="29">
        <v>42319</v>
      </c>
      <c r="B2273" s="30">
        <v>159.048</v>
      </c>
    </row>
    <row r="2274" spans="1:2" x14ac:dyDescent="0.35">
      <c r="A2274" s="29">
        <v>42320</v>
      </c>
      <c r="B2274" s="30">
        <v>155.47200000000001</v>
      </c>
    </row>
    <row r="2275" spans="1:2" x14ac:dyDescent="0.35">
      <c r="A2275" s="29">
        <v>42321</v>
      </c>
      <c r="B2275" s="30">
        <v>151.57499999999999</v>
      </c>
    </row>
    <row r="2276" spans="1:2" x14ac:dyDescent="0.35">
      <c r="A2276" s="29">
        <v>42324</v>
      </c>
      <c r="B2276" s="30">
        <v>150.52000000000001</v>
      </c>
    </row>
    <row r="2277" spans="1:2" x14ac:dyDescent="0.35">
      <c r="A2277" s="29">
        <v>42325</v>
      </c>
      <c r="B2277" s="30">
        <v>153.31700000000001</v>
      </c>
    </row>
    <row r="2278" spans="1:2" x14ac:dyDescent="0.35">
      <c r="A2278" s="29">
        <v>42326</v>
      </c>
      <c r="B2278" s="30">
        <v>153.821</v>
      </c>
    </row>
    <row r="2279" spans="1:2" x14ac:dyDescent="0.35">
      <c r="A2279" s="29">
        <v>42327</v>
      </c>
      <c r="B2279" s="30">
        <v>153.08799999999999</v>
      </c>
    </row>
    <row r="2280" spans="1:2" x14ac:dyDescent="0.35">
      <c r="A2280" s="29">
        <v>42328</v>
      </c>
      <c r="B2280" s="30">
        <v>153.501</v>
      </c>
    </row>
    <row r="2281" spans="1:2" x14ac:dyDescent="0.35">
      <c r="A2281" s="29">
        <v>42331</v>
      </c>
      <c r="B2281" s="30">
        <v>152.17099999999999</v>
      </c>
    </row>
    <row r="2282" spans="1:2" x14ac:dyDescent="0.35">
      <c r="A2282" s="29">
        <v>42332</v>
      </c>
      <c r="B2282" s="30">
        <v>147.58600000000001</v>
      </c>
    </row>
    <row r="2283" spans="1:2" x14ac:dyDescent="0.35">
      <c r="A2283" s="29">
        <v>42333</v>
      </c>
      <c r="B2283" s="30">
        <v>149.191</v>
      </c>
    </row>
    <row r="2284" spans="1:2" x14ac:dyDescent="0.35">
      <c r="A2284" s="29">
        <v>42334</v>
      </c>
      <c r="B2284" s="30">
        <v>150.70400000000001</v>
      </c>
    </row>
    <row r="2285" spans="1:2" x14ac:dyDescent="0.35">
      <c r="A2285" s="29">
        <v>42335</v>
      </c>
      <c r="B2285" s="30">
        <v>148.411</v>
      </c>
    </row>
    <row r="2286" spans="1:2" x14ac:dyDescent="0.35">
      <c r="A2286" s="29">
        <v>42338</v>
      </c>
      <c r="B2286" s="30">
        <v>149.97</v>
      </c>
    </row>
    <row r="2287" spans="1:2" x14ac:dyDescent="0.35">
      <c r="A2287" s="29">
        <v>42339</v>
      </c>
      <c r="B2287" s="30">
        <v>148.68600000000001</v>
      </c>
    </row>
    <row r="2288" spans="1:2" x14ac:dyDescent="0.35">
      <c r="A2288" s="29">
        <v>42340</v>
      </c>
      <c r="B2288" s="30">
        <v>147.31100000000001</v>
      </c>
    </row>
    <row r="2289" spans="1:2" x14ac:dyDescent="0.35">
      <c r="A2289" s="29">
        <v>42341</v>
      </c>
      <c r="B2289" s="30">
        <v>146.94399999999999</v>
      </c>
    </row>
    <row r="2290" spans="1:2" x14ac:dyDescent="0.35">
      <c r="A2290" s="29">
        <v>42342</v>
      </c>
      <c r="B2290" s="30">
        <v>147.173</v>
      </c>
    </row>
    <row r="2291" spans="1:2" x14ac:dyDescent="0.35">
      <c r="A2291" s="29">
        <v>42345</v>
      </c>
      <c r="B2291" s="30">
        <v>147.26499999999999</v>
      </c>
    </row>
    <row r="2292" spans="1:2" x14ac:dyDescent="0.35">
      <c r="A2292" s="29">
        <v>42346</v>
      </c>
      <c r="B2292" s="30">
        <v>145.523</v>
      </c>
    </row>
    <row r="2293" spans="1:2" x14ac:dyDescent="0.35">
      <c r="A2293" s="29">
        <v>42347</v>
      </c>
      <c r="B2293" s="30">
        <v>144.65199999999999</v>
      </c>
    </row>
    <row r="2294" spans="1:2" x14ac:dyDescent="0.35">
      <c r="A2294" s="29">
        <v>42348</v>
      </c>
      <c r="B2294" s="30">
        <v>144.74299999999999</v>
      </c>
    </row>
    <row r="2295" spans="1:2" x14ac:dyDescent="0.35">
      <c r="A2295" s="29">
        <v>42349</v>
      </c>
      <c r="B2295" s="30">
        <v>142.54300000000001</v>
      </c>
    </row>
    <row r="2296" spans="1:2" x14ac:dyDescent="0.35">
      <c r="A2296" s="29">
        <v>42352</v>
      </c>
      <c r="B2296" s="30">
        <v>140.52500000000001</v>
      </c>
    </row>
    <row r="2297" spans="1:2" x14ac:dyDescent="0.35">
      <c r="A2297" s="29">
        <v>42353</v>
      </c>
      <c r="B2297" s="30">
        <v>143.047</v>
      </c>
    </row>
    <row r="2298" spans="1:2" x14ac:dyDescent="0.35">
      <c r="A2298" s="29">
        <v>42354</v>
      </c>
      <c r="B2298" s="30">
        <v>142.864</v>
      </c>
    </row>
    <row r="2299" spans="1:2" x14ac:dyDescent="0.35">
      <c r="A2299" s="29">
        <v>42355</v>
      </c>
      <c r="B2299" s="30">
        <v>145.202</v>
      </c>
    </row>
    <row r="2300" spans="1:2" x14ac:dyDescent="0.35">
      <c r="A2300" s="29">
        <v>42356</v>
      </c>
      <c r="B2300" s="30">
        <v>143.047</v>
      </c>
    </row>
    <row r="2301" spans="1:2" x14ac:dyDescent="0.35">
      <c r="A2301" s="29">
        <v>42359</v>
      </c>
      <c r="B2301" s="30">
        <v>142.17599999999999</v>
      </c>
    </row>
    <row r="2302" spans="1:2" x14ac:dyDescent="0.35">
      <c r="A2302" s="29">
        <v>42360</v>
      </c>
      <c r="B2302" s="30">
        <v>144.239</v>
      </c>
    </row>
    <row r="2303" spans="1:2" x14ac:dyDescent="0.35">
      <c r="A2303" s="29">
        <v>42361</v>
      </c>
      <c r="B2303" s="30">
        <v>147.58600000000001</v>
      </c>
    </row>
    <row r="2304" spans="1:2" x14ac:dyDescent="0.35">
      <c r="A2304" s="29">
        <v>42362</v>
      </c>
      <c r="B2304" s="30">
        <v>147.494</v>
      </c>
    </row>
    <row r="2305" spans="1:2" x14ac:dyDescent="0.35">
      <c r="A2305" s="29">
        <v>42366</v>
      </c>
      <c r="B2305" s="30">
        <v>144.881</v>
      </c>
    </row>
    <row r="2306" spans="1:2" x14ac:dyDescent="0.35">
      <c r="A2306" s="29">
        <v>42367</v>
      </c>
      <c r="B2306" s="30">
        <v>147.678</v>
      </c>
    </row>
    <row r="2307" spans="1:2" x14ac:dyDescent="0.35">
      <c r="A2307" s="29">
        <v>42368</v>
      </c>
      <c r="B2307" s="30">
        <v>147.12799999999999</v>
      </c>
    </row>
    <row r="2308" spans="1:2" x14ac:dyDescent="0.35">
      <c r="A2308" s="29">
        <v>42369</v>
      </c>
      <c r="B2308" s="30">
        <v>144.83500000000001</v>
      </c>
    </row>
    <row r="2309" spans="1:2" x14ac:dyDescent="0.35">
      <c r="A2309" s="29">
        <v>42373</v>
      </c>
      <c r="B2309" s="30">
        <v>139.196</v>
      </c>
    </row>
    <row r="2310" spans="1:2" x14ac:dyDescent="0.35">
      <c r="A2310" s="29">
        <v>42374</v>
      </c>
      <c r="B2310" s="30">
        <v>138.37100000000001</v>
      </c>
    </row>
    <row r="2311" spans="1:2" x14ac:dyDescent="0.35">
      <c r="A2311" s="29">
        <v>42375</v>
      </c>
      <c r="B2311" s="30">
        <v>137.77500000000001</v>
      </c>
    </row>
    <row r="2312" spans="1:2" x14ac:dyDescent="0.35">
      <c r="A2312" s="29">
        <v>42376</v>
      </c>
      <c r="B2312" s="30">
        <v>132.91499999999999</v>
      </c>
    </row>
    <row r="2313" spans="1:2" x14ac:dyDescent="0.35">
      <c r="A2313" s="29">
        <v>42377</v>
      </c>
      <c r="B2313" s="30">
        <v>131.08099999999999</v>
      </c>
    </row>
    <row r="2314" spans="1:2" x14ac:dyDescent="0.35">
      <c r="A2314" s="29">
        <v>42380</v>
      </c>
      <c r="B2314" s="30">
        <v>130.53</v>
      </c>
    </row>
    <row r="2315" spans="1:2" x14ac:dyDescent="0.35">
      <c r="A2315" s="29">
        <v>42381</v>
      </c>
      <c r="B2315" s="30">
        <v>132.77699999999999</v>
      </c>
    </row>
    <row r="2316" spans="1:2" x14ac:dyDescent="0.35">
      <c r="A2316" s="29">
        <v>42382</v>
      </c>
      <c r="B2316" s="30">
        <v>131.53899999999999</v>
      </c>
    </row>
    <row r="2317" spans="1:2" x14ac:dyDescent="0.35">
      <c r="A2317" s="29">
        <v>42383</v>
      </c>
      <c r="B2317" s="30">
        <v>129.751</v>
      </c>
    </row>
    <row r="2318" spans="1:2" x14ac:dyDescent="0.35">
      <c r="A2318" s="29">
        <v>42384</v>
      </c>
      <c r="B2318" s="30">
        <v>129.43</v>
      </c>
    </row>
    <row r="2319" spans="1:2" x14ac:dyDescent="0.35">
      <c r="A2319" s="29">
        <v>42387</v>
      </c>
      <c r="B2319" s="30">
        <v>130.62200000000001</v>
      </c>
    </row>
    <row r="2320" spans="1:2" x14ac:dyDescent="0.35">
      <c r="A2320" s="29">
        <v>42388</v>
      </c>
      <c r="B2320" s="30">
        <v>138.00399999999999</v>
      </c>
    </row>
    <row r="2321" spans="1:2" x14ac:dyDescent="0.35">
      <c r="A2321" s="29">
        <v>42389</v>
      </c>
      <c r="B2321" s="30">
        <v>133.87700000000001</v>
      </c>
    </row>
    <row r="2322" spans="1:2" x14ac:dyDescent="0.35">
      <c r="A2322" s="29">
        <v>42390</v>
      </c>
      <c r="B2322" s="30">
        <v>134.79400000000001</v>
      </c>
    </row>
    <row r="2323" spans="1:2" x14ac:dyDescent="0.35">
      <c r="A2323" s="29">
        <v>42391</v>
      </c>
      <c r="B2323" s="30">
        <v>140.47999999999999</v>
      </c>
    </row>
    <row r="2324" spans="1:2" x14ac:dyDescent="0.35">
      <c r="A2324" s="29">
        <v>42394</v>
      </c>
      <c r="B2324" s="30">
        <v>138.96700000000001</v>
      </c>
    </row>
    <row r="2325" spans="1:2" x14ac:dyDescent="0.35">
      <c r="A2325" s="29">
        <v>42395</v>
      </c>
      <c r="B2325" s="30">
        <v>140.20500000000001</v>
      </c>
    </row>
    <row r="2326" spans="1:2" x14ac:dyDescent="0.35">
      <c r="A2326" s="29">
        <v>42396</v>
      </c>
      <c r="B2326" s="30">
        <v>141.12100000000001</v>
      </c>
    </row>
    <row r="2327" spans="1:2" x14ac:dyDescent="0.35">
      <c r="A2327" s="29">
        <v>42397</v>
      </c>
      <c r="B2327" s="30">
        <v>138.78299999999999</v>
      </c>
    </row>
    <row r="2328" spans="1:2" x14ac:dyDescent="0.35">
      <c r="A2328" s="29">
        <v>42398</v>
      </c>
      <c r="B2328" s="30">
        <v>142.17599999999999</v>
      </c>
    </row>
    <row r="2329" spans="1:2" x14ac:dyDescent="0.35">
      <c r="A2329" s="29">
        <v>42401</v>
      </c>
      <c r="B2329" s="30">
        <v>143.91800000000001</v>
      </c>
    </row>
    <row r="2330" spans="1:2" x14ac:dyDescent="0.35">
      <c r="A2330" s="29">
        <v>42402</v>
      </c>
      <c r="B2330" s="30">
        <v>140.47999999999999</v>
      </c>
    </row>
    <row r="2331" spans="1:2" x14ac:dyDescent="0.35">
      <c r="A2331" s="29">
        <v>42403</v>
      </c>
      <c r="B2331" s="30">
        <v>140.29599999999999</v>
      </c>
    </row>
    <row r="2332" spans="1:2" x14ac:dyDescent="0.35">
      <c r="A2332" s="29">
        <v>42404</v>
      </c>
      <c r="B2332" s="30">
        <v>139.83799999999999</v>
      </c>
    </row>
    <row r="2333" spans="1:2" x14ac:dyDescent="0.35">
      <c r="A2333" s="29">
        <v>42405</v>
      </c>
      <c r="B2333" s="30">
        <v>142.03800000000001</v>
      </c>
    </row>
    <row r="2334" spans="1:2" x14ac:dyDescent="0.35">
      <c r="A2334" s="29">
        <v>42408</v>
      </c>
      <c r="B2334" s="30">
        <v>138.64599999999999</v>
      </c>
    </row>
    <row r="2335" spans="1:2" x14ac:dyDescent="0.35">
      <c r="A2335" s="29">
        <v>42409</v>
      </c>
      <c r="B2335" s="30">
        <v>136.35300000000001</v>
      </c>
    </row>
    <row r="2336" spans="1:2" x14ac:dyDescent="0.35">
      <c r="A2336" s="29">
        <v>42410</v>
      </c>
      <c r="B2336" s="30">
        <v>137.36199999999999</v>
      </c>
    </row>
    <row r="2337" spans="1:2" x14ac:dyDescent="0.35">
      <c r="A2337" s="29">
        <v>42411</v>
      </c>
      <c r="B2337" s="30">
        <v>131.72300000000001</v>
      </c>
    </row>
    <row r="2338" spans="1:2" x14ac:dyDescent="0.35">
      <c r="A2338" s="29">
        <v>42412</v>
      </c>
      <c r="B2338" s="30">
        <v>133.602</v>
      </c>
    </row>
    <row r="2339" spans="1:2" x14ac:dyDescent="0.35">
      <c r="A2339" s="29">
        <v>42415</v>
      </c>
      <c r="B2339" s="30">
        <v>141.58000000000001</v>
      </c>
    </row>
    <row r="2340" spans="1:2" x14ac:dyDescent="0.35">
      <c r="A2340" s="29">
        <v>42416</v>
      </c>
      <c r="B2340" s="30">
        <v>141.30500000000001</v>
      </c>
    </row>
    <row r="2341" spans="1:2" x14ac:dyDescent="0.35">
      <c r="A2341" s="29">
        <v>42417</v>
      </c>
      <c r="B2341" s="30">
        <v>145.84399999999999</v>
      </c>
    </row>
    <row r="2342" spans="1:2" x14ac:dyDescent="0.35">
      <c r="A2342" s="29">
        <v>42418</v>
      </c>
      <c r="B2342" s="30">
        <v>146.94399999999999</v>
      </c>
    </row>
    <row r="2343" spans="1:2" x14ac:dyDescent="0.35">
      <c r="A2343" s="29">
        <v>42419</v>
      </c>
      <c r="B2343" s="30">
        <v>146.119</v>
      </c>
    </row>
    <row r="2344" spans="1:2" x14ac:dyDescent="0.35">
      <c r="A2344" s="29">
        <v>42422</v>
      </c>
      <c r="B2344" s="30">
        <v>149.28200000000001</v>
      </c>
    </row>
    <row r="2345" spans="1:2" x14ac:dyDescent="0.35">
      <c r="A2345" s="29">
        <v>42423</v>
      </c>
      <c r="B2345" s="30">
        <v>145.477</v>
      </c>
    </row>
    <row r="2346" spans="1:2" x14ac:dyDescent="0.35">
      <c r="A2346" s="29">
        <v>42424</v>
      </c>
      <c r="B2346" s="30">
        <v>142.22200000000001</v>
      </c>
    </row>
    <row r="2347" spans="1:2" x14ac:dyDescent="0.35">
      <c r="A2347" s="29">
        <v>42425</v>
      </c>
      <c r="B2347" s="30">
        <v>145.798</v>
      </c>
    </row>
    <row r="2348" spans="1:2" x14ac:dyDescent="0.35">
      <c r="A2348" s="29">
        <v>42426</v>
      </c>
      <c r="B2348" s="30">
        <v>148.45699999999999</v>
      </c>
    </row>
    <row r="2349" spans="1:2" x14ac:dyDescent="0.35">
      <c r="A2349" s="29">
        <v>42429</v>
      </c>
      <c r="B2349" s="30">
        <v>147.357</v>
      </c>
    </row>
    <row r="2350" spans="1:2" x14ac:dyDescent="0.35">
      <c r="A2350" s="29">
        <v>42430</v>
      </c>
      <c r="B2350" s="30">
        <v>147.54</v>
      </c>
    </row>
    <row r="2351" spans="1:2" x14ac:dyDescent="0.35">
      <c r="A2351" s="29">
        <v>42431</v>
      </c>
      <c r="B2351" s="30">
        <v>148.45699999999999</v>
      </c>
    </row>
    <row r="2352" spans="1:2" x14ac:dyDescent="0.35">
      <c r="A2352" s="29">
        <v>42432</v>
      </c>
      <c r="B2352" s="30">
        <v>148.09</v>
      </c>
    </row>
    <row r="2353" spans="1:2" x14ac:dyDescent="0.35">
      <c r="A2353" s="29">
        <v>42433</v>
      </c>
      <c r="B2353" s="30">
        <v>150.06200000000001</v>
      </c>
    </row>
    <row r="2354" spans="1:2" x14ac:dyDescent="0.35">
      <c r="A2354" s="29">
        <v>42436</v>
      </c>
      <c r="B2354" s="30">
        <v>149.23699999999999</v>
      </c>
    </row>
    <row r="2355" spans="1:2" x14ac:dyDescent="0.35">
      <c r="A2355" s="29">
        <v>42437</v>
      </c>
      <c r="B2355" s="30">
        <v>148.77799999999999</v>
      </c>
    </row>
    <row r="2356" spans="1:2" x14ac:dyDescent="0.35">
      <c r="A2356" s="29">
        <v>42438</v>
      </c>
      <c r="B2356" s="30">
        <v>149.512</v>
      </c>
    </row>
    <row r="2357" spans="1:2" x14ac:dyDescent="0.35">
      <c r="A2357" s="29">
        <v>42439</v>
      </c>
      <c r="B2357" s="30">
        <v>147.036</v>
      </c>
    </row>
    <row r="2358" spans="1:2" x14ac:dyDescent="0.35">
      <c r="A2358" s="29">
        <v>42440</v>
      </c>
      <c r="B2358" s="30">
        <v>152.4</v>
      </c>
    </row>
    <row r="2359" spans="1:2" x14ac:dyDescent="0.35">
      <c r="A2359" s="29">
        <v>42443</v>
      </c>
      <c r="B2359" s="30">
        <v>153.45500000000001</v>
      </c>
    </row>
    <row r="2360" spans="1:2" x14ac:dyDescent="0.35">
      <c r="A2360" s="29">
        <v>42444</v>
      </c>
      <c r="B2360" s="30">
        <v>150.47499999999999</v>
      </c>
    </row>
    <row r="2361" spans="1:2" x14ac:dyDescent="0.35">
      <c r="A2361" s="29">
        <v>42445</v>
      </c>
      <c r="B2361" s="30">
        <v>149.23699999999999</v>
      </c>
    </row>
    <row r="2362" spans="1:2" x14ac:dyDescent="0.35">
      <c r="A2362" s="29">
        <v>42446</v>
      </c>
      <c r="B2362" s="30">
        <v>146.34800000000001</v>
      </c>
    </row>
    <row r="2363" spans="1:2" x14ac:dyDescent="0.35">
      <c r="A2363" s="29">
        <v>42447</v>
      </c>
      <c r="B2363" s="30">
        <v>149.649</v>
      </c>
    </row>
    <row r="2364" spans="1:2" x14ac:dyDescent="0.35">
      <c r="A2364" s="29">
        <v>42450</v>
      </c>
      <c r="B2364" s="30">
        <v>146.34800000000001</v>
      </c>
    </row>
    <row r="2365" spans="1:2" x14ac:dyDescent="0.35">
      <c r="A2365" s="29">
        <v>42451</v>
      </c>
      <c r="B2365" s="30">
        <v>145.11000000000001</v>
      </c>
    </row>
    <row r="2366" spans="1:2" x14ac:dyDescent="0.35">
      <c r="A2366" s="29">
        <v>42452</v>
      </c>
      <c r="B2366" s="30">
        <v>144.881</v>
      </c>
    </row>
    <row r="2367" spans="1:2" x14ac:dyDescent="0.35">
      <c r="A2367" s="29">
        <v>42453</v>
      </c>
      <c r="B2367" s="30">
        <v>140.892</v>
      </c>
    </row>
    <row r="2368" spans="1:2" x14ac:dyDescent="0.35">
      <c r="A2368" s="29">
        <v>42458</v>
      </c>
      <c r="B2368" s="30">
        <v>143.047</v>
      </c>
    </row>
    <row r="2369" spans="1:2" x14ac:dyDescent="0.35">
      <c r="A2369" s="29">
        <v>42459</v>
      </c>
      <c r="B2369" s="30">
        <v>147.86099999999999</v>
      </c>
    </row>
    <row r="2370" spans="1:2" x14ac:dyDescent="0.35">
      <c r="A2370" s="29">
        <v>42460</v>
      </c>
      <c r="B2370" s="30">
        <v>144.05600000000001</v>
      </c>
    </row>
    <row r="2371" spans="1:2" x14ac:dyDescent="0.35">
      <c r="A2371" s="29">
        <v>42461</v>
      </c>
      <c r="B2371" s="30">
        <v>140.98400000000001</v>
      </c>
    </row>
    <row r="2372" spans="1:2" x14ac:dyDescent="0.35">
      <c r="A2372" s="29">
        <v>42464</v>
      </c>
      <c r="B2372" s="30">
        <v>142.68</v>
      </c>
    </row>
    <row r="2373" spans="1:2" x14ac:dyDescent="0.35">
      <c r="A2373" s="29">
        <v>42465</v>
      </c>
      <c r="B2373" s="30">
        <v>139.10400000000001</v>
      </c>
    </row>
    <row r="2374" spans="1:2" x14ac:dyDescent="0.35">
      <c r="A2374" s="29">
        <v>42466</v>
      </c>
      <c r="B2374" s="30">
        <v>140.571</v>
      </c>
    </row>
    <row r="2375" spans="1:2" x14ac:dyDescent="0.35">
      <c r="A2375" s="29">
        <v>42467</v>
      </c>
      <c r="B2375" s="30">
        <v>137.77500000000001</v>
      </c>
    </row>
    <row r="2376" spans="1:2" x14ac:dyDescent="0.35">
      <c r="A2376" s="29">
        <v>42468</v>
      </c>
      <c r="B2376" s="30">
        <v>138.50800000000001</v>
      </c>
    </row>
    <row r="2377" spans="1:2" x14ac:dyDescent="0.35">
      <c r="A2377" s="29">
        <v>42471</v>
      </c>
      <c r="B2377" s="30">
        <v>137.637</v>
      </c>
    </row>
    <row r="2378" spans="1:2" x14ac:dyDescent="0.35">
      <c r="A2378" s="29">
        <v>42472</v>
      </c>
      <c r="B2378" s="30">
        <v>138.18700000000001</v>
      </c>
    </row>
    <row r="2379" spans="1:2" x14ac:dyDescent="0.35">
      <c r="A2379" s="29">
        <v>42473</v>
      </c>
      <c r="B2379" s="30">
        <v>142.589</v>
      </c>
    </row>
    <row r="2380" spans="1:2" x14ac:dyDescent="0.35">
      <c r="A2380" s="29">
        <v>42474</v>
      </c>
      <c r="B2380" s="30">
        <v>141.672</v>
      </c>
    </row>
    <row r="2381" spans="1:2" x14ac:dyDescent="0.35">
      <c r="A2381" s="29">
        <v>42475</v>
      </c>
      <c r="B2381" s="30">
        <v>141.85499999999999</v>
      </c>
    </row>
    <row r="2382" spans="1:2" x14ac:dyDescent="0.35">
      <c r="A2382" s="29">
        <v>42478</v>
      </c>
      <c r="B2382" s="30">
        <v>143.047</v>
      </c>
    </row>
    <row r="2383" spans="1:2" x14ac:dyDescent="0.35">
      <c r="A2383" s="29">
        <v>42479</v>
      </c>
      <c r="B2383" s="30">
        <v>148.45699999999999</v>
      </c>
    </row>
    <row r="2384" spans="1:2" x14ac:dyDescent="0.35">
      <c r="A2384" s="29">
        <v>42480</v>
      </c>
      <c r="B2384" s="30">
        <v>147.999</v>
      </c>
    </row>
    <row r="2385" spans="1:2" x14ac:dyDescent="0.35">
      <c r="A2385" s="29">
        <v>42481</v>
      </c>
      <c r="B2385" s="30">
        <v>146.80699999999999</v>
      </c>
    </row>
    <row r="2386" spans="1:2" x14ac:dyDescent="0.35">
      <c r="A2386" s="29">
        <v>42482</v>
      </c>
      <c r="B2386" s="30">
        <v>138.92099999999999</v>
      </c>
    </row>
    <row r="2387" spans="1:2" x14ac:dyDescent="0.35">
      <c r="A2387" s="29">
        <v>42485</v>
      </c>
      <c r="B2387" s="30">
        <v>138.37100000000001</v>
      </c>
    </row>
    <row r="2388" spans="1:2" x14ac:dyDescent="0.35">
      <c r="A2388" s="29">
        <v>42486</v>
      </c>
      <c r="B2388" s="30">
        <v>136.94900000000001</v>
      </c>
    </row>
    <row r="2389" spans="1:2" x14ac:dyDescent="0.35">
      <c r="A2389" s="29">
        <v>42487</v>
      </c>
      <c r="B2389" s="30">
        <v>137.08699999999999</v>
      </c>
    </row>
    <row r="2390" spans="1:2" x14ac:dyDescent="0.35">
      <c r="A2390" s="29">
        <v>42488</v>
      </c>
      <c r="B2390" s="30">
        <v>138.279</v>
      </c>
    </row>
    <row r="2391" spans="1:2" x14ac:dyDescent="0.35">
      <c r="A2391" s="29">
        <v>42489</v>
      </c>
      <c r="B2391" s="30">
        <v>137.22399999999999</v>
      </c>
    </row>
    <row r="2392" spans="1:2" x14ac:dyDescent="0.35">
      <c r="A2392" s="29">
        <v>42492</v>
      </c>
      <c r="B2392" s="30">
        <v>139.517</v>
      </c>
    </row>
    <row r="2393" spans="1:2" x14ac:dyDescent="0.35">
      <c r="A2393" s="29">
        <v>42493</v>
      </c>
      <c r="B2393" s="30">
        <v>137.27000000000001</v>
      </c>
    </row>
    <row r="2394" spans="1:2" x14ac:dyDescent="0.35">
      <c r="A2394" s="29">
        <v>42494</v>
      </c>
      <c r="B2394" s="30">
        <v>133.923</v>
      </c>
    </row>
    <row r="2395" spans="1:2" x14ac:dyDescent="0.35">
      <c r="A2395" s="29">
        <v>42495</v>
      </c>
      <c r="B2395" s="30">
        <v>134.01499999999999</v>
      </c>
    </row>
    <row r="2396" spans="1:2" x14ac:dyDescent="0.35">
      <c r="A2396" s="29">
        <v>42496</v>
      </c>
      <c r="B2396" s="30">
        <v>132.59399999999999</v>
      </c>
    </row>
    <row r="2397" spans="1:2" x14ac:dyDescent="0.35">
      <c r="A2397" s="29">
        <v>42499</v>
      </c>
      <c r="B2397" s="30">
        <v>133.41900000000001</v>
      </c>
    </row>
    <row r="2398" spans="1:2" x14ac:dyDescent="0.35">
      <c r="A2398" s="29">
        <v>42500</v>
      </c>
      <c r="B2398" s="30">
        <v>134.33600000000001</v>
      </c>
    </row>
    <row r="2399" spans="1:2" x14ac:dyDescent="0.35">
      <c r="A2399" s="29">
        <v>42501</v>
      </c>
      <c r="B2399" s="30">
        <v>132.364</v>
      </c>
    </row>
    <row r="2400" spans="1:2" x14ac:dyDescent="0.35">
      <c r="A2400" s="29">
        <v>42502</v>
      </c>
      <c r="B2400" s="30">
        <v>130.30099999999999</v>
      </c>
    </row>
    <row r="2401" spans="1:2" x14ac:dyDescent="0.35">
      <c r="A2401" s="29">
        <v>42503</v>
      </c>
      <c r="B2401" s="30">
        <v>130.989</v>
      </c>
    </row>
    <row r="2402" spans="1:2" x14ac:dyDescent="0.35">
      <c r="A2402" s="29">
        <v>42506</v>
      </c>
      <c r="B2402" s="30">
        <v>131.40199999999999</v>
      </c>
    </row>
    <row r="2403" spans="1:2" x14ac:dyDescent="0.35">
      <c r="A2403" s="29">
        <v>42507</v>
      </c>
      <c r="B2403" s="30">
        <v>130.76</v>
      </c>
    </row>
    <row r="2404" spans="1:2" x14ac:dyDescent="0.35">
      <c r="A2404" s="29">
        <v>42508</v>
      </c>
      <c r="B2404" s="30">
        <v>131.58500000000001</v>
      </c>
    </row>
    <row r="2405" spans="1:2" x14ac:dyDescent="0.35">
      <c r="A2405" s="29">
        <v>42509</v>
      </c>
      <c r="B2405" s="30">
        <v>130.16399999999999</v>
      </c>
    </row>
    <row r="2406" spans="1:2" x14ac:dyDescent="0.35">
      <c r="A2406" s="29">
        <v>42510</v>
      </c>
      <c r="B2406" s="30">
        <v>131.99799999999999</v>
      </c>
    </row>
    <row r="2407" spans="1:2" x14ac:dyDescent="0.35">
      <c r="A2407" s="29">
        <v>42513</v>
      </c>
      <c r="B2407" s="30">
        <v>130.714</v>
      </c>
    </row>
    <row r="2408" spans="1:2" x14ac:dyDescent="0.35">
      <c r="A2408" s="29">
        <v>42514</v>
      </c>
      <c r="B2408" s="30">
        <v>132.364</v>
      </c>
    </row>
    <row r="2409" spans="1:2" x14ac:dyDescent="0.35">
      <c r="A2409" s="29">
        <v>42515</v>
      </c>
      <c r="B2409" s="30">
        <v>133.41900000000001</v>
      </c>
    </row>
    <row r="2410" spans="1:2" x14ac:dyDescent="0.35">
      <c r="A2410" s="29">
        <v>42516</v>
      </c>
      <c r="B2410" s="30">
        <v>132.91499999999999</v>
      </c>
    </row>
    <row r="2411" spans="1:2" x14ac:dyDescent="0.35">
      <c r="A2411" s="29">
        <v>42517</v>
      </c>
      <c r="B2411" s="30">
        <v>134.33600000000001</v>
      </c>
    </row>
    <row r="2412" spans="1:2" x14ac:dyDescent="0.35">
      <c r="A2412" s="29">
        <v>42520</v>
      </c>
      <c r="B2412" s="30">
        <v>134.61099999999999</v>
      </c>
    </row>
    <row r="2413" spans="1:2" x14ac:dyDescent="0.35">
      <c r="A2413" s="29">
        <v>42521</v>
      </c>
      <c r="B2413" s="30">
        <v>133.09800000000001</v>
      </c>
    </row>
    <row r="2414" spans="1:2" x14ac:dyDescent="0.35">
      <c r="A2414" s="29">
        <v>42522</v>
      </c>
      <c r="B2414" s="30">
        <v>134.06100000000001</v>
      </c>
    </row>
    <row r="2415" spans="1:2" x14ac:dyDescent="0.35">
      <c r="A2415" s="29">
        <v>42523</v>
      </c>
      <c r="B2415" s="30">
        <v>136.262</v>
      </c>
    </row>
    <row r="2416" spans="1:2" x14ac:dyDescent="0.35">
      <c r="A2416" s="29">
        <v>42524</v>
      </c>
      <c r="B2416" s="30">
        <v>135.75700000000001</v>
      </c>
    </row>
    <row r="2417" spans="1:2" x14ac:dyDescent="0.35">
      <c r="A2417" s="29">
        <v>42527</v>
      </c>
      <c r="B2417" s="30">
        <v>138.78299999999999</v>
      </c>
    </row>
    <row r="2418" spans="1:2" x14ac:dyDescent="0.35">
      <c r="A2418" s="29">
        <v>42528</v>
      </c>
      <c r="B2418" s="30">
        <v>143.55099999999999</v>
      </c>
    </row>
    <row r="2419" spans="1:2" x14ac:dyDescent="0.35">
      <c r="A2419" s="29">
        <v>42529</v>
      </c>
      <c r="B2419" s="30">
        <v>141.809</v>
      </c>
    </row>
    <row r="2420" spans="1:2" x14ac:dyDescent="0.35">
      <c r="A2420" s="29">
        <v>42530</v>
      </c>
      <c r="B2420" s="30">
        <v>141.351</v>
      </c>
    </row>
    <row r="2421" spans="1:2" x14ac:dyDescent="0.35">
      <c r="A2421" s="29">
        <v>42531</v>
      </c>
      <c r="B2421" s="30">
        <v>138.875</v>
      </c>
    </row>
    <row r="2422" spans="1:2" x14ac:dyDescent="0.35">
      <c r="A2422" s="29">
        <v>42534</v>
      </c>
      <c r="B2422" s="30">
        <v>137.54499999999999</v>
      </c>
    </row>
    <row r="2423" spans="1:2" x14ac:dyDescent="0.35">
      <c r="A2423" s="29">
        <v>42535</v>
      </c>
      <c r="B2423" s="30">
        <v>134.38200000000001</v>
      </c>
    </row>
    <row r="2424" spans="1:2" x14ac:dyDescent="0.35">
      <c r="A2424" s="29">
        <v>42536</v>
      </c>
      <c r="B2424" s="30">
        <v>136.72</v>
      </c>
    </row>
    <row r="2425" spans="1:2" x14ac:dyDescent="0.35">
      <c r="A2425" s="29">
        <v>42537</v>
      </c>
      <c r="B2425" s="30">
        <v>133.602</v>
      </c>
    </row>
    <row r="2426" spans="1:2" x14ac:dyDescent="0.35">
      <c r="A2426" s="29">
        <v>42538</v>
      </c>
      <c r="B2426" s="30">
        <v>134.428</v>
      </c>
    </row>
    <row r="2427" spans="1:2" x14ac:dyDescent="0.35">
      <c r="A2427" s="29">
        <v>42541</v>
      </c>
      <c r="B2427" s="30">
        <v>139.74600000000001</v>
      </c>
    </row>
    <row r="2428" spans="1:2" x14ac:dyDescent="0.35">
      <c r="A2428" s="29">
        <v>42542</v>
      </c>
      <c r="B2428" s="30">
        <v>138.875</v>
      </c>
    </row>
    <row r="2429" spans="1:2" x14ac:dyDescent="0.35">
      <c r="A2429" s="29">
        <v>42543</v>
      </c>
      <c r="B2429" s="30">
        <v>139.10400000000001</v>
      </c>
    </row>
    <row r="2430" spans="1:2" x14ac:dyDescent="0.35">
      <c r="A2430" s="29">
        <v>42544</v>
      </c>
      <c r="B2430" s="30">
        <v>140.755</v>
      </c>
    </row>
    <row r="2431" spans="1:2" x14ac:dyDescent="0.35">
      <c r="A2431" s="29">
        <v>42545</v>
      </c>
      <c r="B2431" s="30">
        <v>130.34700000000001</v>
      </c>
    </row>
    <row r="2432" spans="1:2" x14ac:dyDescent="0.35">
      <c r="A2432" s="29">
        <v>42548</v>
      </c>
      <c r="B2432" s="30">
        <v>127.092</v>
      </c>
    </row>
    <row r="2433" spans="1:2" x14ac:dyDescent="0.35">
      <c r="A2433" s="29">
        <v>42549</v>
      </c>
      <c r="B2433" s="30">
        <v>129.33799999999999</v>
      </c>
    </row>
    <row r="2434" spans="1:2" x14ac:dyDescent="0.35">
      <c r="A2434" s="29">
        <v>42550</v>
      </c>
      <c r="B2434" s="30">
        <v>132.91499999999999</v>
      </c>
    </row>
    <row r="2435" spans="1:2" x14ac:dyDescent="0.35">
      <c r="A2435" s="29">
        <v>42551</v>
      </c>
      <c r="B2435" s="30">
        <v>133.37299999999999</v>
      </c>
    </row>
    <row r="2436" spans="1:2" x14ac:dyDescent="0.35">
      <c r="A2436" s="29">
        <v>42552</v>
      </c>
      <c r="B2436" s="30">
        <v>135.89500000000001</v>
      </c>
    </row>
    <row r="2437" spans="1:2" x14ac:dyDescent="0.35">
      <c r="A2437" s="29">
        <v>42555</v>
      </c>
      <c r="B2437" s="30">
        <v>135.25299999999999</v>
      </c>
    </row>
    <row r="2438" spans="1:2" x14ac:dyDescent="0.35">
      <c r="A2438" s="29">
        <v>42556</v>
      </c>
      <c r="B2438" s="30">
        <v>132.227</v>
      </c>
    </row>
    <row r="2439" spans="1:2" x14ac:dyDescent="0.35">
      <c r="A2439" s="29">
        <v>42557</v>
      </c>
      <c r="B2439" s="30">
        <v>131.72300000000001</v>
      </c>
    </row>
    <row r="2440" spans="1:2" x14ac:dyDescent="0.35">
      <c r="A2440" s="29">
        <v>42558</v>
      </c>
      <c r="B2440" s="30">
        <v>133.23599999999999</v>
      </c>
    </row>
    <row r="2441" spans="1:2" x14ac:dyDescent="0.35">
      <c r="A2441" s="29">
        <v>42559</v>
      </c>
      <c r="B2441" s="30">
        <v>134.886</v>
      </c>
    </row>
    <row r="2442" spans="1:2" x14ac:dyDescent="0.35">
      <c r="A2442" s="29">
        <v>42562</v>
      </c>
      <c r="B2442" s="30">
        <v>138.46199999999999</v>
      </c>
    </row>
    <row r="2443" spans="1:2" x14ac:dyDescent="0.35">
      <c r="A2443" s="29">
        <v>42563</v>
      </c>
      <c r="B2443" s="30">
        <v>140.846</v>
      </c>
    </row>
    <row r="2444" spans="1:2" x14ac:dyDescent="0.35">
      <c r="A2444" s="29">
        <v>42564</v>
      </c>
      <c r="B2444" s="30">
        <v>140.892</v>
      </c>
    </row>
    <row r="2445" spans="1:2" x14ac:dyDescent="0.35">
      <c r="A2445" s="29">
        <v>42565</v>
      </c>
      <c r="B2445" s="30">
        <v>141.672</v>
      </c>
    </row>
    <row r="2446" spans="1:2" x14ac:dyDescent="0.35">
      <c r="A2446" s="29">
        <v>42566</v>
      </c>
      <c r="B2446" s="30">
        <v>140.434</v>
      </c>
    </row>
    <row r="2447" spans="1:2" x14ac:dyDescent="0.35">
      <c r="A2447" s="29">
        <v>42569</v>
      </c>
      <c r="B2447" s="30">
        <v>142.726</v>
      </c>
    </row>
    <row r="2448" spans="1:2" x14ac:dyDescent="0.35">
      <c r="A2448" s="29">
        <v>42570</v>
      </c>
      <c r="B2448" s="30">
        <v>140.755</v>
      </c>
    </row>
    <row r="2449" spans="1:2" x14ac:dyDescent="0.35">
      <c r="A2449" s="29">
        <v>42571</v>
      </c>
      <c r="B2449" s="30">
        <v>141.76300000000001</v>
      </c>
    </row>
    <row r="2450" spans="1:2" x14ac:dyDescent="0.35">
      <c r="A2450" s="29">
        <v>42572</v>
      </c>
      <c r="B2450" s="30">
        <v>142.68</v>
      </c>
    </row>
    <row r="2451" spans="1:2" x14ac:dyDescent="0.35">
      <c r="A2451" s="29">
        <v>42573</v>
      </c>
      <c r="B2451" s="30">
        <v>142.084</v>
      </c>
    </row>
    <row r="2452" spans="1:2" x14ac:dyDescent="0.35">
      <c r="A2452" s="29">
        <v>42576</v>
      </c>
      <c r="B2452" s="30">
        <v>143.322</v>
      </c>
    </row>
    <row r="2453" spans="1:2" x14ac:dyDescent="0.35">
      <c r="A2453" s="29">
        <v>42577</v>
      </c>
      <c r="B2453" s="30">
        <v>142.726</v>
      </c>
    </row>
    <row r="2454" spans="1:2" x14ac:dyDescent="0.35">
      <c r="A2454" s="29">
        <v>42578</v>
      </c>
      <c r="B2454" s="30">
        <v>146.119</v>
      </c>
    </row>
    <row r="2455" spans="1:2" x14ac:dyDescent="0.35">
      <c r="A2455" s="29">
        <v>42579</v>
      </c>
      <c r="B2455" s="30">
        <v>146.715</v>
      </c>
    </row>
    <row r="2456" spans="1:2" x14ac:dyDescent="0.35">
      <c r="A2456" s="29">
        <v>42580</v>
      </c>
      <c r="B2456" s="30">
        <v>155.79300000000001</v>
      </c>
    </row>
    <row r="2457" spans="1:2" x14ac:dyDescent="0.35">
      <c r="A2457" s="29">
        <v>42583</v>
      </c>
      <c r="B2457" s="30">
        <v>157.94800000000001</v>
      </c>
    </row>
    <row r="2458" spans="1:2" x14ac:dyDescent="0.35">
      <c r="A2458" s="29">
        <v>42584</v>
      </c>
      <c r="B2458" s="30">
        <v>155.28899999999999</v>
      </c>
    </row>
    <row r="2459" spans="1:2" x14ac:dyDescent="0.35">
      <c r="A2459" s="29">
        <v>42585</v>
      </c>
      <c r="B2459" s="30">
        <v>155.42599999999999</v>
      </c>
    </row>
    <row r="2460" spans="1:2" x14ac:dyDescent="0.35">
      <c r="A2460" s="29">
        <v>42586</v>
      </c>
      <c r="B2460" s="30">
        <v>155.01400000000001</v>
      </c>
    </row>
    <row r="2461" spans="1:2" x14ac:dyDescent="0.35">
      <c r="A2461" s="29">
        <v>42587</v>
      </c>
      <c r="B2461" s="30">
        <v>158.17699999999999</v>
      </c>
    </row>
    <row r="2462" spans="1:2" x14ac:dyDescent="0.35">
      <c r="A2462" s="29">
        <v>42590</v>
      </c>
      <c r="B2462" s="30">
        <v>155.976</v>
      </c>
    </row>
    <row r="2463" spans="1:2" x14ac:dyDescent="0.35">
      <c r="A2463" s="29">
        <v>42591</v>
      </c>
      <c r="B2463" s="30">
        <v>157.44399999999999</v>
      </c>
    </row>
    <row r="2464" spans="1:2" x14ac:dyDescent="0.35">
      <c r="A2464" s="29">
        <v>42592</v>
      </c>
      <c r="B2464" s="30">
        <v>157.994</v>
      </c>
    </row>
    <row r="2465" spans="1:2" x14ac:dyDescent="0.35">
      <c r="A2465" s="29">
        <v>42593</v>
      </c>
      <c r="B2465" s="30">
        <v>159.18600000000001</v>
      </c>
    </row>
    <row r="2466" spans="1:2" x14ac:dyDescent="0.35">
      <c r="A2466" s="29">
        <v>42594</v>
      </c>
      <c r="B2466" s="30">
        <v>162.12</v>
      </c>
    </row>
    <row r="2467" spans="1:2" x14ac:dyDescent="0.35">
      <c r="A2467" s="29">
        <v>42597</v>
      </c>
      <c r="B2467" s="30">
        <v>160.745</v>
      </c>
    </row>
    <row r="2468" spans="1:2" x14ac:dyDescent="0.35">
      <c r="A2468" s="29">
        <v>42598</v>
      </c>
      <c r="B2468" s="30">
        <v>159.64400000000001</v>
      </c>
    </row>
    <row r="2469" spans="1:2" x14ac:dyDescent="0.35">
      <c r="A2469" s="29">
        <v>42599</v>
      </c>
      <c r="B2469" s="30">
        <v>158.81899999999999</v>
      </c>
    </row>
    <row r="2470" spans="1:2" x14ac:dyDescent="0.35">
      <c r="A2470" s="29">
        <v>42600</v>
      </c>
      <c r="B2470" s="30">
        <v>161.02000000000001</v>
      </c>
    </row>
    <row r="2471" spans="1:2" x14ac:dyDescent="0.35">
      <c r="A2471" s="29">
        <v>42601</v>
      </c>
      <c r="B2471" s="30">
        <v>160.10300000000001</v>
      </c>
    </row>
    <row r="2472" spans="1:2" x14ac:dyDescent="0.35">
      <c r="A2472" s="29">
        <v>42604</v>
      </c>
      <c r="B2472" s="30">
        <v>158.26900000000001</v>
      </c>
    </row>
    <row r="2473" spans="1:2" x14ac:dyDescent="0.35">
      <c r="A2473" s="29">
        <v>42605</v>
      </c>
      <c r="B2473" s="30">
        <v>158.40600000000001</v>
      </c>
    </row>
    <row r="2474" spans="1:2" x14ac:dyDescent="0.35">
      <c r="A2474" s="29">
        <v>42606</v>
      </c>
      <c r="B2474" s="30">
        <v>157.85599999999999</v>
      </c>
    </row>
    <row r="2475" spans="1:2" x14ac:dyDescent="0.35">
      <c r="A2475" s="29">
        <v>42607</v>
      </c>
      <c r="B2475" s="30">
        <v>156.02199999999999</v>
      </c>
    </row>
    <row r="2476" spans="1:2" x14ac:dyDescent="0.35">
      <c r="A2476" s="29">
        <v>42608</v>
      </c>
      <c r="B2476" s="30">
        <v>156.38900000000001</v>
      </c>
    </row>
    <row r="2477" spans="1:2" x14ac:dyDescent="0.35">
      <c r="A2477" s="29">
        <v>42611</v>
      </c>
      <c r="B2477" s="30">
        <v>154.78399999999999</v>
      </c>
    </row>
    <row r="2478" spans="1:2" x14ac:dyDescent="0.35">
      <c r="A2478" s="29">
        <v>42612</v>
      </c>
      <c r="B2478" s="30">
        <v>154.69300000000001</v>
      </c>
    </row>
    <row r="2479" spans="1:2" x14ac:dyDescent="0.35">
      <c r="A2479" s="29">
        <v>42613</v>
      </c>
      <c r="B2479" s="30">
        <v>155.839</v>
      </c>
    </row>
    <row r="2480" spans="1:2" x14ac:dyDescent="0.35">
      <c r="A2480" s="29">
        <v>42614</v>
      </c>
      <c r="B2480" s="30">
        <v>156.80199999999999</v>
      </c>
    </row>
    <row r="2481" spans="1:2" x14ac:dyDescent="0.35">
      <c r="A2481" s="29">
        <v>42615</v>
      </c>
      <c r="B2481" s="30">
        <v>161.249</v>
      </c>
    </row>
    <row r="2482" spans="1:2" x14ac:dyDescent="0.35">
      <c r="A2482" s="29">
        <v>42618</v>
      </c>
      <c r="B2482" s="30">
        <v>160.37799999999999</v>
      </c>
    </row>
    <row r="2483" spans="1:2" x14ac:dyDescent="0.35">
      <c r="A2483" s="29">
        <v>42619</v>
      </c>
      <c r="B2483" s="30">
        <v>159.87299999999999</v>
      </c>
    </row>
    <row r="2484" spans="1:2" x14ac:dyDescent="0.35">
      <c r="A2484" s="29">
        <v>42620</v>
      </c>
      <c r="B2484" s="30">
        <v>161.61600000000001</v>
      </c>
    </row>
    <row r="2485" spans="1:2" x14ac:dyDescent="0.35">
      <c r="A2485" s="29">
        <v>42621</v>
      </c>
      <c r="B2485" s="30">
        <v>162.80799999999999</v>
      </c>
    </row>
    <row r="2486" spans="1:2" x14ac:dyDescent="0.35">
      <c r="A2486" s="29">
        <v>42622</v>
      </c>
      <c r="B2486" s="30">
        <v>160.928</v>
      </c>
    </row>
    <row r="2487" spans="1:2" x14ac:dyDescent="0.35">
      <c r="A2487" s="29">
        <v>42625</v>
      </c>
      <c r="B2487" s="30">
        <v>160.37799999999999</v>
      </c>
    </row>
    <row r="2488" spans="1:2" x14ac:dyDescent="0.35">
      <c r="A2488" s="29">
        <v>42626</v>
      </c>
      <c r="B2488" s="30">
        <v>159.91900000000001</v>
      </c>
    </row>
    <row r="2489" spans="1:2" x14ac:dyDescent="0.35">
      <c r="A2489" s="29">
        <v>42627</v>
      </c>
      <c r="B2489" s="30">
        <v>158.17699999999999</v>
      </c>
    </row>
    <row r="2490" spans="1:2" x14ac:dyDescent="0.35">
      <c r="A2490" s="29">
        <v>42628</v>
      </c>
      <c r="B2490" s="30">
        <v>159.232</v>
      </c>
    </row>
    <row r="2491" spans="1:2" x14ac:dyDescent="0.35">
      <c r="A2491" s="29">
        <v>42629</v>
      </c>
      <c r="B2491" s="30">
        <v>160.19399999999999</v>
      </c>
    </row>
    <row r="2492" spans="1:2" x14ac:dyDescent="0.35">
      <c r="A2492" s="29">
        <v>42632</v>
      </c>
      <c r="B2492" s="30">
        <v>162.166</v>
      </c>
    </row>
    <row r="2493" spans="1:2" x14ac:dyDescent="0.35">
      <c r="A2493" s="29">
        <v>42633</v>
      </c>
      <c r="B2493" s="30">
        <v>162.66999999999999</v>
      </c>
    </row>
    <row r="2494" spans="1:2" x14ac:dyDescent="0.35">
      <c r="A2494" s="29">
        <v>42634</v>
      </c>
      <c r="B2494" s="30">
        <v>162.02799999999999</v>
      </c>
    </row>
    <row r="2495" spans="1:2" x14ac:dyDescent="0.35">
      <c r="A2495" s="29">
        <v>42635</v>
      </c>
      <c r="B2495" s="30">
        <v>168.21799999999999</v>
      </c>
    </row>
    <row r="2496" spans="1:2" x14ac:dyDescent="0.35">
      <c r="A2496" s="29">
        <v>42636</v>
      </c>
      <c r="B2496" s="30">
        <v>167.11799999999999</v>
      </c>
    </row>
    <row r="2497" spans="1:2" x14ac:dyDescent="0.35">
      <c r="A2497" s="29">
        <v>42639</v>
      </c>
      <c r="B2497" s="30">
        <v>164.96299999999999</v>
      </c>
    </row>
    <row r="2498" spans="1:2" x14ac:dyDescent="0.35">
      <c r="A2498" s="29">
        <v>42640</v>
      </c>
      <c r="B2498" s="30">
        <v>164.09200000000001</v>
      </c>
    </row>
    <row r="2499" spans="1:2" x14ac:dyDescent="0.35">
      <c r="A2499" s="29">
        <v>42641</v>
      </c>
      <c r="B2499" s="30">
        <v>164.596</v>
      </c>
    </row>
    <row r="2500" spans="1:2" x14ac:dyDescent="0.35">
      <c r="A2500" s="29">
        <v>42642</v>
      </c>
      <c r="B2500" s="30">
        <v>162.66999999999999</v>
      </c>
    </row>
    <row r="2501" spans="1:2" x14ac:dyDescent="0.35">
      <c r="A2501" s="29">
        <v>42643</v>
      </c>
      <c r="B2501" s="30">
        <v>164.642</v>
      </c>
    </row>
    <row r="2502" spans="1:2" x14ac:dyDescent="0.35">
      <c r="A2502" s="29">
        <v>42646</v>
      </c>
      <c r="B2502" s="30">
        <v>165.78800000000001</v>
      </c>
    </row>
    <row r="2503" spans="1:2" x14ac:dyDescent="0.35">
      <c r="A2503" s="29">
        <v>42647</v>
      </c>
      <c r="B2503" s="30">
        <v>171.06</v>
      </c>
    </row>
    <row r="2504" spans="1:2" x14ac:dyDescent="0.35">
      <c r="A2504" s="29">
        <v>42648</v>
      </c>
      <c r="B2504" s="30">
        <v>170.464</v>
      </c>
    </row>
    <row r="2505" spans="1:2" x14ac:dyDescent="0.35">
      <c r="A2505" s="29">
        <v>42649</v>
      </c>
      <c r="B2505" s="30">
        <v>171.74799999999999</v>
      </c>
    </row>
    <row r="2506" spans="1:2" x14ac:dyDescent="0.35">
      <c r="A2506" s="29">
        <v>42650</v>
      </c>
      <c r="B2506" s="30">
        <v>170.464</v>
      </c>
    </row>
    <row r="2507" spans="1:2" x14ac:dyDescent="0.35">
      <c r="A2507" s="29">
        <v>42653</v>
      </c>
      <c r="B2507" s="30">
        <v>172.43600000000001</v>
      </c>
    </row>
    <row r="2508" spans="1:2" x14ac:dyDescent="0.35">
      <c r="A2508" s="29">
        <v>42654</v>
      </c>
      <c r="B2508" s="30">
        <v>175.095</v>
      </c>
    </row>
    <row r="2509" spans="1:2" x14ac:dyDescent="0.35">
      <c r="A2509" s="29">
        <v>42655</v>
      </c>
      <c r="B2509" s="30">
        <v>174.72800000000001</v>
      </c>
    </row>
    <row r="2510" spans="1:2" x14ac:dyDescent="0.35">
      <c r="A2510" s="29">
        <v>42656</v>
      </c>
      <c r="B2510" s="30">
        <v>172.43600000000001</v>
      </c>
    </row>
    <row r="2511" spans="1:2" x14ac:dyDescent="0.35">
      <c r="A2511" s="29">
        <v>42657</v>
      </c>
      <c r="B2511" s="30">
        <v>176.471</v>
      </c>
    </row>
    <row r="2512" spans="1:2" x14ac:dyDescent="0.35">
      <c r="A2512" s="29">
        <v>42660</v>
      </c>
      <c r="B2512" s="30">
        <v>174.22399999999999</v>
      </c>
    </row>
    <row r="2513" spans="1:2" x14ac:dyDescent="0.35">
      <c r="A2513" s="29">
        <v>42661</v>
      </c>
      <c r="B2513" s="30">
        <v>174.40700000000001</v>
      </c>
    </row>
    <row r="2514" spans="1:2" x14ac:dyDescent="0.35">
      <c r="A2514" s="29">
        <v>42662</v>
      </c>
      <c r="B2514" s="30">
        <v>174.316</v>
      </c>
    </row>
    <row r="2515" spans="1:2" x14ac:dyDescent="0.35">
      <c r="A2515" s="29">
        <v>42663</v>
      </c>
      <c r="B2515" s="30">
        <v>173.857</v>
      </c>
    </row>
    <row r="2516" spans="1:2" x14ac:dyDescent="0.35">
      <c r="A2516" s="29">
        <v>42664</v>
      </c>
      <c r="B2516" s="30">
        <v>174.041</v>
      </c>
    </row>
    <row r="2517" spans="1:2" x14ac:dyDescent="0.35">
      <c r="A2517" s="29">
        <v>42667</v>
      </c>
      <c r="B2517" s="30">
        <v>174.86600000000001</v>
      </c>
    </row>
    <row r="2518" spans="1:2" x14ac:dyDescent="0.35">
      <c r="A2518" s="29">
        <v>42668</v>
      </c>
      <c r="B2518" s="30">
        <v>172.75700000000001</v>
      </c>
    </row>
    <row r="2519" spans="1:2" x14ac:dyDescent="0.35">
      <c r="A2519" s="29">
        <v>42669</v>
      </c>
      <c r="B2519" s="30">
        <v>186.14500000000001</v>
      </c>
    </row>
    <row r="2520" spans="1:2" x14ac:dyDescent="0.35">
      <c r="A2520" s="29">
        <v>42670</v>
      </c>
      <c r="B2520" s="30">
        <v>186.14500000000001</v>
      </c>
    </row>
    <row r="2521" spans="1:2" x14ac:dyDescent="0.35">
      <c r="A2521" s="29">
        <v>42671</v>
      </c>
      <c r="B2521" s="30">
        <v>187.06200000000001</v>
      </c>
    </row>
    <row r="2522" spans="1:2" x14ac:dyDescent="0.35">
      <c r="A2522" s="29">
        <v>42674</v>
      </c>
      <c r="B2522" s="30">
        <v>185.274</v>
      </c>
    </row>
    <row r="2523" spans="1:2" x14ac:dyDescent="0.35">
      <c r="A2523" s="29">
        <v>42675</v>
      </c>
      <c r="B2523" s="30">
        <v>183.94399999999999</v>
      </c>
    </row>
    <row r="2524" spans="1:2" x14ac:dyDescent="0.35">
      <c r="A2524" s="29">
        <v>42676</v>
      </c>
      <c r="B2524" s="30">
        <v>181.19300000000001</v>
      </c>
    </row>
    <row r="2525" spans="1:2" x14ac:dyDescent="0.35">
      <c r="A2525" s="29">
        <v>42677</v>
      </c>
      <c r="B2525" s="30">
        <v>181.51400000000001</v>
      </c>
    </row>
    <row r="2526" spans="1:2" x14ac:dyDescent="0.35">
      <c r="A2526" s="29">
        <v>42678</v>
      </c>
      <c r="B2526" s="30">
        <v>178.488</v>
      </c>
    </row>
    <row r="2527" spans="1:2" x14ac:dyDescent="0.35">
      <c r="A2527" s="29">
        <v>42681</v>
      </c>
      <c r="B2527" s="30">
        <v>181.422</v>
      </c>
    </row>
    <row r="2528" spans="1:2" x14ac:dyDescent="0.35">
      <c r="A2528" s="29">
        <v>42682</v>
      </c>
      <c r="B2528" s="30">
        <v>182.202</v>
      </c>
    </row>
    <row r="2529" spans="1:2" x14ac:dyDescent="0.35">
      <c r="A2529" s="29">
        <v>42683</v>
      </c>
      <c r="B2529" s="30">
        <v>183.07300000000001</v>
      </c>
    </row>
    <row r="2530" spans="1:2" x14ac:dyDescent="0.35">
      <c r="A2530" s="29">
        <v>42684</v>
      </c>
      <c r="B2530" s="30">
        <v>177.892</v>
      </c>
    </row>
    <row r="2531" spans="1:2" x14ac:dyDescent="0.35">
      <c r="A2531" s="29">
        <v>42685</v>
      </c>
      <c r="B2531" s="30">
        <v>179.35900000000001</v>
      </c>
    </row>
    <row r="2532" spans="1:2" x14ac:dyDescent="0.35">
      <c r="A2532" s="29">
        <v>42688</v>
      </c>
      <c r="B2532" s="30">
        <v>179.35900000000001</v>
      </c>
    </row>
    <row r="2533" spans="1:2" x14ac:dyDescent="0.35">
      <c r="A2533" s="29">
        <v>42689</v>
      </c>
      <c r="B2533" s="30">
        <v>181.92699999999999</v>
      </c>
    </row>
    <row r="2534" spans="1:2" x14ac:dyDescent="0.35">
      <c r="A2534" s="29">
        <v>42690</v>
      </c>
      <c r="B2534" s="30">
        <v>179.17599999999999</v>
      </c>
    </row>
    <row r="2535" spans="1:2" x14ac:dyDescent="0.35">
      <c r="A2535" s="29">
        <v>42691</v>
      </c>
      <c r="B2535" s="30">
        <v>180.87200000000001</v>
      </c>
    </row>
    <row r="2536" spans="1:2" x14ac:dyDescent="0.35">
      <c r="A2536" s="29">
        <v>42692</v>
      </c>
      <c r="B2536" s="30">
        <v>182.614</v>
      </c>
    </row>
    <row r="2537" spans="1:2" x14ac:dyDescent="0.35">
      <c r="A2537" s="29">
        <v>42695</v>
      </c>
      <c r="B2537" s="30">
        <v>183.898</v>
      </c>
    </row>
    <row r="2538" spans="1:2" x14ac:dyDescent="0.35">
      <c r="A2538" s="29">
        <v>42696</v>
      </c>
      <c r="B2538" s="30">
        <v>184.76900000000001</v>
      </c>
    </row>
    <row r="2539" spans="1:2" x14ac:dyDescent="0.35">
      <c r="A2539" s="29">
        <v>42697</v>
      </c>
      <c r="B2539" s="30">
        <v>182.84399999999999</v>
      </c>
    </row>
    <row r="2540" spans="1:2" x14ac:dyDescent="0.35">
      <c r="A2540" s="29">
        <v>42698</v>
      </c>
      <c r="B2540" s="30">
        <v>184.036</v>
      </c>
    </row>
    <row r="2541" spans="1:2" x14ac:dyDescent="0.35">
      <c r="A2541" s="29">
        <v>42699</v>
      </c>
      <c r="B2541" s="30">
        <v>183.761</v>
      </c>
    </row>
    <row r="2542" spans="1:2" x14ac:dyDescent="0.35">
      <c r="A2542" s="29">
        <v>42702</v>
      </c>
      <c r="B2542" s="30">
        <v>182.84399999999999</v>
      </c>
    </row>
    <row r="2543" spans="1:2" x14ac:dyDescent="0.35">
      <c r="A2543" s="29">
        <v>42703</v>
      </c>
      <c r="B2543" s="30">
        <v>187.38300000000001</v>
      </c>
    </row>
    <row r="2544" spans="1:2" x14ac:dyDescent="0.35">
      <c r="A2544" s="29">
        <v>42704</v>
      </c>
      <c r="B2544" s="30">
        <v>187.97900000000001</v>
      </c>
    </row>
    <row r="2545" spans="1:2" x14ac:dyDescent="0.35">
      <c r="A2545" s="29">
        <v>42705</v>
      </c>
      <c r="B2545" s="30">
        <v>185.31899999999999</v>
      </c>
    </row>
    <row r="2546" spans="1:2" x14ac:dyDescent="0.35">
      <c r="A2546" s="29">
        <v>42706</v>
      </c>
      <c r="B2546" s="30">
        <v>185.18199999999999</v>
      </c>
    </row>
    <row r="2547" spans="1:2" x14ac:dyDescent="0.35">
      <c r="A2547" s="29">
        <v>42709</v>
      </c>
      <c r="B2547" s="30">
        <v>187.79499999999999</v>
      </c>
    </row>
    <row r="2548" spans="1:2" x14ac:dyDescent="0.35">
      <c r="A2548" s="29">
        <v>42710</v>
      </c>
      <c r="B2548" s="30">
        <v>187.79499999999999</v>
      </c>
    </row>
    <row r="2549" spans="1:2" x14ac:dyDescent="0.35">
      <c r="A2549" s="29">
        <v>42711</v>
      </c>
      <c r="B2549" s="30">
        <v>191.28</v>
      </c>
    </row>
    <row r="2550" spans="1:2" x14ac:dyDescent="0.35">
      <c r="A2550" s="29">
        <v>42712</v>
      </c>
      <c r="B2550" s="30">
        <v>195.268</v>
      </c>
    </row>
    <row r="2551" spans="1:2" x14ac:dyDescent="0.35">
      <c r="A2551" s="29">
        <v>42713</v>
      </c>
      <c r="B2551" s="30">
        <v>194.90199999999999</v>
      </c>
    </row>
    <row r="2552" spans="1:2" x14ac:dyDescent="0.35">
      <c r="A2552" s="29">
        <v>42716</v>
      </c>
      <c r="B2552" s="30">
        <v>194.351</v>
      </c>
    </row>
    <row r="2553" spans="1:2" x14ac:dyDescent="0.35">
      <c r="A2553" s="29">
        <v>42717</v>
      </c>
      <c r="B2553" s="30">
        <v>193.84700000000001</v>
      </c>
    </row>
    <row r="2554" spans="1:2" x14ac:dyDescent="0.35">
      <c r="A2554" s="29">
        <v>42718</v>
      </c>
      <c r="B2554" s="30">
        <v>191.05</v>
      </c>
    </row>
    <row r="2555" spans="1:2" x14ac:dyDescent="0.35">
      <c r="A2555" s="29">
        <v>42719</v>
      </c>
      <c r="B2555" s="30">
        <v>191.64599999999999</v>
      </c>
    </row>
    <row r="2556" spans="1:2" x14ac:dyDescent="0.35">
      <c r="A2556" s="29">
        <v>42720</v>
      </c>
      <c r="B2556" s="30">
        <v>194.30600000000001</v>
      </c>
    </row>
    <row r="2557" spans="1:2" x14ac:dyDescent="0.35">
      <c r="A2557" s="29">
        <v>42723</v>
      </c>
      <c r="B2557" s="30">
        <v>195.22300000000001</v>
      </c>
    </row>
    <row r="2558" spans="1:2" x14ac:dyDescent="0.35">
      <c r="A2558" s="29">
        <v>42724</v>
      </c>
      <c r="B2558" s="30">
        <v>193.93899999999999</v>
      </c>
    </row>
    <row r="2559" spans="1:2" x14ac:dyDescent="0.35">
      <c r="A2559" s="29">
        <v>42725</v>
      </c>
      <c r="B2559" s="30">
        <v>194.30600000000001</v>
      </c>
    </row>
    <row r="2560" spans="1:2" x14ac:dyDescent="0.35">
      <c r="A2560" s="29">
        <v>42726</v>
      </c>
      <c r="B2560" s="30">
        <v>195.40600000000001</v>
      </c>
    </row>
    <row r="2561" spans="1:2" x14ac:dyDescent="0.35">
      <c r="A2561" s="29">
        <v>42727</v>
      </c>
      <c r="B2561" s="30">
        <v>194.44300000000001</v>
      </c>
    </row>
    <row r="2562" spans="1:2" x14ac:dyDescent="0.35">
      <c r="A2562" s="29">
        <v>42731</v>
      </c>
      <c r="B2562" s="30">
        <v>195.452</v>
      </c>
    </row>
    <row r="2563" spans="1:2" x14ac:dyDescent="0.35">
      <c r="A2563" s="29">
        <v>42732</v>
      </c>
      <c r="B2563" s="30">
        <v>196.55199999999999</v>
      </c>
    </row>
    <row r="2564" spans="1:2" x14ac:dyDescent="0.35">
      <c r="A2564" s="29">
        <v>42733</v>
      </c>
      <c r="B2564" s="30">
        <v>195.727</v>
      </c>
    </row>
    <row r="2565" spans="1:2" x14ac:dyDescent="0.35">
      <c r="A2565" s="29">
        <v>42734</v>
      </c>
      <c r="B2565" s="30">
        <v>195.589</v>
      </c>
    </row>
    <row r="2566" spans="1:2" x14ac:dyDescent="0.35">
      <c r="A2566" s="29">
        <v>42737</v>
      </c>
      <c r="B2566" s="30">
        <v>198.661</v>
      </c>
    </row>
    <row r="2567" spans="1:2" x14ac:dyDescent="0.35">
      <c r="A2567" s="29">
        <v>42738</v>
      </c>
      <c r="B2567" s="30">
        <v>196.369</v>
      </c>
    </row>
    <row r="2568" spans="1:2" x14ac:dyDescent="0.35">
      <c r="A2568" s="29">
        <v>42739</v>
      </c>
      <c r="B2568" s="30">
        <v>193.755</v>
      </c>
    </row>
    <row r="2569" spans="1:2" x14ac:dyDescent="0.35">
      <c r="A2569" s="29">
        <v>42740</v>
      </c>
      <c r="B2569" s="30">
        <v>192.197</v>
      </c>
    </row>
    <row r="2570" spans="1:2" x14ac:dyDescent="0.35">
      <c r="A2570" s="29">
        <v>42741</v>
      </c>
      <c r="B2570" s="30">
        <v>195.268</v>
      </c>
    </row>
    <row r="2571" spans="1:2" x14ac:dyDescent="0.35">
      <c r="A2571" s="29">
        <v>42744</v>
      </c>
      <c r="B2571" s="30">
        <v>198.386</v>
      </c>
    </row>
    <row r="2572" spans="1:2" x14ac:dyDescent="0.35">
      <c r="A2572" s="29">
        <v>42745</v>
      </c>
      <c r="B2572" s="30">
        <v>198.661</v>
      </c>
    </row>
    <row r="2573" spans="1:2" x14ac:dyDescent="0.35">
      <c r="A2573" s="29">
        <v>42746</v>
      </c>
      <c r="B2573" s="30">
        <v>204.48400000000001</v>
      </c>
    </row>
    <row r="2574" spans="1:2" x14ac:dyDescent="0.35">
      <c r="A2574" s="29">
        <v>42747</v>
      </c>
      <c r="B2574" s="30">
        <v>207.648</v>
      </c>
    </row>
    <row r="2575" spans="1:2" x14ac:dyDescent="0.35">
      <c r="A2575" s="29">
        <v>42748</v>
      </c>
      <c r="B2575" s="30">
        <v>209.75700000000001</v>
      </c>
    </row>
    <row r="2576" spans="1:2" x14ac:dyDescent="0.35">
      <c r="A2576" s="29">
        <v>42751</v>
      </c>
      <c r="B2576" s="30">
        <v>207.464</v>
      </c>
    </row>
    <row r="2577" spans="1:2" x14ac:dyDescent="0.35">
      <c r="A2577" s="29">
        <v>42752</v>
      </c>
      <c r="B2577" s="30">
        <v>206.226</v>
      </c>
    </row>
    <row r="2578" spans="1:2" x14ac:dyDescent="0.35">
      <c r="A2578" s="29">
        <v>42753</v>
      </c>
      <c r="B2578" s="30">
        <v>207.55600000000001</v>
      </c>
    </row>
    <row r="2579" spans="1:2" x14ac:dyDescent="0.35">
      <c r="A2579" s="29">
        <v>42754</v>
      </c>
      <c r="B2579" s="30">
        <v>210.994</v>
      </c>
    </row>
    <row r="2580" spans="1:2" x14ac:dyDescent="0.35">
      <c r="A2580" s="29">
        <v>42755</v>
      </c>
      <c r="B2580" s="30">
        <v>209.89400000000001</v>
      </c>
    </row>
    <row r="2581" spans="1:2" x14ac:dyDescent="0.35">
      <c r="A2581" s="29">
        <v>42758</v>
      </c>
      <c r="B2581" s="30">
        <v>208.19800000000001</v>
      </c>
    </row>
    <row r="2582" spans="1:2" x14ac:dyDescent="0.35">
      <c r="A2582" s="29">
        <v>42759</v>
      </c>
      <c r="B2582" s="30">
        <v>208.244</v>
      </c>
    </row>
    <row r="2583" spans="1:2" x14ac:dyDescent="0.35">
      <c r="A2583" s="29">
        <v>42760</v>
      </c>
      <c r="B2583" s="30">
        <v>211.178</v>
      </c>
    </row>
    <row r="2584" spans="1:2" x14ac:dyDescent="0.35">
      <c r="A2584" s="29">
        <v>42761</v>
      </c>
      <c r="B2584" s="30">
        <v>209.57300000000001</v>
      </c>
    </row>
    <row r="2585" spans="1:2" x14ac:dyDescent="0.35">
      <c r="A2585" s="29">
        <v>42762</v>
      </c>
      <c r="B2585" s="30">
        <v>207.464</v>
      </c>
    </row>
    <row r="2586" spans="1:2" x14ac:dyDescent="0.35">
      <c r="A2586" s="29">
        <v>42765</v>
      </c>
      <c r="B2586" s="30">
        <v>205.81399999999999</v>
      </c>
    </row>
    <row r="2587" spans="1:2" x14ac:dyDescent="0.35">
      <c r="A2587" s="29">
        <v>42766</v>
      </c>
      <c r="B2587" s="30">
        <v>201.916</v>
      </c>
    </row>
    <row r="2588" spans="1:2" x14ac:dyDescent="0.35">
      <c r="A2588" s="29">
        <v>42767</v>
      </c>
      <c r="B2588" s="30">
        <v>203.24600000000001</v>
      </c>
    </row>
    <row r="2589" spans="1:2" x14ac:dyDescent="0.35">
      <c r="A2589" s="29">
        <v>42768</v>
      </c>
      <c r="B2589" s="30">
        <v>204.209</v>
      </c>
    </row>
    <row r="2590" spans="1:2" x14ac:dyDescent="0.35">
      <c r="A2590" s="29">
        <v>42769</v>
      </c>
      <c r="B2590" s="30">
        <v>204.62200000000001</v>
      </c>
    </row>
    <row r="2591" spans="1:2" x14ac:dyDescent="0.35">
      <c r="A2591" s="29">
        <v>42772</v>
      </c>
      <c r="B2591" s="30">
        <v>203.38399999999999</v>
      </c>
    </row>
    <row r="2592" spans="1:2" x14ac:dyDescent="0.35">
      <c r="A2592" s="29">
        <v>42773</v>
      </c>
      <c r="B2592" s="30">
        <v>203.2</v>
      </c>
    </row>
    <row r="2593" spans="1:2" x14ac:dyDescent="0.35">
      <c r="A2593" s="29">
        <v>42774</v>
      </c>
      <c r="B2593" s="30">
        <v>201.596</v>
      </c>
    </row>
    <row r="2594" spans="1:2" x14ac:dyDescent="0.35">
      <c r="A2594" s="29">
        <v>42775</v>
      </c>
      <c r="B2594" s="30">
        <v>205.768</v>
      </c>
    </row>
    <row r="2595" spans="1:2" x14ac:dyDescent="0.35">
      <c r="A2595" s="29">
        <v>42776</v>
      </c>
      <c r="B2595" s="30">
        <v>211.178</v>
      </c>
    </row>
    <row r="2596" spans="1:2" x14ac:dyDescent="0.35">
      <c r="A2596" s="29">
        <v>42779</v>
      </c>
      <c r="B2596" s="30">
        <v>212.73699999999999</v>
      </c>
    </row>
    <row r="2597" spans="1:2" x14ac:dyDescent="0.35">
      <c r="A2597" s="29">
        <v>42780</v>
      </c>
      <c r="B2597" s="30">
        <v>212.96600000000001</v>
      </c>
    </row>
    <row r="2598" spans="1:2" x14ac:dyDescent="0.35">
      <c r="A2598" s="29">
        <v>42781</v>
      </c>
      <c r="B2598" s="30">
        <v>210.49</v>
      </c>
    </row>
    <row r="2599" spans="1:2" x14ac:dyDescent="0.35">
      <c r="A2599" s="29">
        <v>42782</v>
      </c>
      <c r="B2599" s="30">
        <v>209.94</v>
      </c>
    </row>
    <row r="2600" spans="1:2" x14ac:dyDescent="0.35">
      <c r="A2600" s="29">
        <v>42783</v>
      </c>
      <c r="B2600" s="30">
        <v>206.96</v>
      </c>
    </row>
    <row r="2601" spans="1:2" x14ac:dyDescent="0.35">
      <c r="A2601" s="29">
        <v>42786</v>
      </c>
      <c r="B2601" s="30">
        <v>208.702</v>
      </c>
    </row>
    <row r="2602" spans="1:2" x14ac:dyDescent="0.35">
      <c r="A2602" s="29">
        <v>42787</v>
      </c>
      <c r="B2602" s="30">
        <v>209.43600000000001</v>
      </c>
    </row>
    <row r="2603" spans="1:2" x14ac:dyDescent="0.35">
      <c r="A2603" s="29">
        <v>42788</v>
      </c>
      <c r="B2603" s="30">
        <v>211.86600000000001</v>
      </c>
    </row>
    <row r="2604" spans="1:2" x14ac:dyDescent="0.35">
      <c r="A2604" s="29">
        <v>42789</v>
      </c>
      <c r="B2604" s="30">
        <v>211.315</v>
      </c>
    </row>
    <row r="2605" spans="1:2" x14ac:dyDescent="0.35">
      <c r="A2605" s="29">
        <v>42790</v>
      </c>
      <c r="B2605" s="30">
        <v>210.58199999999999</v>
      </c>
    </row>
    <row r="2606" spans="1:2" x14ac:dyDescent="0.35">
      <c r="A2606" s="29">
        <v>42793</v>
      </c>
      <c r="B2606" s="30">
        <v>211.82</v>
      </c>
    </row>
    <row r="2607" spans="1:2" x14ac:dyDescent="0.35">
      <c r="A2607" s="29">
        <v>42794</v>
      </c>
      <c r="B2607" s="30">
        <v>210.67400000000001</v>
      </c>
    </row>
    <row r="2608" spans="1:2" x14ac:dyDescent="0.35">
      <c r="A2608" s="29">
        <v>42795</v>
      </c>
      <c r="B2608" s="30">
        <v>215.029</v>
      </c>
    </row>
    <row r="2609" spans="1:2" x14ac:dyDescent="0.35">
      <c r="A2609" s="29">
        <v>42796</v>
      </c>
      <c r="B2609" s="30">
        <v>212.73699999999999</v>
      </c>
    </row>
    <row r="2610" spans="1:2" x14ac:dyDescent="0.35">
      <c r="A2610" s="29">
        <v>42797</v>
      </c>
      <c r="B2610" s="30">
        <v>213.28700000000001</v>
      </c>
    </row>
    <row r="2611" spans="1:2" x14ac:dyDescent="0.35">
      <c r="A2611" s="29">
        <v>42800</v>
      </c>
      <c r="B2611" s="30">
        <v>214.34100000000001</v>
      </c>
    </row>
    <row r="2612" spans="1:2" x14ac:dyDescent="0.35">
      <c r="A2612" s="29">
        <v>42801</v>
      </c>
      <c r="B2612" s="30">
        <v>213.51599999999999</v>
      </c>
    </row>
    <row r="2613" spans="1:2" x14ac:dyDescent="0.35">
      <c r="A2613" s="29">
        <v>42802</v>
      </c>
      <c r="B2613" s="30">
        <v>214.34100000000001</v>
      </c>
    </row>
    <row r="2614" spans="1:2" x14ac:dyDescent="0.35">
      <c r="A2614" s="29">
        <v>42803</v>
      </c>
      <c r="B2614" s="30">
        <v>217.184</v>
      </c>
    </row>
    <row r="2615" spans="1:2" x14ac:dyDescent="0.35">
      <c r="A2615" s="29">
        <v>42804</v>
      </c>
      <c r="B2615" s="30">
        <v>215.85400000000001</v>
      </c>
    </row>
    <row r="2616" spans="1:2" x14ac:dyDescent="0.35">
      <c r="A2616" s="29">
        <v>42807</v>
      </c>
      <c r="B2616" s="30">
        <v>219.15600000000001</v>
      </c>
    </row>
    <row r="2617" spans="1:2" x14ac:dyDescent="0.35">
      <c r="A2617" s="29">
        <v>42808</v>
      </c>
      <c r="B2617" s="30">
        <v>218.97200000000001</v>
      </c>
    </row>
    <row r="2618" spans="1:2" x14ac:dyDescent="0.35">
      <c r="A2618" s="29">
        <v>42809</v>
      </c>
      <c r="B2618" s="30">
        <v>219.11</v>
      </c>
    </row>
    <row r="2619" spans="1:2" x14ac:dyDescent="0.35">
      <c r="A2619" s="29">
        <v>42810</v>
      </c>
      <c r="B2619" s="30">
        <v>222.64</v>
      </c>
    </row>
    <row r="2620" spans="1:2" x14ac:dyDescent="0.35">
      <c r="A2620" s="29">
        <v>42811</v>
      </c>
      <c r="B2620" s="30">
        <v>220.21</v>
      </c>
    </row>
    <row r="2621" spans="1:2" x14ac:dyDescent="0.35">
      <c r="A2621" s="29">
        <v>42814</v>
      </c>
      <c r="B2621" s="30">
        <v>217.09200000000001</v>
      </c>
    </row>
    <row r="2622" spans="1:2" x14ac:dyDescent="0.35">
      <c r="A2622" s="29">
        <v>42815</v>
      </c>
      <c r="B2622" s="30">
        <v>216.084</v>
      </c>
    </row>
    <row r="2623" spans="1:2" x14ac:dyDescent="0.35">
      <c r="A2623" s="29">
        <v>42816</v>
      </c>
      <c r="B2623" s="30">
        <v>215.946</v>
      </c>
    </row>
    <row r="2624" spans="1:2" x14ac:dyDescent="0.35">
      <c r="A2624" s="29">
        <v>42817</v>
      </c>
      <c r="B2624" s="30">
        <v>218.697</v>
      </c>
    </row>
    <row r="2625" spans="1:2" x14ac:dyDescent="0.35">
      <c r="A2625" s="29">
        <v>42818</v>
      </c>
      <c r="B2625" s="30">
        <v>217.82599999999999</v>
      </c>
    </row>
    <row r="2626" spans="1:2" x14ac:dyDescent="0.35">
      <c r="A2626" s="29">
        <v>42821</v>
      </c>
      <c r="B2626" s="30">
        <v>217.13800000000001</v>
      </c>
    </row>
    <row r="2627" spans="1:2" x14ac:dyDescent="0.35">
      <c r="A2627" s="29">
        <v>42822</v>
      </c>
      <c r="B2627" s="30">
        <v>218.74299999999999</v>
      </c>
    </row>
    <row r="2628" spans="1:2" x14ac:dyDescent="0.35">
      <c r="A2628" s="29">
        <v>42823</v>
      </c>
      <c r="B2628" s="30">
        <v>219.476</v>
      </c>
    </row>
    <row r="2629" spans="1:2" x14ac:dyDescent="0.35">
      <c r="A2629" s="29">
        <v>42824</v>
      </c>
      <c r="B2629" s="30">
        <v>221.26499999999999</v>
      </c>
    </row>
    <row r="2630" spans="1:2" x14ac:dyDescent="0.35">
      <c r="A2630" s="29">
        <v>42825</v>
      </c>
      <c r="B2630" s="30">
        <v>222.31899999999999</v>
      </c>
    </row>
    <row r="2631" spans="1:2" x14ac:dyDescent="0.35">
      <c r="A2631" s="29">
        <v>42828</v>
      </c>
      <c r="B2631" s="30">
        <v>222.59399999999999</v>
      </c>
    </row>
    <row r="2632" spans="1:2" x14ac:dyDescent="0.35">
      <c r="A2632" s="29">
        <v>42829</v>
      </c>
      <c r="B2632" s="30">
        <v>223.69399999999999</v>
      </c>
    </row>
    <row r="2633" spans="1:2" x14ac:dyDescent="0.35">
      <c r="A2633" s="29">
        <v>42830</v>
      </c>
      <c r="B2633" s="30">
        <v>221.44800000000001</v>
      </c>
    </row>
    <row r="2634" spans="1:2" x14ac:dyDescent="0.35">
      <c r="A2634" s="29">
        <v>42831</v>
      </c>
      <c r="B2634" s="30">
        <v>225.941</v>
      </c>
    </row>
    <row r="2635" spans="1:2" x14ac:dyDescent="0.35">
      <c r="A2635" s="29">
        <v>42832</v>
      </c>
      <c r="B2635" s="30">
        <v>230.34299999999999</v>
      </c>
    </row>
    <row r="2636" spans="1:2" x14ac:dyDescent="0.35">
      <c r="A2636" s="29">
        <v>42835</v>
      </c>
      <c r="B2636" s="30">
        <v>228.78399999999999</v>
      </c>
    </row>
    <row r="2637" spans="1:2" x14ac:dyDescent="0.35">
      <c r="A2637" s="29">
        <v>42836</v>
      </c>
      <c r="B2637" s="30">
        <v>228.738</v>
      </c>
    </row>
    <row r="2638" spans="1:2" x14ac:dyDescent="0.35">
      <c r="A2638" s="29">
        <v>42837</v>
      </c>
      <c r="B2638" s="30">
        <v>228.738</v>
      </c>
    </row>
    <row r="2639" spans="1:2" x14ac:dyDescent="0.35">
      <c r="A2639" s="29">
        <v>42838</v>
      </c>
      <c r="B2639" s="30">
        <v>229.93</v>
      </c>
    </row>
    <row r="2640" spans="1:2" x14ac:dyDescent="0.35">
      <c r="A2640" s="29">
        <v>42843</v>
      </c>
      <c r="B2640" s="30">
        <v>228.554</v>
      </c>
    </row>
    <row r="2641" spans="1:2" x14ac:dyDescent="0.35">
      <c r="A2641" s="29">
        <v>42844</v>
      </c>
      <c r="B2641" s="30">
        <v>229.471</v>
      </c>
    </row>
    <row r="2642" spans="1:2" x14ac:dyDescent="0.35">
      <c r="A2642" s="29">
        <v>42845</v>
      </c>
      <c r="B2642" s="30">
        <v>230.15899999999999</v>
      </c>
    </row>
    <row r="2643" spans="1:2" x14ac:dyDescent="0.35">
      <c r="A2643" s="29">
        <v>42846</v>
      </c>
      <c r="B2643" s="30">
        <v>226.904</v>
      </c>
    </row>
    <row r="2644" spans="1:2" x14ac:dyDescent="0.35">
      <c r="A2644" s="29">
        <v>42849</v>
      </c>
      <c r="B2644" s="30">
        <v>234.79</v>
      </c>
    </row>
    <row r="2645" spans="1:2" x14ac:dyDescent="0.35">
      <c r="A2645" s="29">
        <v>42850</v>
      </c>
      <c r="B2645" s="30">
        <v>237.63200000000001</v>
      </c>
    </row>
    <row r="2646" spans="1:2" x14ac:dyDescent="0.35">
      <c r="A2646" s="29">
        <v>42851</v>
      </c>
      <c r="B2646" s="30">
        <v>260.786</v>
      </c>
    </row>
    <row r="2647" spans="1:2" x14ac:dyDescent="0.35">
      <c r="A2647" s="29">
        <v>42852</v>
      </c>
      <c r="B2647" s="30">
        <v>260.46499999999997</v>
      </c>
    </row>
    <row r="2648" spans="1:2" x14ac:dyDescent="0.35">
      <c r="A2648" s="29">
        <v>42853</v>
      </c>
      <c r="B2648" s="30">
        <v>260.923</v>
      </c>
    </row>
    <row r="2649" spans="1:2" x14ac:dyDescent="0.35">
      <c r="A2649" s="29">
        <v>42857</v>
      </c>
      <c r="B2649" s="30">
        <v>261.33600000000001</v>
      </c>
    </row>
    <row r="2650" spans="1:2" x14ac:dyDescent="0.35">
      <c r="A2650" s="29">
        <v>42858</v>
      </c>
      <c r="B2650" s="30">
        <v>261.06099999999998</v>
      </c>
    </row>
    <row r="2651" spans="1:2" x14ac:dyDescent="0.35">
      <c r="A2651" s="29">
        <v>42859</v>
      </c>
      <c r="B2651" s="30">
        <v>266.37900000000002</v>
      </c>
    </row>
    <row r="2652" spans="1:2" x14ac:dyDescent="0.35">
      <c r="A2652" s="29">
        <v>42860</v>
      </c>
      <c r="B2652" s="30">
        <v>268.99299999999999</v>
      </c>
    </row>
    <row r="2653" spans="1:2" x14ac:dyDescent="0.35">
      <c r="A2653" s="29">
        <v>42863</v>
      </c>
      <c r="B2653" s="30">
        <v>265.875</v>
      </c>
    </row>
    <row r="2654" spans="1:2" x14ac:dyDescent="0.35">
      <c r="A2654" s="29">
        <v>42864</v>
      </c>
      <c r="B2654" s="30">
        <v>265.18700000000001</v>
      </c>
    </row>
    <row r="2655" spans="1:2" x14ac:dyDescent="0.35">
      <c r="A2655" s="29">
        <v>42865</v>
      </c>
      <c r="B2655" s="30">
        <v>266.37900000000002</v>
      </c>
    </row>
    <row r="2656" spans="1:2" x14ac:dyDescent="0.35">
      <c r="A2656" s="29">
        <v>42866</v>
      </c>
      <c r="B2656" s="30">
        <v>269.81799999999998</v>
      </c>
    </row>
    <row r="2657" spans="1:2" x14ac:dyDescent="0.35">
      <c r="A2657" s="29">
        <v>42867</v>
      </c>
      <c r="B2657" s="30">
        <v>267.113</v>
      </c>
    </row>
    <row r="2658" spans="1:2" x14ac:dyDescent="0.35">
      <c r="A2658" s="29">
        <v>42870</v>
      </c>
      <c r="B2658" s="30">
        <v>269.03899999999999</v>
      </c>
    </row>
    <row r="2659" spans="1:2" x14ac:dyDescent="0.35">
      <c r="A2659" s="29">
        <v>42871</v>
      </c>
      <c r="B2659" s="30">
        <v>267.66300000000001</v>
      </c>
    </row>
    <row r="2660" spans="1:2" x14ac:dyDescent="0.35">
      <c r="A2660" s="29">
        <v>42872</v>
      </c>
      <c r="B2660" s="30">
        <v>262.84899999999999</v>
      </c>
    </row>
    <row r="2661" spans="1:2" x14ac:dyDescent="0.35">
      <c r="A2661" s="29">
        <v>42873</v>
      </c>
      <c r="B2661" s="30">
        <v>264.95800000000003</v>
      </c>
    </row>
    <row r="2662" spans="1:2" x14ac:dyDescent="0.35">
      <c r="A2662" s="29">
        <v>42874</v>
      </c>
      <c r="B2662" s="30">
        <v>266.24200000000002</v>
      </c>
    </row>
    <row r="2663" spans="1:2" x14ac:dyDescent="0.35">
      <c r="A2663" s="29">
        <v>42877</v>
      </c>
      <c r="B2663" s="30">
        <v>266.42500000000001</v>
      </c>
    </row>
    <row r="2664" spans="1:2" x14ac:dyDescent="0.35">
      <c r="A2664" s="29">
        <v>42878</v>
      </c>
      <c r="B2664" s="30">
        <v>268.12200000000001</v>
      </c>
    </row>
    <row r="2665" spans="1:2" x14ac:dyDescent="0.35">
      <c r="A2665" s="29">
        <v>42879</v>
      </c>
      <c r="B2665" s="30">
        <v>269.17599999999999</v>
      </c>
    </row>
    <row r="2666" spans="1:2" x14ac:dyDescent="0.35">
      <c r="A2666" s="29">
        <v>42880</v>
      </c>
      <c r="B2666" s="30">
        <v>270.964</v>
      </c>
    </row>
    <row r="2667" spans="1:2" x14ac:dyDescent="0.35">
      <c r="A2667" s="29">
        <v>42881</v>
      </c>
      <c r="B2667" s="30">
        <v>270.322</v>
      </c>
    </row>
    <row r="2668" spans="1:2" x14ac:dyDescent="0.35">
      <c r="A2668" s="29">
        <v>42884</v>
      </c>
      <c r="B2668" s="30">
        <v>270.13900000000001</v>
      </c>
    </row>
    <row r="2669" spans="1:2" x14ac:dyDescent="0.35">
      <c r="A2669" s="29">
        <v>42885</v>
      </c>
      <c r="B2669" s="30">
        <v>270.41399999999999</v>
      </c>
    </row>
    <row r="2670" spans="1:2" x14ac:dyDescent="0.35">
      <c r="A2670" s="29">
        <v>42886</v>
      </c>
      <c r="B2670" s="30">
        <v>269.95600000000002</v>
      </c>
    </row>
    <row r="2671" spans="1:2" x14ac:dyDescent="0.35">
      <c r="A2671" s="29">
        <v>42887</v>
      </c>
      <c r="B2671" s="30">
        <v>272.11</v>
      </c>
    </row>
    <row r="2672" spans="1:2" x14ac:dyDescent="0.35">
      <c r="A2672" s="29">
        <v>42888</v>
      </c>
      <c r="B2672" s="30">
        <v>274.95299999999997</v>
      </c>
    </row>
    <row r="2673" spans="1:2" x14ac:dyDescent="0.35">
      <c r="A2673" s="29">
        <v>42891</v>
      </c>
      <c r="B2673" s="30">
        <v>273.899</v>
      </c>
    </row>
    <row r="2674" spans="1:2" x14ac:dyDescent="0.35">
      <c r="A2674" s="29">
        <v>42892</v>
      </c>
      <c r="B2674" s="30">
        <v>271.28500000000003</v>
      </c>
    </row>
    <row r="2675" spans="1:2" x14ac:dyDescent="0.35">
      <c r="A2675" s="29">
        <v>42893</v>
      </c>
      <c r="B2675" s="30">
        <v>274.08199999999999</v>
      </c>
    </row>
    <row r="2676" spans="1:2" x14ac:dyDescent="0.35">
      <c r="A2676" s="29">
        <v>42894</v>
      </c>
      <c r="B2676" s="30">
        <v>270.41399999999999</v>
      </c>
    </row>
    <row r="2677" spans="1:2" x14ac:dyDescent="0.35">
      <c r="A2677" s="29">
        <v>42895</v>
      </c>
      <c r="B2677" s="30">
        <v>271.14800000000002</v>
      </c>
    </row>
    <row r="2678" spans="1:2" x14ac:dyDescent="0.35">
      <c r="A2678" s="29">
        <v>42898</v>
      </c>
      <c r="B2678" s="30">
        <v>266.74599999999998</v>
      </c>
    </row>
    <row r="2679" spans="1:2" x14ac:dyDescent="0.35">
      <c r="A2679" s="29">
        <v>42899</v>
      </c>
      <c r="B2679" s="30">
        <v>273.16500000000002</v>
      </c>
    </row>
    <row r="2680" spans="1:2" x14ac:dyDescent="0.35">
      <c r="A2680" s="29">
        <v>42900</v>
      </c>
      <c r="B2680" s="30">
        <v>275.13600000000002</v>
      </c>
    </row>
    <row r="2681" spans="1:2" x14ac:dyDescent="0.35">
      <c r="A2681" s="29">
        <v>42901</v>
      </c>
      <c r="B2681" s="30">
        <v>270.185</v>
      </c>
    </row>
    <row r="2682" spans="1:2" x14ac:dyDescent="0.35">
      <c r="A2682" s="29">
        <v>42902</v>
      </c>
      <c r="B2682" s="30">
        <v>274.58600000000001</v>
      </c>
    </row>
    <row r="2683" spans="1:2" x14ac:dyDescent="0.35">
      <c r="A2683" s="29">
        <v>42905</v>
      </c>
      <c r="B2683" s="30">
        <v>279.17099999999999</v>
      </c>
    </row>
    <row r="2684" spans="1:2" x14ac:dyDescent="0.35">
      <c r="A2684" s="29">
        <v>42906</v>
      </c>
      <c r="B2684" s="30">
        <v>282.33499999999998</v>
      </c>
    </row>
    <row r="2685" spans="1:2" x14ac:dyDescent="0.35">
      <c r="A2685" s="29">
        <v>42907</v>
      </c>
      <c r="B2685" s="30">
        <v>281.64699999999999</v>
      </c>
    </row>
    <row r="2686" spans="1:2" x14ac:dyDescent="0.35">
      <c r="A2686" s="29">
        <v>42908</v>
      </c>
      <c r="B2686" s="30">
        <v>281.37200000000001</v>
      </c>
    </row>
    <row r="2687" spans="1:2" x14ac:dyDescent="0.35">
      <c r="A2687" s="29">
        <v>42909</v>
      </c>
      <c r="B2687" s="30">
        <v>281.83</v>
      </c>
    </row>
    <row r="2688" spans="1:2" x14ac:dyDescent="0.35">
      <c r="A2688" s="29">
        <v>42912</v>
      </c>
      <c r="B2688" s="30">
        <v>283.16000000000003</v>
      </c>
    </row>
    <row r="2689" spans="1:2" x14ac:dyDescent="0.35">
      <c r="A2689" s="29">
        <v>42913</v>
      </c>
      <c r="B2689" s="30">
        <v>283.435</v>
      </c>
    </row>
    <row r="2690" spans="1:2" x14ac:dyDescent="0.35">
      <c r="A2690" s="29">
        <v>42914</v>
      </c>
      <c r="B2690" s="30">
        <v>280.45499999999998</v>
      </c>
    </row>
    <row r="2691" spans="1:2" x14ac:dyDescent="0.35">
      <c r="A2691" s="29">
        <v>42915</v>
      </c>
      <c r="B2691" s="30">
        <v>274.44900000000001</v>
      </c>
    </row>
    <row r="2692" spans="1:2" x14ac:dyDescent="0.35">
      <c r="A2692" s="29">
        <v>42916</v>
      </c>
      <c r="B2692" s="30">
        <v>273.44</v>
      </c>
    </row>
    <row r="2693" spans="1:2" x14ac:dyDescent="0.35">
      <c r="A2693" s="29">
        <v>42919</v>
      </c>
      <c r="B2693" s="30">
        <v>276.19099999999997</v>
      </c>
    </row>
    <row r="2694" spans="1:2" x14ac:dyDescent="0.35">
      <c r="A2694" s="29">
        <v>42920</v>
      </c>
      <c r="B2694" s="30">
        <v>276.92500000000001</v>
      </c>
    </row>
    <row r="2695" spans="1:2" x14ac:dyDescent="0.35">
      <c r="A2695" s="29">
        <v>42921</v>
      </c>
      <c r="B2695" s="30">
        <v>278.3</v>
      </c>
    </row>
    <row r="2696" spans="1:2" x14ac:dyDescent="0.35">
      <c r="A2696" s="29">
        <v>42922</v>
      </c>
      <c r="B2696" s="30">
        <v>275.96199999999999</v>
      </c>
    </row>
    <row r="2697" spans="1:2" x14ac:dyDescent="0.35">
      <c r="A2697" s="29">
        <v>42923</v>
      </c>
      <c r="B2697" s="30">
        <v>275.32</v>
      </c>
    </row>
    <row r="2698" spans="1:2" x14ac:dyDescent="0.35">
      <c r="A2698" s="29">
        <v>42926</v>
      </c>
      <c r="B2698" s="30">
        <v>276.92500000000001</v>
      </c>
    </row>
    <row r="2699" spans="1:2" x14ac:dyDescent="0.35">
      <c r="A2699" s="29">
        <v>42927</v>
      </c>
      <c r="B2699" s="30">
        <v>272.61500000000001</v>
      </c>
    </row>
    <row r="2700" spans="1:2" x14ac:dyDescent="0.35">
      <c r="A2700" s="29">
        <v>42928</v>
      </c>
      <c r="B2700" s="30">
        <v>279.07900000000001</v>
      </c>
    </row>
    <row r="2701" spans="1:2" x14ac:dyDescent="0.35">
      <c r="A2701" s="29">
        <v>42929</v>
      </c>
      <c r="B2701" s="30">
        <v>278.529</v>
      </c>
    </row>
    <row r="2702" spans="1:2" x14ac:dyDescent="0.35">
      <c r="A2702" s="29">
        <v>42930</v>
      </c>
      <c r="B2702" s="30">
        <v>280.68400000000003</v>
      </c>
    </row>
    <row r="2703" spans="1:2" x14ac:dyDescent="0.35">
      <c r="A2703" s="29">
        <v>42933</v>
      </c>
      <c r="B2703" s="30">
        <v>283.66399999999999</v>
      </c>
    </row>
    <row r="2704" spans="1:2" x14ac:dyDescent="0.35">
      <c r="A2704" s="29">
        <v>42934</v>
      </c>
      <c r="B2704" s="30">
        <v>279.584</v>
      </c>
    </row>
    <row r="2705" spans="1:2" x14ac:dyDescent="0.35">
      <c r="A2705" s="29">
        <v>42935</v>
      </c>
      <c r="B2705" s="30">
        <v>284.76499999999999</v>
      </c>
    </row>
    <row r="2706" spans="1:2" x14ac:dyDescent="0.35">
      <c r="A2706" s="29">
        <v>42936</v>
      </c>
      <c r="B2706" s="30">
        <v>285.54399999999998</v>
      </c>
    </row>
    <row r="2707" spans="1:2" x14ac:dyDescent="0.35">
      <c r="A2707" s="29">
        <v>42937</v>
      </c>
      <c r="B2707" s="30">
        <v>281.14299999999997</v>
      </c>
    </row>
    <row r="2708" spans="1:2" x14ac:dyDescent="0.35">
      <c r="A2708" s="29">
        <v>42940</v>
      </c>
      <c r="B2708" s="30">
        <v>282.10500000000002</v>
      </c>
    </row>
    <row r="2709" spans="1:2" x14ac:dyDescent="0.35">
      <c r="A2709" s="29">
        <v>42941</v>
      </c>
      <c r="B2709" s="30">
        <v>280.91300000000001</v>
      </c>
    </row>
    <row r="2710" spans="1:2" x14ac:dyDescent="0.35">
      <c r="A2710" s="29">
        <v>42942</v>
      </c>
      <c r="B2710" s="30">
        <v>282.74700000000001</v>
      </c>
    </row>
    <row r="2711" spans="1:2" x14ac:dyDescent="0.35">
      <c r="A2711" s="29">
        <v>42943</v>
      </c>
      <c r="B2711" s="30">
        <v>279.767</v>
      </c>
    </row>
    <row r="2712" spans="1:2" x14ac:dyDescent="0.35">
      <c r="A2712" s="29">
        <v>42944</v>
      </c>
      <c r="B2712" s="30">
        <v>269.084</v>
      </c>
    </row>
    <row r="2713" spans="1:2" x14ac:dyDescent="0.35">
      <c r="A2713" s="29">
        <v>42947</v>
      </c>
      <c r="B2713" s="30">
        <v>270.964</v>
      </c>
    </row>
    <row r="2714" spans="1:2" x14ac:dyDescent="0.35">
      <c r="A2714" s="29">
        <v>42948</v>
      </c>
      <c r="B2714" s="30">
        <v>271.05599999999998</v>
      </c>
    </row>
    <row r="2715" spans="1:2" x14ac:dyDescent="0.35">
      <c r="A2715" s="29">
        <v>42949</v>
      </c>
      <c r="B2715" s="30">
        <v>273.62299999999999</v>
      </c>
    </row>
    <row r="2716" spans="1:2" x14ac:dyDescent="0.35">
      <c r="A2716" s="29">
        <v>42950</v>
      </c>
      <c r="B2716" s="30">
        <v>275.64100000000002</v>
      </c>
    </row>
    <row r="2717" spans="1:2" x14ac:dyDescent="0.35">
      <c r="A2717" s="29">
        <v>42951</v>
      </c>
      <c r="B2717" s="30">
        <v>279.53800000000001</v>
      </c>
    </row>
    <row r="2718" spans="1:2" x14ac:dyDescent="0.35">
      <c r="A2718" s="29">
        <v>42954</v>
      </c>
      <c r="B2718" s="30">
        <v>281.73899999999998</v>
      </c>
    </row>
    <row r="2719" spans="1:2" x14ac:dyDescent="0.35">
      <c r="A2719" s="29">
        <v>42955</v>
      </c>
      <c r="B2719" s="30">
        <v>283.16000000000003</v>
      </c>
    </row>
    <row r="2720" spans="1:2" x14ac:dyDescent="0.35">
      <c r="A2720" s="29">
        <v>42956</v>
      </c>
      <c r="B2720" s="30">
        <v>280.31700000000001</v>
      </c>
    </row>
    <row r="2721" spans="1:2" x14ac:dyDescent="0.35">
      <c r="A2721" s="29">
        <v>42957</v>
      </c>
      <c r="B2721" s="30">
        <v>278.346</v>
      </c>
    </row>
    <row r="2722" spans="1:2" x14ac:dyDescent="0.35">
      <c r="A2722" s="29">
        <v>42958</v>
      </c>
      <c r="B2722" s="30">
        <v>275.45699999999999</v>
      </c>
    </row>
    <row r="2723" spans="1:2" x14ac:dyDescent="0.35">
      <c r="A2723" s="29">
        <v>42961</v>
      </c>
      <c r="B2723" s="30">
        <v>280.18</v>
      </c>
    </row>
    <row r="2724" spans="1:2" x14ac:dyDescent="0.35">
      <c r="A2724" s="29">
        <v>42962</v>
      </c>
      <c r="B2724" s="30">
        <v>280.31700000000001</v>
      </c>
    </row>
    <row r="2725" spans="1:2" x14ac:dyDescent="0.35">
      <c r="A2725" s="29">
        <v>42963</v>
      </c>
      <c r="B2725" s="30">
        <v>282.33499999999998</v>
      </c>
    </row>
    <row r="2726" spans="1:2" x14ac:dyDescent="0.35">
      <c r="A2726" s="29">
        <v>42964</v>
      </c>
      <c r="B2726" s="30">
        <v>284.673</v>
      </c>
    </row>
    <row r="2727" spans="1:2" x14ac:dyDescent="0.35">
      <c r="A2727" s="29">
        <v>42965</v>
      </c>
      <c r="B2727" s="30">
        <v>282.01400000000001</v>
      </c>
    </row>
    <row r="2728" spans="1:2" x14ac:dyDescent="0.35">
      <c r="A2728" s="29">
        <v>42968</v>
      </c>
      <c r="B2728" s="30">
        <v>281.69299999999998</v>
      </c>
    </row>
    <row r="2729" spans="1:2" x14ac:dyDescent="0.35">
      <c r="A2729" s="29">
        <v>42969</v>
      </c>
      <c r="B2729" s="30">
        <v>285.315</v>
      </c>
    </row>
    <row r="2730" spans="1:2" x14ac:dyDescent="0.35">
      <c r="A2730" s="29">
        <v>42970</v>
      </c>
      <c r="B2730" s="30">
        <v>284.81</v>
      </c>
    </row>
    <row r="2731" spans="1:2" x14ac:dyDescent="0.35">
      <c r="A2731" s="29">
        <v>42971</v>
      </c>
      <c r="B2731" s="30">
        <v>287.37799999999999</v>
      </c>
    </row>
    <row r="2732" spans="1:2" x14ac:dyDescent="0.35">
      <c r="A2732" s="29">
        <v>42972</v>
      </c>
      <c r="B2732" s="30">
        <v>286.91899999999998</v>
      </c>
    </row>
    <row r="2733" spans="1:2" x14ac:dyDescent="0.35">
      <c r="A2733" s="29">
        <v>42975</v>
      </c>
      <c r="B2733" s="30">
        <v>286.41500000000002</v>
      </c>
    </row>
    <row r="2734" spans="1:2" x14ac:dyDescent="0.35">
      <c r="A2734" s="29">
        <v>42976</v>
      </c>
      <c r="B2734" s="30">
        <v>283.34300000000002</v>
      </c>
    </row>
    <row r="2735" spans="1:2" x14ac:dyDescent="0.35">
      <c r="A2735" s="29">
        <v>42977</v>
      </c>
      <c r="B2735" s="30">
        <v>286.23200000000003</v>
      </c>
    </row>
    <row r="2736" spans="1:2" x14ac:dyDescent="0.35">
      <c r="A2736" s="29">
        <v>42978</v>
      </c>
      <c r="B2736" s="30">
        <v>289.12</v>
      </c>
    </row>
    <row r="2737" spans="1:2" x14ac:dyDescent="0.35">
      <c r="A2737" s="29">
        <v>42979</v>
      </c>
      <c r="B2737" s="30">
        <v>293.24700000000001</v>
      </c>
    </row>
    <row r="2738" spans="1:2" x14ac:dyDescent="0.35">
      <c r="A2738" s="29">
        <v>42982</v>
      </c>
      <c r="B2738" s="30">
        <v>291.779</v>
      </c>
    </row>
    <row r="2739" spans="1:2" x14ac:dyDescent="0.35">
      <c r="A2739" s="29">
        <v>42983</v>
      </c>
      <c r="B2739" s="30">
        <v>290.358</v>
      </c>
    </row>
    <row r="2740" spans="1:2" x14ac:dyDescent="0.35">
      <c r="A2740" s="29">
        <v>42984</v>
      </c>
      <c r="B2740" s="30">
        <v>289.30399999999997</v>
      </c>
    </row>
    <row r="2741" spans="1:2" x14ac:dyDescent="0.35">
      <c r="A2741" s="29">
        <v>42985</v>
      </c>
      <c r="B2741" s="30">
        <v>295.67700000000002</v>
      </c>
    </row>
    <row r="2742" spans="1:2" x14ac:dyDescent="0.35">
      <c r="A2742" s="29">
        <v>42986</v>
      </c>
      <c r="B2742" s="30">
        <v>296.27300000000002</v>
      </c>
    </row>
    <row r="2743" spans="1:2" x14ac:dyDescent="0.35">
      <c r="A2743" s="29">
        <v>42989</v>
      </c>
      <c r="B2743" s="30">
        <v>300.07799999999997</v>
      </c>
    </row>
    <row r="2744" spans="1:2" x14ac:dyDescent="0.35">
      <c r="A2744" s="29">
        <v>42990</v>
      </c>
      <c r="B2744" s="30">
        <v>299.94</v>
      </c>
    </row>
    <row r="2745" spans="1:2" x14ac:dyDescent="0.35">
      <c r="A2745" s="29">
        <v>42991</v>
      </c>
      <c r="B2745" s="30">
        <v>302.60000000000002</v>
      </c>
    </row>
    <row r="2746" spans="1:2" x14ac:dyDescent="0.35">
      <c r="A2746" s="29">
        <v>42992</v>
      </c>
      <c r="B2746" s="30">
        <v>300.07799999999997</v>
      </c>
    </row>
    <row r="2747" spans="1:2" x14ac:dyDescent="0.35">
      <c r="A2747" s="29">
        <v>42993</v>
      </c>
      <c r="B2747" s="30">
        <v>302.875</v>
      </c>
    </row>
    <row r="2748" spans="1:2" x14ac:dyDescent="0.35">
      <c r="A2748" s="29">
        <v>42996</v>
      </c>
      <c r="B2748" s="30">
        <v>302.46199999999999</v>
      </c>
    </row>
    <row r="2749" spans="1:2" x14ac:dyDescent="0.35">
      <c r="A2749" s="29">
        <v>42997</v>
      </c>
      <c r="B2749" s="30">
        <v>303.012</v>
      </c>
    </row>
    <row r="2750" spans="1:2" x14ac:dyDescent="0.35">
      <c r="A2750" s="29">
        <v>42998</v>
      </c>
      <c r="B2750" s="30">
        <v>303.517</v>
      </c>
    </row>
    <row r="2751" spans="1:2" x14ac:dyDescent="0.35">
      <c r="A2751" s="29">
        <v>42999</v>
      </c>
      <c r="B2751" s="30">
        <v>303.7</v>
      </c>
    </row>
    <row r="2752" spans="1:2" x14ac:dyDescent="0.35">
      <c r="A2752" s="29">
        <v>43000</v>
      </c>
      <c r="B2752" s="30">
        <v>307.13900000000001</v>
      </c>
    </row>
    <row r="2753" spans="1:2" x14ac:dyDescent="0.35">
      <c r="A2753" s="29">
        <v>43003</v>
      </c>
      <c r="B2753" s="30">
        <v>306.26799999999997</v>
      </c>
    </row>
    <row r="2754" spans="1:2" x14ac:dyDescent="0.35">
      <c r="A2754" s="29">
        <v>43004</v>
      </c>
      <c r="B2754" s="30">
        <v>304.43400000000003</v>
      </c>
    </row>
    <row r="2755" spans="1:2" x14ac:dyDescent="0.35">
      <c r="A2755" s="29">
        <v>43005</v>
      </c>
      <c r="B2755" s="30">
        <v>307.09300000000002</v>
      </c>
    </row>
    <row r="2756" spans="1:2" x14ac:dyDescent="0.35">
      <c r="A2756" s="29">
        <v>43006</v>
      </c>
      <c r="B2756" s="30">
        <v>306.726</v>
      </c>
    </row>
    <row r="2757" spans="1:2" x14ac:dyDescent="0.35">
      <c r="A2757" s="29">
        <v>43007</v>
      </c>
      <c r="B2757" s="30">
        <v>309.06400000000002</v>
      </c>
    </row>
    <row r="2758" spans="1:2" x14ac:dyDescent="0.35">
      <c r="A2758" s="29">
        <v>43010</v>
      </c>
      <c r="B2758" s="30">
        <v>309.935</v>
      </c>
    </row>
    <row r="2759" spans="1:2" x14ac:dyDescent="0.35">
      <c r="A2759" s="29">
        <v>43011</v>
      </c>
      <c r="B2759" s="30">
        <v>314.52</v>
      </c>
    </row>
    <row r="2760" spans="1:2" x14ac:dyDescent="0.35">
      <c r="A2760" s="29">
        <v>43012</v>
      </c>
      <c r="B2760" s="30">
        <v>313.32799999999997</v>
      </c>
    </row>
    <row r="2761" spans="1:2" x14ac:dyDescent="0.35">
      <c r="A2761" s="29">
        <v>43013</v>
      </c>
      <c r="B2761" s="30">
        <v>312.22800000000001</v>
      </c>
    </row>
    <row r="2762" spans="1:2" x14ac:dyDescent="0.35">
      <c r="A2762" s="29">
        <v>43014</v>
      </c>
      <c r="B2762" s="30">
        <v>309.61399999999998</v>
      </c>
    </row>
    <row r="2763" spans="1:2" x14ac:dyDescent="0.35">
      <c r="A2763" s="29">
        <v>43017</v>
      </c>
      <c r="B2763" s="30">
        <v>315.75799999999998</v>
      </c>
    </row>
    <row r="2764" spans="1:2" x14ac:dyDescent="0.35">
      <c r="A2764" s="29">
        <v>43018</v>
      </c>
      <c r="B2764" s="30">
        <v>322.77300000000002</v>
      </c>
    </row>
    <row r="2765" spans="1:2" x14ac:dyDescent="0.35">
      <c r="A2765" s="29">
        <v>43019</v>
      </c>
      <c r="B2765" s="30">
        <v>327.86200000000002</v>
      </c>
    </row>
    <row r="2766" spans="1:2" x14ac:dyDescent="0.35">
      <c r="A2766" s="29">
        <v>43020</v>
      </c>
      <c r="B2766" s="30">
        <v>327.358</v>
      </c>
    </row>
    <row r="2767" spans="1:2" x14ac:dyDescent="0.35">
      <c r="A2767" s="29">
        <v>43021</v>
      </c>
      <c r="B2767" s="30">
        <v>327.67899999999997</v>
      </c>
    </row>
    <row r="2768" spans="1:2" x14ac:dyDescent="0.35">
      <c r="A2768" s="29">
        <v>43024</v>
      </c>
      <c r="B2768" s="30">
        <v>327.358</v>
      </c>
    </row>
    <row r="2769" spans="1:2" x14ac:dyDescent="0.35">
      <c r="A2769" s="29">
        <v>43025</v>
      </c>
      <c r="B2769" s="30">
        <v>325.98200000000003</v>
      </c>
    </row>
    <row r="2770" spans="1:2" x14ac:dyDescent="0.35">
      <c r="A2770" s="29">
        <v>43026</v>
      </c>
      <c r="B2770" s="30">
        <v>328.22899999999998</v>
      </c>
    </row>
    <row r="2771" spans="1:2" x14ac:dyDescent="0.35">
      <c r="A2771" s="29">
        <v>43027</v>
      </c>
      <c r="B2771" s="30">
        <v>328.09100000000001</v>
      </c>
    </row>
    <row r="2772" spans="1:2" x14ac:dyDescent="0.35">
      <c r="A2772" s="29">
        <v>43028</v>
      </c>
      <c r="B2772" s="30">
        <v>329.375</v>
      </c>
    </row>
    <row r="2773" spans="1:2" x14ac:dyDescent="0.35">
      <c r="A2773" s="29">
        <v>43031</v>
      </c>
      <c r="B2773" s="30">
        <v>331.255</v>
      </c>
    </row>
    <row r="2774" spans="1:2" x14ac:dyDescent="0.35">
      <c r="A2774" s="29">
        <v>43032</v>
      </c>
      <c r="B2774" s="30">
        <v>332.67599999999999</v>
      </c>
    </row>
    <row r="2775" spans="1:2" x14ac:dyDescent="0.35">
      <c r="A2775" s="29">
        <v>43033</v>
      </c>
      <c r="B2775" s="30">
        <v>361.928</v>
      </c>
    </row>
    <row r="2776" spans="1:2" x14ac:dyDescent="0.35">
      <c r="A2776" s="29">
        <v>43034</v>
      </c>
      <c r="B2776" s="30">
        <v>360.048</v>
      </c>
    </row>
    <row r="2777" spans="1:2" x14ac:dyDescent="0.35">
      <c r="A2777" s="29">
        <v>43035</v>
      </c>
      <c r="B2777" s="30">
        <v>362.524</v>
      </c>
    </row>
    <row r="2778" spans="1:2" x14ac:dyDescent="0.35">
      <c r="A2778" s="29">
        <v>43038</v>
      </c>
      <c r="B2778" s="30">
        <v>363.57799999999997</v>
      </c>
    </row>
    <row r="2779" spans="1:2" x14ac:dyDescent="0.35">
      <c r="A2779" s="29">
        <v>43039</v>
      </c>
      <c r="B2779" s="30">
        <v>360.827</v>
      </c>
    </row>
    <row r="2780" spans="1:2" x14ac:dyDescent="0.35">
      <c r="A2780" s="29">
        <v>43040</v>
      </c>
      <c r="B2780" s="30">
        <v>363.76100000000002</v>
      </c>
    </row>
    <row r="2781" spans="1:2" x14ac:dyDescent="0.35">
      <c r="A2781" s="29">
        <v>43041</v>
      </c>
      <c r="B2781" s="30">
        <v>363.12</v>
      </c>
    </row>
    <row r="2782" spans="1:2" x14ac:dyDescent="0.35">
      <c r="A2782" s="29">
        <v>43042</v>
      </c>
      <c r="B2782" s="30">
        <v>370.77600000000001</v>
      </c>
    </row>
    <row r="2783" spans="1:2" x14ac:dyDescent="0.35">
      <c r="A2783" s="29">
        <v>43045</v>
      </c>
      <c r="B2783" s="30">
        <v>372.24299999999999</v>
      </c>
    </row>
    <row r="2784" spans="1:2" x14ac:dyDescent="0.35">
      <c r="A2784" s="29">
        <v>43046</v>
      </c>
      <c r="B2784" s="30">
        <v>368.62099999999998</v>
      </c>
    </row>
    <row r="2785" spans="1:2" x14ac:dyDescent="0.35">
      <c r="A2785" s="29">
        <v>43047</v>
      </c>
      <c r="B2785" s="30">
        <v>367.65899999999999</v>
      </c>
    </row>
    <row r="2786" spans="1:2" x14ac:dyDescent="0.35">
      <c r="A2786" s="29">
        <v>43048</v>
      </c>
      <c r="B2786" s="30">
        <v>356.79199999999997</v>
      </c>
    </row>
    <row r="2787" spans="1:2" x14ac:dyDescent="0.35">
      <c r="A2787" s="29">
        <v>43049</v>
      </c>
      <c r="B2787" s="30">
        <v>355.69200000000001</v>
      </c>
    </row>
    <row r="2788" spans="1:2" x14ac:dyDescent="0.35">
      <c r="A2788" s="29">
        <v>43052</v>
      </c>
      <c r="B2788" s="30">
        <v>353.44600000000003</v>
      </c>
    </row>
    <row r="2789" spans="1:2" x14ac:dyDescent="0.35">
      <c r="A2789" s="29">
        <v>43053</v>
      </c>
      <c r="B2789" s="30">
        <v>352.98700000000002</v>
      </c>
    </row>
    <row r="2790" spans="1:2" x14ac:dyDescent="0.35">
      <c r="A2790" s="29">
        <v>43054</v>
      </c>
      <c r="B2790" s="30">
        <v>351.245</v>
      </c>
    </row>
    <row r="2791" spans="1:2" x14ac:dyDescent="0.35">
      <c r="A2791" s="29">
        <v>43055</v>
      </c>
      <c r="B2791" s="30">
        <v>353.62900000000002</v>
      </c>
    </row>
    <row r="2792" spans="1:2" x14ac:dyDescent="0.35">
      <c r="A2792" s="29">
        <v>43056</v>
      </c>
      <c r="B2792" s="30">
        <v>353.81200000000001</v>
      </c>
    </row>
    <row r="2793" spans="1:2" x14ac:dyDescent="0.35">
      <c r="A2793" s="29">
        <v>43059</v>
      </c>
      <c r="B2793" s="30">
        <v>359.54300000000001</v>
      </c>
    </row>
    <row r="2794" spans="1:2" x14ac:dyDescent="0.35">
      <c r="A2794" s="29">
        <v>43060</v>
      </c>
      <c r="B2794" s="30">
        <v>363.12</v>
      </c>
    </row>
    <row r="2795" spans="1:2" x14ac:dyDescent="0.35">
      <c r="A2795" s="29">
        <v>43061</v>
      </c>
      <c r="B2795" s="30">
        <v>358.07600000000002</v>
      </c>
    </row>
    <row r="2796" spans="1:2" x14ac:dyDescent="0.35">
      <c r="A2796" s="29">
        <v>43062</v>
      </c>
      <c r="B2796" s="30">
        <v>358.48899999999998</v>
      </c>
    </row>
    <row r="2797" spans="1:2" x14ac:dyDescent="0.35">
      <c r="A2797" s="29">
        <v>43063</v>
      </c>
      <c r="B2797" s="30">
        <v>358.99299999999999</v>
      </c>
    </row>
    <row r="2798" spans="1:2" x14ac:dyDescent="0.35">
      <c r="A2798" s="29">
        <v>43066</v>
      </c>
      <c r="B2798" s="30">
        <v>352.25299999999999</v>
      </c>
    </row>
    <row r="2799" spans="1:2" x14ac:dyDescent="0.35">
      <c r="A2799" s="29">
        <v>43067</v>
      </c>
      <c r="B2799" s="30">
        <v>344.00099999999998</v>
      </c>
    </row>
    <row r="2800" spans="1:2" x14ac:dyDescent="0.35">
      <c r="A2800" s="29">
        <v>43068</v>
      </c>
      <c r="B2800" s="30">
        <v>344.68900000000002</v>
      </c>
    </row>
    <row r="2801" spans="1:2" x14ac:dyDescent="0.35">
      <c r="A2801" s="29">
        <v>43069</v>
      </c>
      <c r="B2801" s="30">
        <v>341.8</v>
      </c>
    </row>
    <row r="2802" spans="1:2" x14ac:dyDescent="0.35">
      <c r="A2802" s="29">
        <v>43070</v>
      </c>
      <c r="B2802" s="30">
        <v>342.94600000000003</v>
      </c>
    </row>
    <row r="2803" spans="1:2" x14ac:dyDescent="0.35">
      <c r="A2803" s="29">
        <v>43073</v>
      </c>
      <c r="B2803" s="30">
        <v>342.53399999999999</v>
      </c>
    </row>
    <row r="2804" spans="1:2" x14ac:dyDescent="0.35">
      <c r="A2804" s="29">
        <v>43074</v>
      </c>
      <c r="B2804" s="30">
        <v>346.935</v>
      </c>
    </row>
    <row r="2805" spans="1:2" x14ac:dyDescent="0.35">
      <c r="A2805" s="29">
        <v>43075</v>
      </c>
      <c r="B2805" s="30">
        <v>348.86099999999999</v>
      </c>
    </row>
    <row r="2806" spans="1:2" x14ac:dyDescent="0.35">
      <c r="A2806" s="29">
        <v>43076</v>
      </c>
      <c r="B2806" s="30">
        <v>350.37400000000002</v>
      </c>
    </row>
    <row r="2807" spans="1:2" x14ac:dyDescent="0.35">
      <c r="A2807" s="29">
        <v>43077</v>
      </c>
      <c r="B2807" s="30">
        <v>353.721</v>
      </c>
    </row>
    <row r="2808" spans="1:2" x14ac:dyDescent="0.35">
      <c r="A2808" s="29">
        <v>43080</v>
      </c>
      <c r="B2808" s="30">
        <v>354.86700000000002</v>
      </c>
    </row>
    <row r="2809" spans="1:2" x14ac:dyDescent="0.35">
      <c r="A2809" s="29">
        <v>43081</v>
      </c>
      <c r="B2809" s="30">
        <v>357.38900000000001</v>
      </c>
    </row>
    <row r="2810" spans="1:2" x14ac:dyDescent="0.35">
      <c r="A2810" s="29">
        <v>43082</v>
      </c>
      <c r="B2810" s="30">
        <v>355.00400000000002</v>
      </c>
    </row>
    <row r="2811" spans="1:2" x14ac:dyDescent="0.35">
      <c r="A2811" s="29">
        <v>43083</v>
      </c>
      <c r="B2811" s="30">
        <v>356.38</v>
      </c>
    </row>
    <row r="2812" spans="1:2" x14ac:dyDescent="0.35">
      <c r="A2812" s="29">
        <v>43084</v>
      </c>
      <c r="B2812" s="30">
        <v>356.56299999999999</v>
      </c>
    </row>
    <row r="2813" spans="1:2" x14ac:dyDescent="0.35">
      <c r="A2813" s="29">
        <v>43087</v>
      </c>
      <c r="B2813" s="30">
        <v>364.72399999999999</v>
      </c>
    </row>
    <row r="2814" spans="1:2" x14ac:dyDescent="0.35">
      <c r="A2814" s="29">
        <v>43088</v>
      </c>
      <c r="B2814" s="30">
        <v>362.79899999999998</v>
      </c>
    </row>
    <row r="2815" spans="1:2" x14ac:dyDescent="0.35">
      <c r="A2815" s="29">
        <v>43089</v>
      </c>
      <c r="B2815" s="30">
        <v>357.02199999999999</v>
      </c>
    </row>
    <row r="2816" spans="1:2" x14ac:dyDescent="0.35">
      <c r="A2816" s="29">
        <v>43090</v>
      </c>
      <c r="B2816" s="30">
        <v>363.67</v>
      </c>
    </row>
    <row r="2817" spans="1:2" x14ac:dyDescent="0.35">
      <c r="A2817" s="29">
        <v>43091</v>
      </c>
      <c r="B2817" s="30">
        <v>358.81</v>
      </c>
    </row>
    <row r="2818" spans="1:2" x14ac:dyDescent="0.35">
      <c r="A2818" s="29">
        <v>43096</v>
      </c>
      <c r="B2818" s="30">
        <v>361.24</v>
      </c>
    </row>
    <row r="2819" spans="1:2" x14ac:dyDescent="0.35">
      <c r="A2819" s="29">
        <v>43097</v>
      </c>
      <c r="B2819" s="30">
        <v>360.96499999999997</v>
      </c>
    </row>
    <row r="2820" spans="1:2" x14ac:dyDescent="0.35">
      <c r="A2820" s="29">
        <v>43098</v>
      </c>
      <c r="B2820" s="30">
        <v>360.36900000000003</v>
      </c>
    </row>
    <row r="2821" spans="1:2" x14ac:dyDescent="0.35">
      <c r="A2821" s="29">
        <v>43102</v>
      </c>
      <c r="B2821" s="30">
        <v>351.84100000000001</v>
      </c>
    </row>
    <row r="2822" spans="1:2" x14ac:dyDescent="0.35">
      <c r="A2822" s="29">
        <v>43103</v>
      </c>
      <c r="B2822" s="30">
        <v>355.96699999999998</v>
      </c>
    </row>
    <row r="2823" spans="1:2" x14ac:dyDescent="0.35">
      <c r="A2823" s="29">
        <v>43104</v>
      </c>
      <c r="B2823" s="30">
        <v>365.32</v>
      </c>
    </row>
    <row r="2824" spans="1:2" x14ac:dyDescent="0.35">
      <c r="A2824" s="29">
        <v>43105</v>
      </c>
      <c r="B2824" s="30">
        <v>368.43799999999999</v>
      </c>
    </row>
    <row r="2825" spans="1:2" x14ac:dyDescent="0.35">
      <c r="A2825" s="29">
        <v>43108</v>
      </c>
      <c r="B2825" s="30">
        <v>364.22</v>
      </c>
    </row>
    <row r="2826" spans="1:2" x14ac:dyDescent="0.35">
      <c r="A2826" s="29">
        <v>43109</v>
      </c>
      <c r="B2826" s="30">
        <v>369.90499999999997</v>
      </c>
    </row>
    <row r="2827" spans="1:2" x14ac:dyDescent="0.35">
      <c r="A2827" s="29">
        <v>43110</v>
      </c>
      <c r="B2827" s="30">
        <v>378.25</v>
      </c>
    </row>
    <row r="2828" spans="1:2" x14ac:dyDescent="0.35">
      <c r="A2828" s="29">
        <v>43111</v>
      </c>
      <c r="B2828" s="30">
        <v>374.49</v>
      </c>
    </row>
    <row r="2829" spans="1:2" x14ac:dyDescent="0.35">
      <c r="A2829" s="29">
        <v>43112</v>
      </c>
      <c r="B2829" s="30">
        <v>374.94799999999998</v>
      </c>
    </row>
    <row r="2830" spans="1:2" x14ac:dyDescent="0.35">
      <c r="A2830" s="29">
        <v>43115</v>
      </c>
      <c r="B2830" s="30">
        <v>368.16300000000001</v>
      </c>
    </row>
    <row r="2831" spans="1:2" x14ac:dyDescent="0.35">
      <c r="A2831" s="29">
        <v>43116</v>
      </c>
      <c r="B2831" s="30">
        <v>369.81299999999999</v>
      </c>
    </row>
    <row r="2832" spans="1:2" x14ac:dyDescent="0.35">
      <c r="A2832" s="29">
        <v>43117</v>
      </c>
      <c r="B2832" s="30">
        <v>368.988</v>
      </c>
    </row>
    <row r="2833" spans="1:2" x14ac:dyDescent="0.35">
      <c r="A2833" s="29">
        <v>43118</v>
      </c>
      <c r="B2833" s="30">
        <v>367.52100000000002</v>
      </c>
    </row>
    <row r="2834" spans="1:2" x14ac:dyDescent="0.35">
      <c r="A2834" s="29">
        <v>43119</v>
      </c>
      <c r="B2834" s="30">
        <v>377.88299999999998</v>
      </c>
    </row>
    <row r="2835" spans="1:2" x14ac:dyDescent="0.35">
      <c r="A2835" s="29">
        <v>43122</v>
      </c>
      <c r="B2835" s="30">
        <v>375.315</v>
      </c>
    </row>
    <row r="2836" spans="1:2" x14ac:dyDescent="0.35">
      <c r="A2836" s="29">
        <v>43123</v>
      </c>
      <c r="B2836" s="30">
        <v>376.78199999999998</v>
      </c>
    </row>
    <row r="2837" spans="1:2" x14ac:dyDescent="0.35">
      <c r="A2837" s="29">
        <v>43124</v>
      </c>
      <c r="B2837" s="30">
        <v>372.47300000000001</v>
      </c>
    </row>
    <row r="2838" spans="1:2" x14ac:dyDescent="0.35">
      <c r="A2838" s="29">
        <v>43125</v>
      </c>
      <c r="B2838" s="30">
        <v>368.16300000000001</v>
      </c>
    </row>
    <row r="2839" spans="1:2" x14ac:dyDescent="0.35">
      <c r="A2839" s="29">
        <v>43126</v>
      </c>
      <c r="B2839" s="30">
        <v>377.88299999999998</v>
      </c>
    </row>
    <row r="2840" spans="1:2" x14ac:dyDescent="0.35">
      <c r="A2840" s="29">
        <v>43129</v>
      </c>
      <c r="B2840" s="30">
        <v>371.37200000000001</v>
      </c>
    </row>
    <row r="2841" spans="1:2" x14ac:dyDescent="0.35">
      <c r="A2841" s="29">
        <v>43130</v>
      </c>
      <c r="B2841" s="30">
        <v>371.55599999999998</v>
      </c>
    </row>
    <row r="2842" spans="1:2" x14ac:dyDescent="0.35">
      <c r="A2842" s="29">
        <v>43131</v>
      </c>
      <c r="B2842" s="30">
        <v>373.94</v>
      </c>
    </row>
    <row r="2843" spans="1:2" x14ac:dyDescent="0.35">
      <c r="A2843" s="29">
        <v>43132</v>
      </c>
      <c r="B2843" s="30">
        <v>374.49</v>
      </c>
    </row>
    <row r="2844" spans="1:2" x14ac:dyDescent="0.35">
      <c r="A2844" s="29">
        <v>43133</v>
      </c>
      <c r="B2844" s="30">
        <v>363.57799999999997</v>
      </c>
    </row>
    <row r="2845" spans="1:2" x14ac:dyDescent="0.35">
      <c r="A2845" s="29">
        <v>43136</v>
      </c>
      <c r="B2845" s="30">
        <v>356.60899999999998</v>
      </c>
    </row>
    <row r="2846" spans="1:2" x14ac:dyDescent="0.35">
      <c r="A2846" s="29">
        <v>43137</v>
      </c>
      <c r="B2846" s="30">
        <v>343.13</v>
      </c>
    </row>
    <row r="2847" spans="1:2" x14ac:dyDescent="0.35">
      <c r="A2847" s="29">
        <v>43138</v>
      </c>
      <c r="B2847" s="30">
        <v>356.24200000000002</v>
      </c>
    </row>
    <row r="2848" spans="1:2" x14ac:dyDescent="0.35">
      <c r="A2848" s="29">
        <v>43139</v>
      </c>
      <c r="B2848" s="30">
        <v>341.387</v>
      </c>
    </row>
    <row r="2849" spans="1:2" x14ac:dyDescent="0.35">
      <c r="A2849" s="29">
        <v>43140</v>
      </c>
      <c r="B2849" s="30">
        <v>336.43599999999998</v>
      </c>
    </row>
    <row r="2850" spans="1:2" x14ac:dyDescent="0.35">
      <c r="A2850" s="29">
        <v>43143</v>
      </c>
      <c r="B2850" s="30">
        <v>348.44799999999998</v>
      </c>
    </row>
    <row r="2851" spans="1:2" x14ac:dyDescent="0.35">
      <c r="A2851" s="29">
        <v>43144</v>
      </c>
      <c r="B2851" s="30">
        <v>334.69400000000002</v>
      </c>
    </row>
    <row r="2852" spans="1:2" x14ac:dyDescent="0.35">
      <c r="A2852" s="29">
        <v>43145</v>
      </c>
      <c r="B2852" s="30">
        <v>352.666</v>
      </c>
    </row>
    <row r="2853" spans="1:2" x14ac:dyDescent="0.35">
      <c r="A2853" s="29">
        <v>43146</v>
      </c>
      <c r="B2853" s="30">
        <v>359.91</v>
      </c>
    </row>
    <row r="2854" spans="1:2" x14ac:dyDescent="0.35">
      <c r="A2854" s="29">
        <v>43147</v>
      </c>
      <c r="B2854" s="30">
        <v>360.00200000000001</v>
      </c>
    </row>
    <row r="2855" spans="1:2" x14ac:dyDescent="0.35">
      <c r="A2855" s="29">
        <v>43150</v>
      </c>
      <c r="B2855" s="30">
        <v>357.15899999999999</v>
      </c>
    </row>
    <row r="2856" spans="1:2" x14ac:dyDescent="0.35">
      <c r="A2856" s="29">
        <v>43151</v>
      </c>
      <c r="B2856" s="30">
        <v>357.80099999999999</v>
      </c>
    </row>
    <row r="2857" spans="1:2" x14ac:dyDescent="0.35">
      <c r="A2857" s="29">
        <v>43152</v>
      </c>
      <c r="B2857" s="30">
        <v>362.56900000000002</v>
      </c>
    </row>
    <row r="2858" spans="1:2" x14ac:dyDescent="0.35">
      <c r="A2858" s="29">
        <v>43153</v>
      </c>
      <c r="B2858" s="30">
        <v>361.37700000000001</v>
      </c>
    </row>
    <row r="2859" spans="1:2" x14ac:dyDescent="0.35">
      <c r="A2859" s="29">
        <v>43154</v>
      </c>
      <c r="B2859" s="30">
        <v>359.26799999999997</v>
      </c>
    </row>
    <row r="2860" spans="1:2" x14ac:dyDescent="0.35">
      <c r="A2860" s="29">
        <v>43157</v>
      </c>
      <c r="B2860" s="30">
        <v>363.39499999999998</v>
      </c>
    </row>
    <row r="2861" spans="1:2" x14ac:dyDescent="0.35">
      <c r="A2861" s="29">
        <v>43158</v>
      </c>
      <c r="B2861" s="30">
        <v>360.00200000000001</v>
      </c>
    </row>
    <row r="2862" spans="1:2" x14ac:dyDescent="0.35">
      <c r="A2862" s="29">
        <v>43159</v>
      </c>
      <c r="B2862" s="30">
        <v>355.78399999999999</v>
      </c>
    </row>
    <row r="2863" spans="1:2" x14ac:dyDescent="0.35">
      <c r="A2863" s="29">
        <v>43160</v>
      </c>
      <c r="B2863" s="30">
        <v>352.57400000000001</v>
      </c>
    </row>
    <row r="2864" spans="1:2" x14ac:dyDescent="0.35">
      <c r="A2864" s="29">
        <v>43161</v>
      </c>
      <c r="B2864" s="30">
        <v>344.04700000000003</v>
      </c>
    </row>
    <row r="2865" spans="1:2" x14ac:dyDescent="0.35">
      <c r="A2865" s="29">
        <v>43164</v>
      </c>
      <c r="B2865" s="30">
        <v>350.92399999999998</v>
      </c>
    </row>
    <row r="2866" spans="1:2" x14ac:dyDescent="0.35">
      <c r="A2866" s="29">
        <v>43165</v>
      </c>
      <c r="B2866" s="30">
        <v>351.10700000000003</v>
      </c>
    </row>
    <row r="2867" spans="1:2" x14ac:dyDescent="0.35">
      <c r="A2867" s="29">
        <v>43166</v>
      </c>
      <c r="B2867" s="30">
        <v>348.173</v>
      </c>
    </row>
    <row r="2868" spans="1:2" x14ac:dyDescent="0.35">
      <c r="A2868" s="29">
        <v>43167</v>
      </c>
      <c r="B2868" s="30">
        <v>350.92399999999998</v>
      </c>
    </row>
    <row r="2869" spans="1:2" x14ac:dyDescent="0.35">
      <c r="A2869" s="29">
        <v>43168</v>
      </c>
      <c r="B2869" s="30">
        <v>355.78399999999999</v>
      </c>
    </row>
    <row r="2870" spans="1:2" x14ac:dyDescent="0.35">
      <c r="A2870" s="29">
        <v>43171</v>
      </c>
      <c r="B2870" s="30">
        <v>354.77499999999998</v>
      </c>
    </row>
    <row r="2871" spans="1:2" x14ac:dyDescent="0.35">
      <c r="A2871" s="29">
        <v>43172</v>
      </c>
      <c r="B2871" s="30">
        <v>350.74</v>
      </c>
    </row>
    <row r="2872" spans="1:2" x14ac:dyDescent="0.35">
      <c r="A2872" s="29">
        <v>43173</v>
      </c>
      <c r="B2872" s="30">
        <v>350.83199999999999</v>
      </c>
    </row>
    <row r="2873" spans="1:2" x14ac:dyDescent="0.35">
      <c r="A2873" s="29">
        <v>43174</v>
      </c>
      <c r="B2873" s="30">
        <v>354.40800000000002</v>
      </c>
    </row>
    <row r="2874" spans="1:2" x14ac:dyDescent="0.35">
      <c r="A2874" s="29">
        <v>43175</v>
      </c>
      <c r="B2874" s="30">
        <v>350.19</v>
      </c>
    </row>
    <row r="2875" spans="1:2" x14ac:dyDescent="0.35">
      <c r="A2875" s="29">
        <v>43178</v>
      </c>
      <c r="B2875" s="30">
        <v>346.61399999999998</v>
      </c>
    </row>
    <row r="2876" spans="1:2" x14ac:dyDescent="0.35">
      <c r="A2876" s="29">
        <v>43179</v>
      </c>
      <c r="B2876" s="30">
        <v>355.32499999999999</v>
      </c>
    </row>
    <row r="2877" spans="1:2" x14ac:dyDescent="0.35">
      <c r="A2877" s="29">
        <v>43180</v>
      </c>
      <c r="B2877" s="30">
        <v>362.01900000000001</v>
      </c>
    </row>
    <row r="2878" spans="1:2" x14ac:dyDescent="0.35">
      <c r="A2878" s="29">
        <v>43181</v>
      </c>
      <c r="B2878" s="30">
        <v>353.49099999999999</v>
      </c>
    </row>
    <row r="2879" spans="1:2" x14ac:dyDescent="0.35">
      <c r="A2879" s="29">
        <v>43182</v>
      </c>
      <c r="B2879" s="30">
        <v>352.94099999999997</v>
      </c>
    </row>
    <row r="2880" spans="1:2" x14ac:dyDescent="0.35">
      <c r="A2880" s="29">
        <v>43185</v>
      </c>
      <c r="B2880" s="30">
        <v>350.46499999999997</v>
      </c>
    </row>
    <row r="2881" spans="1:2" x14ac:dyDescent="0.35">
      <c r="A2881" s="29">
        <v>43186</v>
      </c>
      <c r="B2881" s="30">
        <v>351.10700000000003</v>
      </c>
    </row>
    <row r="2882" spans="1:2" x14ac:dyDescent="0.35">
      <c r="A2882" s="29">
        <v>43187</v>
      </c>
      <c r="B2882" s="30">
        <v>352.39100000000002</v>
      </c>
    </row>
    <row r="2883" spans="1:2" x14ac:dyDescent="0.35">
      <c r="A2883" s="29">
        <v>43188</v>
      </c>
      <c r="B2883" s="30">
        <v>356.517</v>
      </c>
    </row>
    <row r="2884" spans="1:2" x14ac:dyDescent="0.35">
      <c r="A2884" s="29">
        <v>43193</v>
      </c>
      <c r="B2884" s="30">
        <v>368.16300000000001</v>
      </c>
    </row>
    <row r="2885" spans="1:2" x14ac:dyDescent="0.35">
      <c r="A2885" s="29">
        <v>43194</v>
      </c>
      <c r="B2885" s="30">
        <v>367.52100000000002</v>
      </c>
    </row>
    <row r="2886" spans="1:2" x14ac:dyDescent="0.35">
      <c r="A2886" s="29">
        <v>43195</v>
      </c>
      <c r="B2886" s="30">
        <v>383.935</v>
      </c>
    </row>
    <row r="2887" spans="1:2" x14ac:dyDescent="0.35">
      <c r="A2887" s="29">
        <v>43196</v>
      </c>
      <c r="B2887" s="30">
        <v>382.92599999999999</v>
      </c>
    </row>
    <row r="2888" spans="1:2" x14ac:dyDescent="0.35">
      <c r="A2888" s="29">
        <v>43199</v>
      </c>
      <c r="B2888" s="30">
        <v>381.459</v>
      </c>
    </row>
    <row r="2889" spans="1:2" x14ac:dyDescent="0.35">
      <c r="A2889" s="29">
        <v>43200</v>
      </c>
      <c r="B2889" s="30">
        <v>393.65499999999997</v>
      </c>
    </row>
    <row r="2890" spans="1:2" x14ac:dyDescent="0.35">
      <c r="A2890" s="29">
        <v>43201</v>
      </c>
      <c r="B2890" s="30">
        <v>399.34</v>
      </c>
    </row>
    <row r="2891" spans="1:2" x14ac:dyDescent="0.35">
      <c r="A2891" s="29">
        <v>43202</v>
      </c>
      <c r="B2891" s="30">
        <v>403.37400000000002</v>
      </c>
    </row>
    <row r="2892" spans="1:2" x14ac:dyDescent="0.35">
      <c r="A2892" s="29">
        <v>43203</v>
      </c>
      <c r="B2892" s="30">
        <v>399.98200000000003</v>
      </c>
    </row>
    <row r="2893" spans="1:2" x14ac:dyDescent="0.35">
      <c r="A2893" s="29">
        <v>43206</v>
      </c>
      <c r="B2893" s="30">
        <v>401.17399999999998</v>
      </c>
    </row>
    <row r="2894" spans="1:2" x14ac:dyDescent="0.35">
      <c r="A2894" s="29">
        <v>43207</v>
      </c>
      <c r="B2894" s="30">
        <v>399.98200000000003</v>
      </c>
    </row>
    <row r="2895" spans="1:2" x14ac:dyDescent="0.35">
      <c r="A2895" s="29">
        <v>43208</v>
      </c>
      <c r="B2895" s="30">
        <v>398.51499999999999</v>
      </c>
    </row>
    <row r="2896" spans="1:2" x14ac:dyDescent="0.35">
      <c r="A2896" s="29">
        <v>43209</v>
      </c>
      <c r="B2896" s="30">
        <v>393.38</v>
      </c>
    </row>
    <row r="2897" spans="1:2" x14ac:dyDescent="0.35">
      <c r="A2897" s="29">
        <v>43210</v>
      </c>
      <c r="B2897" s="30">
        <v>395.21300000000002</v>
      </c>
    </row>
    <row r="2898" spans="1:2" x14ac:dyDescent="0.35">
      <c r="A2898" s="29">
        <v>43213</v>
      </c>
      <c r="B2898" s="30">
        <v>400.07299999999998</v>
      </c>
    </row>
    <row r="2899" spans="1:2" x14ac:dyDescent="0.35">
      <c r="A2899" s="29">
        <v>43214</v>
      </c>
      <c r="B2899" s="30">
        <v>401.81599999999997</v>
      </c>
    </row>
    <row r="2900" spans="1:2" x14ac:dyDescent="0.35">
      <c r="A2900" s="29">
        <v>43215</v>
      </c>
      <c r="B2900" s="30">
        <v>420.33800000000002</v>
      </c>
    </row>
    <row r="2901" spans="1:2" x14ac:dyDescent="0.35">
      <c r="A2901" s="29">
        <v>43216</v>
      </c>
      <c r="B2901" s="30">
        <v>424.55599999999998</v>
      </c>
    </row>
    <row r="2902" spans="1:2" x14ac:dyDescent="0.35">
      <c r="A2902" s="29">
        <v>43217</v>
      </c>
      <c r="B2902" s="30">
        <v>437.11900000000003</v>
      </c>
    </row>
    <row r="2903" spans="1:2" x14ac:dyDescent="0.35">
      <c r="A2903" s="29">
        <v>43220</v>
      </c>
      <c r="B2903" s="30">
        <v>439.77800000000002</v>
      </c>
    </row>
    <row r="2904" spans="1:2" x14ac:dyDescent="0.35">
      <c r="A2904" s="29">
        <v>43222</v>
      </c>
      <c r="B2904" s="30">
        <v>445.64699999999999</v>
      </c>
    </row>
    <row r="2905" spans="1:2" x14ac:dyDescent="0.35">
      <c r="A2905" s="29">
        <v>43223</v>
      </c>
      <c r="B2905" s="30">
        <v>444.08800000000002</v>
      </c>
    </row>
    <row r="2906" spans="1:2" x14ac:dyDescent="0.35">
      <c r="A2906" s="29">
        <v>43224</v>
      </c>
      <c r="B2906" s="30">
        <v>443.35399999999998</v>
      </c>
    </row>
    <row r="2907" spans="1:2" x14ac:dyDescent="0.35">
      <c r="A2907" s="29">
        <v>43227</v>
      </c>
      <c r="B2907" s="30">
        <v>438.31099999999998</v>
      </c>
    </row>
    <row r="2908" spans="1:2" x14ac:dyDescent="0.35">
      <c r="A2908" s="29">
        <v>43228</v>
      </c>
      <c r="B2908" s="30">
        <v>445.18799999999999</v>
      </c>
    </row>
    <row r="2909" spans="1:2" x14ac:dyDescent="0.35">
      <c r="A2909" s="29">
        <v>43229</v>
      </c>
      <c r="B2909" s="30">
        <v>440.69499999999999</v>
      </c>
    </row>
    <row r="2910" spans="1:2" x14ac:dyDescent="0.35">
      <c r="A2910" s="29">
        <v>43230</v>
      </c>
      <c r="B2910" s="30">
        <v>447.572</v>
      </c>
    </row>
    <row r="2911" spans="1:2" x14ac:dyDescent="0.35">
      <c r="A2911" s="29">
        <v>43231</v>
      </c>
      <c r="B2911" s="30">
        <v>452.70699999999999</v>
      </c>
    </row>
    <row r="2912" spans="1:2" x14ac:dyDescent="0.35">
      <c r="A2912" s="29">
        <v>43234</v>
      </c>
      <c r="B2912" s="30">
        <v>458.6</v>
      </c>
    </row>
    <row r="2913" spans="1:2" x14ac:dyDescent="0.35">
      <c r="A2913" s="29">
        <v>43235</v>
      </c>
      <c r="B2913" s="30">
        <v>466.7</v>
      </c>
    </row>
    <row r="2914" spans="1:2" x14ac:dyDescent="0.35">
      <c r="A2914" s="29">
        <v>43236</v>
      </c>
      <c r="B2914" s="30">
        <v>477.8</v>
      </c>
    </row>
    <row r="2915" spans="1:2" x14ac:dyDescent="0.35">
      <c r="A2915" s="29">
        <v>43237</v>
      </c>
      <c r="B2915" s="30">
        <v>477.6</v>
      </c>
    </row>
    <row r="2916" spans="1:2" x14ac:dyDescent="0.35">
      <c r="A2916" s="29">
        <v>43238</v>
      </c>
      <c r="B2916" s="30">
        <v>478.8</v>
      </c>
    </row>
    <row r="2917" spans="1:2" x14ac:dyDescent="0.35">
      <c r="A2917" s="29">
        <v>43241</v>
      </c>
      <c r="B2917" s="30">
        <v>486.1</v>
      </c>
    </row>
    <row r="2918" spans="1:2" x14ac:dyDescent="0.35">
      <c r="A2918" s="29">
        <v>43242</v>
      </c>
      <c r="B2918" s="30">
        <v>486.3</v>
      </c>
    </row>
    <row r="2919" spans="1:2" x14ac:dyDescent="0.35">
      <c r="A2919" s="29">
        <v>43243</v>
      </c>
      <c r="B2919" s="30">
        <v>480</v>
      </c>
    </row>
    <row r="2920" spans="1:2" x14ac:dyDescent="0.35">
      <c r="A2920" s="29">
        <v>43244</v>
      </c>
      <c r="B2920" s="30">
        <v>487.1</v>
      </c>
    </row>
    <row r="2921" spans="1:2" x14ac:dyDescent="0.35">
      <c r="A2921" s="29">
        <v>43245</v>
      </c>
      <c r="B2921" s="30">
        <v>487.5</v>
      </c>
    </row>
    <row r="2922" spans="1:2" x14ac:dyDescent="0.35">
      <c r="A2922" s="29">
        <v>43248</v>
      </c>
      <c r="B2922" s="30">
        <v>489.2</v>
      </c>
    </row>
    <row r="2923" spans="1:2" x14ac:dyDescent="0.35">
      <c r="A2923" s="29">
        <v>43249</v>
      </c>
      <c r="B2923" s="30">
        <v>487.2</v>
      </c>
    </row>
    <row r="2924" spans="1:2" x14ac:dyDescent="0.35">
      <c r="A2924" s="29">
        <v>43250</v>
      </c>
      <c r="B2924" s="30">
        <v>487.7</v>
      </c>
    </row>
    <row r="2925" spans="1:2" x14ac:dyDescent="0.35">
      <c r="A2925" s="29">
        <v>43251</v>
      </c>
      <c r="B2925" s="30">
        <v>489.7</v>
      </c>
    </row>
    <row r="2926" spans="1:2" x14ac:dyDescent="0.35">
      <c r="A2926" s="29">
        <v>43252</v>
      </c>
      <c r="B2926" s="30">
        <v>491.8</v>
      </c>
    </row>
    <row r="2927" spans="1:2" x14ac:dyDescent="0.35">
      <c r="A2927" s="29">
        <v>43255</v>
      </c>
      <c r="B2927" s="30">
        <v>496.5</v>
      </c>
    </row>
    <row r="2928" spans="1:2" x14ac:dyDescent="0.35">
      <c r="A2928" s="29">
        <v>43256</v>
      </c>
      <c r="B2928" s="30">
        <v>500.6</v>
      </c>
    </row>
    <row r="2929" spans="1:2" x14ac:dyDescent="0.35">
      <c r="A2929" s="29">
        <v>43257</v>
      </c>
      <c r="B2929" s="30">
        <v>499.4</v>
      </c>
    </row>
    <row r="2930" spans="1:2" x14ac:dyDescent="0.35">
      <c r="A2930" s="29">
        <v>43258</v>
      </c>
      <c r="B2930" s="30">
        <v>478.7</v>
      </c>
    </row>
    <row r="2931" spans="1:2" x14ac:dyDescent="0.35">
      <c r="A2931" s="29">
        <v>43259</v>
      </c>
      <c r="B2931" s="30">
        <v>505.4</v>
      </c>
    </row>
    <row r="2932" spans="1:2" x14ac:dyDescent="0.35">
      <c r="A2932" s="29">
        <v>43262</v>
      </c>
      <c r="B2932" s="30">
        <v>507</v>
      </c>
    </row>
    <row r="2933" spans="1:2" x14ac:dyDescent="0.35">
      <c r="A2933" s="29">
        <v>43263</v>
      </c>
      <c r="B2933" s="30">
        <v>502.8</v>
      </c>
    </row>
    <row r="2934" spans="1:2" x14ac:dyDescent="0.35">
      <c r="A2934" s="29">
        <v>43264</v>
      </c>
      <c r="B2934" s="30">
        <v>505.4</v>
      </c>
    </row>
    <row r="2935" spans="1:2" x14ac:dyDescent="0.35">
      <c r="A2935" s="29">
        <v>43265</v>
      </c>
      <c r="B2935" s="30">
        <v>514.6</v>
      </c>
    </row>
    <row r="2936" spans="1:2" x14ac:dyDescent="0.35">
      <c r="A2936" s="29">
        <v>43266</v>
      </c>
      <c r="B2936" s="30">
        <v>512</v>
      </c>
    </row>
    <row r="2937" spans="1:2" x14ac:dyDescent="0.35">
      <c r="A2937" s="29">
        <v>43269</v>
      </c>
      <c r="B2937" s="30">
        <v>508.8</v>
      </c>
    </row>
    <row r="2938" spans="1:2" x14ac:dyDescent="0.35">
      <c r="A2938" s="29">
        <v>43270</v>
      </c>
      <c r="B2938" s="30">
        <v>493.7</v>
      </c>
    </row>
    <row r="2939" spans="1:2" x14ac:dyDescent="0.35">
      <c r="A2939" s="29">
        <v>43271</v>
      </c>
      <c r="B2939" s="30">
        <v>481.4</v>
      </c>
    </row>
    <row r="2940" spans="1:2" x14ac:dyDescent="0.35">
      <c r="A2940" s="29">
        <v>43272</v>
      </c>
      <c r="B2940" s="30">
        <v>480</v>
      </c>
    </row>
    <row r="2941" spans="1:2" x14ac:dyDescent="0.35">
      <c r="A2941" s="29">
        <v>43273</v>
      </c>
      <c r="B2941" s="30">
        <v>486</v>
      </c>
    </row>
    <row r="2942" spans="1:2" x14ac:dyDescent="0.35">
      <c r="A2942" s="29">
        <v>43276</v>
      </c>
      <c r="B2942" s="30">
        <v>468.7</v>
      </c>
    </row>
    <row r="2943" spans="1:2" x14ac:dyDescent="0.35">
      <c r="A2943" s="29">
        <v>43277</v>
      </c>
      <c r="B2943" s="30">
        <v>475.3</v>
      </c>
    </row>
    <row r="2944" spans="1:2" x14ac:dyDescent="0.35">
      <c r="A2944" s="29">
        <v>43278</v>
      </c>
      <c r="B2944" s="30">
        <v>485</v>
      </c>
    </row>
    <row r="2945" spans="1:2" x14ac:dyDescent="0.35">
      <c r="A2945" s="29">
        <v>43279</v>
      </c>
      <c r="B2945" s="30">
        <v>476.6</v>
      </c>
    </row>
    <row r="2946" spans="1:2" x14ac:dyDescent="0.35">
      <c r="A2946" s="29">
        <v>43280</v>
      </c>
      <c r="B2946" s="30">
        <v>483.6</v>
      </c>
    </row>
    <row r="2947" spans="1:2" x14ac:dyDescent="0.35">
      <c r="A2947" s="29">
        <v>43283</v>
      </c>
      <c r="B2947" s="30">
        <v>472.5</v>
      </c>
    </row>
    <row r="2948" spans="1:2" x14ac:dyDescent="0.35">
      <c r="A2948" s="29">
        <v>43284</v>
      </c>
      <c r="B2948" s="30">
        <v>471.9</v>
      </c>
    </row>
    <row r="2949" spans="1:2" x14ac:dyDescent="0.35">
      <c r="A2949" s="29">
        <v>43285</v>
      </c>
      <c r="B2949" s="30">
        <v>472</v>
      </c>
    </row>
    <row r="2950" spans="1:2" x14ac:dyDescent="0.35">
      <c r="A2950" s="29">
        <v>43286</v>
      </c>
      <c r="B2950" s="30">
        <v>471.7</v>
      </c>
    </row>
    <row r="2951" spans="1:2" x14ac:dyDescent="0.35">
      <c r="A2951" s="29">
        <v>43287</v>
      </c>
      <c r="B2951" s="30">
        <v>476.5</v>
      </c>
    </row>
    <row r="2952" spans="1:2" x14ac:dyDescent="0.35">
      <c r="A2952" s="29">
        <v>43290</v>
      </c>
      <c r="B2952" s="30">
        <v>486</v>
      </c>
    </row>
    <row r="2953" spans="1:2" x14ac:dyDescent="0.35">
      <c r="A2953" s="29">
        <v>43291</v>
      </c>
      <c r="B2953" s="30">
        <v>493.8</v>
      </c>
    </row>
    <row r="2954" spans="1:2" x14ac:dyDescent="0.35">
      <c r="A2954" s="29">
        <v>43292</v>
      </c>
      <c r="B2954" s="30">
        <v>475</v>
      </c>
    </row>
    <row r="2955" spans="1:2" x14ac:dyDescent="0.35">
      <c r="A2955" s="29">
        <v>43293</v>
      </c>
      <c r="B2955" s="30">
        <v>488.4</v>
      </c>
    </row>
    <row r="2956" spans="1:2" x14ac:dyDescent="0.35">
      <c r="A2956" s="29">
        <v>43294</v>
      </c>
      <c r="B2956" s="30">
        <v>492.5</v>
      </c>
    </row>
    <row r="2957" spans="1:2" x14ac:dyDescent="0.35">
      <c r="A2957" s="29">
        <v>43297</v>
      </c>
      <c r="B2957" s="30">
        <v>490.2</v>
      </c>
    </row>
    <row r="2958" spans="1:2" x14ac:dyDescent="0.35">
      <c r="A2958" s="29">
        <v>43298</v>
      </c>
      <c r="B2958" s="30">
        <v>497.3</v>
      </c>
    </row>
    <row r="2959" spans="1:2" x14ac:dyDescent="0.35">
      <c r="A2959" s="29">
        <v>43299</v>
      </c>
      <c r="B2959" s="30">
        <v>503.6</v>
      </c>
    </row>
    <row r="2960" spans="1:2" x14ac:dyDescent="0.35">
      <c r="A2960" s="29">
        <v>43300</v>
      </c>
      <c r="B2960" s="30">
        <v>495.5</v>
      </c>
    </row>
    <row r="2961" spans="1:2" x14ac:dyDescent="0.35">
      <c r="A2961" s="29">
        <v>43301</v>
      </c>
      <c r="B2961" s="30">
        <v>486.8</v>
      </c>
    </row>
    <row r="2962" spans="1:2" x14ac:dyDescent="0.35">
      <c r="A2962" s="29">
        <v>43304</v>
      </c>
      <c r="B2962" s="30">
        <v>483.9</v>
      </c>
    </row>
    <row r="2963" spans="1:2" x14ac:dyDescent="0.35">
      <c r="A2963" s="29">
        <v>43305</v>
      </c>
      <c r="B2963" s="30">
        <v>490.9</v>
      </c>
    </row>
    <row r="2964" spans="1:2" x14ac:dyDescent="0.35">
      <c r="A2964" s="29">
        <v>43306</v>
      </c>
      <c r="B2964" s="30">
        <v>503.6</v>
      </c>
    </row>
    <row r="2965" spans="1:2" x14ac:dyDescent="0.35">
      <c r="A2965" s="29">
        <v>43307</v>
      </c>
      <c r="B2965" s="30">
        <v>502.8</v>
      </c>
    </row>
    <row r="2966" spans="1:2" x14ac:dyDescent="0.35">
      <c r="A2966" s="29">
        <v>43308</v>
      </c>
      <c r="B2966" s="30">
        <v>464</v>
      </c>
    </row>
    <row r="2967" spans="1:2" x14ac:dyDescent="0.35">
      <c r="A2967" s="29">
        <v>43311</v>
      </c>
      <c r="B2967" s="30">
        <v>463.5</v>
      </c>
    </row>
    <row r="2968" spans="1:2" x14ac:dyDescent="0.35">
      <c r="A2968" s="29">
        <v>43312</v>
      </c>
      <c r="B2968" s="30">
        <v>456</v>
      </c>
    </row>
    <row r="2969" spans="1:2" x14ac:dyDescent="0.35">
      <c r="A2969" s="29">
        <v>43313</v>
      </c>
      <c r="B2969" s="30">
        <v>458.6</v>
      </c>
    </row>
    <row r="2970" spans="1:2" x14ac:dyDescent="0.35">
      <c r="A2970" s="29">
        <v>43314</v>
      </c>
      <c r="B2970" s="30">
        <v>455.4</v>
      </c>
    </row>
    <row r="2971" spans="1:2" x14ac:dyDescent="0.35">
      <c r="A2971" s="29">
        <v>43315</v>
      </c>
      <c r="B2971" s="30">
        <v>459.5</v>
      </c>
    </row>
    <row r="2972" spans="1:2" x14ac:dyDescent="0.35">
      <c r="A2972" s="29">
        <v>43318</v>
      </c>
      <c r="B2972" s="30">
        <v>457.7</v>
      </c>
    </row>
    <row r="2973" spans="1:2" x14ac:dyDescent="0.35">
      <c r="A2973" s="29">
        <v>43319</v>
      </c>
      <c r="B2973" s="30">
        <v>466.7</v>
      </c>
    </row>
    <row r="2974" spans="1:2" x14ac:dyDescent="0.35">
      <c r="A2974" s="29">
        <v>43320</v>
      </c>
      <c r="B2974" s="30">
        <v>464.5</v>
      </c>
    </row>
    <row r="2975" spans="1:2" x14ac:dyDescent="0.35">
      <c r="A2975" s="29">
        <v>43321</v>
      </c>
      <c r="B2975" s="30">
        <v>472.9</v>
      </c>
    </row>
    <row r="2976" spans="1:2" x14ac:dyDescent="0.35">
      <c r="A2976" s="29">
        <v>43322</v>
      </c>
      <c r="B2976" s="30">
        <v>464.6</v>
      </c>
    </row>
    <row r="2977" spans="1:2" x14ac:dyDescent="0.35">
      <c r="A2977" s="29">
        <v>43325</v>
      </c>
      <c r="B2977" s="30">
        <v>466.3</v>
      </c>
    </row>
    <row r="2978" spans="1:2" x14ac:dyDescent="0.35">
      <c r="A2978" s="29">
        <v>43326</v>
      </c>
      <c r="B2978" s="30">
        <v>464.2</v>
      </c>
    </row>
    <row r="2979" spans="1:2" x14ac:dyDescent="0.35">
      <c r="A2979" s="29">
        <v>43327</v>
      </c>
      <c r="B2979" s="30">
        <v>451.5</v>
      </c>
    </row>
    <row r="2980" spans="1:2" x14ac:dyDescent="0.35">
      <c r="A2980" s="29">
        <v>43328</v>
      </c>
      <c r="B2980" s="30">
        <v>453</v>
      </c>
    </row>
    <row r="2981" spans="1:2" x14ac:dyDescent="0.35">
      <c r="A2981" s="29">
        <v>43329</v>
      </c>
      <c r="B2981" s="30">
        <v>453.1</v>
      </c>
    </row>
    <row r="2982" spans="1:2" x14ac:dyDescent="0.35">
      <c r="A2982" s="29">
        <v>43332</v>
      </c>
      <c r="B2982" s="30">
        <v>463</v>
      </c>
    </row>
    <row r="2983" spans="1:2" x14ac:dyDescent="0.35">
      <c r="A2983" s="29">
        <v>43333</v>
      </c>
      <c r="B2983" s="30">
        <v>461.8</v>
      </c>
    </row>
    <row r="2984" spans="1:2" x14ac:dyDescent="0.35">
      <c r="A2984" s="29">
        <v>43334</v>
      </c>
      <c r="B2984" s="30">
        <v>458.7</v>
      </c>
    </row>
    <row r="2985" spans="1:2" x14ac:dyDescent="0.35">
      <c r="A2985" s="29">
        <v>43335</v>
      </c>
      <c r="B2985" s="30">
        <v>456.4</v>
      </c>
    </row>
    <row r="2986" spans="1:2" x14ac:dyDescent="0.35">
      <c r="A2986" s="29">
        <v>43336</v>
      </c>
      <c r="B2986" s="30">
        <v>457.2</v>
      </c>
    </row>
    <row r="2987" spans="1:2" x14ac:dyDescent="0.35">
      <c r="A2987" s="29">
        <v>43339</v>
      </c>
      <c r="B2987" s="30">
        <v>470.9</v>
      </c>
    </row>
    <row r="2988" spans="1:2" x14ac:dyDescent="0.35">
      <c r="A2988" s="29">
        <v>43340</v>
      </c>
      <c r="B2988" s="30">
        <v>478.2</v>
      </c>
    </row>
    <row r="2989" spans="1:2" x14ac:dyDescent="0.35">
      <c r="A2989" s="29">
        <v>43341</v>
      </c>
      <c r="B2989" s="30">
        <v>481.7</v>
      </c>
    </row>
    <row r="2990" spans="1:2" x14ac:dyDescent="0.35">
      <c r="A2990" s="29">
        <v>43342</v>
      </c>
      <c r="B2990" s="30">
        <v>482.4</v>
      </c>
    </row>
    <row r="2991" spans="1:2" x14ac:dyDescent="0.35">
      <c r="A2991" s="29">
        <v>43343</v>
      </c>
      <c r="B2991" s="30">
        <v>468</v>
      </c>
    </row>
    <row r="2992" spans="1:2" x14ac:dyDescent="0.35">
      <c r="A2992" s="29">
        <v>43346</v>
      </c>
      <c r="B2992" s="30">
        <v>462.2</v>
      </c>
    </row>
    <row r="2993" spans="1:2" x14ac:dyDescent="0.35">
      <c r="A2993" s="29">
        <v>43347</v>
      </c>
      <c r="B2993" s="30">
        <v>451.9</v>
      </c>
    </row>
    <row r="2994" spans="1:2" x14ac:dyDescent="0.35">
      <c r="A2994" s="29">
        <v>43348</v>
      </c>
      <c r="B2994" s="30">
        <v>439.2</v>
      </c>
    </row>
    <row r="2995" spans="1:2" x14ac:dyDescent="0.35">
      <c r="A2995" s="29">
        <v>43349</v>
      </c>
      <c r="B2995" s="30">
        <v>430.1</v>
      </c>
    </row>
    <row r="2996" spans="1:2" x14ac:dyDescent="0.35">
      <c r="A2996" s="29">
        <v>43350</v>
      </c>
      <c r="B2996" s="30">
        <v>447.2</v>
      </c>
    </row>
    <row r="2997" spans="1:2" x14ac:dyDescent="0.35">
      <c r="A2997" s="29">
        <v>43353</v>
      </c>
      <c r="B2997" s="30">
        <v>448.5</v>
      </c>
    </row>
    <row r="2998" spans="1:2" x14ac:dyDescent="0.35">
      <c r="A2998" s="29">
        <v>43354</v>
      </c>
      <c r="B2998" s="30">
        <v>440.2</v>
      </c>
    </row>
    <row r="2999" spans="1:2" x14ac:dyDescent="0.35">
      <c r="A2999" s="29">
        <v>43355</v>
      </c>
      <c r="B2999" s="30">
        <v>455.3</v>
      </c>
    </row>
    <row r="3000" spans="1:2" x14ac:dyDescent="0.35">
      <c r="A3000" s="29">
        <v>43356</v>
      </c>
      <c r="B3000" s="30">
        <v>446.6</v>
      </c>
    </row>
    <row r="3001" spans="1:2" x14ac:dyDescent="0.35">
      <c r="A3001" s="29">
        <v>43357</v>
      </c>
      <c r="B3001" s="30">
        <v>447.2</v>
      </c>
    </row>
    <row r="3002" spans="1:2" x14ac:dyDescent="0.35">
      <c r="A3002" s="29">
        <v>43360</v>
      </c>
      <c r="B3002" s="30">
        <v>441</v>
      </c>
    </row>
    <row r="3003" spans="1:2" x14ac:dyDescent="0.35">
      <c r="A3003" s="29">
        <v>43361</v>
      </c>
      <c r="B3003" s="30">
        <v>441.3</v>
      </c>
    </row>
    <row r="3004" spans="1:2" x14ac:dyDescent="0.35">
      <c r="A3004" s="29">
        <v>43362</v>
      </c>
      <c r="B3004" s="30">
        <v>443</v>
      </c>
    </row>
    <row r="3005" spans="1:2" x14ac:dyDescent="0.35">
      <c r="A3005" s="29">
        <v>43363</v>
      </c>
      <c r="B3005" s="30">
        <v>449.3</v>
      </c>
    </row>
    <row r="3006" spans="1:2" x14ac:dyDescent="0.35">
      <c r="A3006" s="29">
        <v>43364</v>
      </c>
      <c r="B3006" s="30">
        <v>454.7</v>
      </c>
    </row>
    <row r="3007" spans="1:2" x14ac:dyDescent="0.35">
      <c r="A3007" s="29">
        <v>43367</v>
      </c>
      <c r="B3007" s="30">
        <v>456.5</v>
      </c>
    </row>
    <row r="3008" spans="1:2" x14ac:dyDescent="0.35">
      <c r="A3008" s="29">
        <v>43368</v>
      </c>
      <c r="B3008" s="30">
        <v>460.4</v>
      </c>
    </row>
    <row r="3009" spans="1:2" x14ac:dyDescent="0.35">
      <c r="A3009" s="29">
        <v>43369</v>
      </c>
      <c r="B3009" s="30">
        <v>458.9</v>
      </c>
    </row>
    <row r="3010" spans="1:2" x14ac:dyDescent="0.35">
      <c r="A3010" s="29">
        <v>43370</v>
      </c>
      <c r="B3010" s="30">
        <v>464</v>
      </c>
    </row>
    <row r="3011" spans="1:2" x14ac:dyDescent="0.35">
      <c r="A3011" s="29">
        <v>43371</v>
      </c>
      <c r="B3011" s="30">
        <v>461.7</v>
      </c>
    </row>
    <row r="3012" spans="1:2" x14ac:dyDescent="0.35">
      <c r="A3012" s="29">
        <v>43374</v>
      </c>
      <c r="B3012" s="30">
        <v>468.4</v>
      </c>
    </row>
    <row r="3013" spans="1:2" x14ac:dyDescent="0.35">
      <c r="A3013" s="29">
        <v>43375</v>
      </c>
      <c r="B3013" s="30">
        <v>459.9</v>
      </c>
    </row>
    <row r="3014" spans="1:2" x14ac:dyDescent="0.35">
      <c r="A3014" s="29">
        <v>43376</v>
      </c>
      <c r="B3014" s="30">
        <v>462.6</v>
      </c>
    </row>
    <row r="3015" spans="1:2" x14ac:dyDescent="0.35">
      <c r="A3015" s="29">
        <v>43377</v>
      </c>
      <c r="B3015" s="30">
        <v>437.8</v>
      </c>
    </row>
    <row r="3016" spans="1:2" x14ac:dyDescent="0.35">
      <c r="A3016" s="29">
        <v>43378</v>
      </c>
      <c r="B3016" s="30">
        <v>429.1</v>
      </c>
    </row>
    <row r="3017" spans="1:2" x14ac:dyDescent="0.35">
      <c r="A3017" s="29">
        <v>43381</v>
      </c>
      <c r="B3017" s="30">
        <v>420.2</v>
      </c>
    </row>
    <row r="3018" spans="1:2" x14ac:dyDescent="0.35">
      <c r="A3018" s="29">
        <v>43382</v>
      </c>
      <c r="B3018" s="30">
        <v>421.9</v>
      </c>
    </row>
    <row r="3019" spans="1:2" x14ac:dyDescent="0.35">
      <c r="A3019" s="29">
        <v>43383</v>
      </c>
      <c r="B3019" s="30">
        <v>381.3</v>
      </c>
    </row>
    <row r="3020" spans="1:2" x14ac:dyDescent="0.35">
      <c r="A3020" s="29">
        <v>43384</v>
      </c>
      <c r="B3020" s="30">
        <v>372.3</v>
      </c>
    </row>
    <row r="3021" spans="1:2" x14ac:dyDescent="0.35">
      <c r="A3021" s="29">
        <v>43385</v>
      </c>
      <c r="B3021" s="30">
        <v>379.7</v>
      </c>
    </row>
    <row r="3022" spans="1:2" x14ac:dyDescent="0.35">
      <c r="A3022" s="29">
        <v>43388</v>
      </c>
      <c r="B3022" s="30">
        <v>370.9</v>
      </c>
    </row>
    <row r="3023" spans="1:2" x14ac:dyDescent="0.35">
      <c r="A3023" s="29">
        <v>43389</v>
      </c>
      <c r="B3023" s="30">
        <v>381.9</v>
      </c>
    </row>
    <row r="3024" spans="1:2" x14ac:dyDescent="0.35">
      <c r="A3024" s="29">
        <v>43390</v>
      </c>
      <c r="B3024" s="30">
        <v>378.3</v>
      </c>
    </row>
    <row r="3025" spans="1:2" x14ac:dyDescent="0.35">
      <c r="A3025" s="29">
        <v>43391</v>
      </c>
      <c r="B3025" s="30">
        <v>365.9</v>
      </c>
    </row>
    <row r="3026" spans="1:2" x14ac:dyDescent="0.35">
      <c r="A3026" s="29">
        <v>43392</v>
      </c>
      <c r="B3026" s="30">
        <v>360.2</v>
      </c>
    </row>
    <row r="3027" spans="1:2" x14ac:dyDescent="0.35">
      <c r="A3027" s="29">
        <v>43395</v>
      </c>
      <c r="B3027" s="30">
        <v>367</v>
      </c>
    </row>
    <row r="3028" spans="1:2" x14ac:dyDescent="0.35">
      <c r="A3028" s="29">
        <v>43396</v>
      </c>
      <c r="B3028" s="30">
        <v>353.1</v>
      </c>
    </row>
    <row r="3029" spans="1:2" x14ac:dyDescent="0.35">
      <c r="A3029" s="29">
        <v>43397</v>
      </c>
      <c r="B3029" s="30">
        <v>370</v>
      </c>
    </row>
    <row r="3030" spans="1:2" x14ac:dyDescent="0.35">
      <c r="A3030" s="29">
        <v>43398</v>
      </c>
      <c r="B3030" s="30">
        <v>381.1</v>
      </c>
    </row>
    <row r="3031" spans="1:2" x14ac:dyDescent="0.35">
      <c r="A3031" s="29">
        <v>43399</v>
      </c>
      <c r="B3031" s="30">
        <v>377.4</v>
      </c>
    </row>
    <row r="3032" spans="1:2" x14ac:dyDescent="0.35">
      <c r="A3032" s="29">
        <v>43402</v>
      </c>
      <c r="B3032" s="30">
        <v>381.4</v>
      </c>
    </row>
    <row r="3033" spans="1:2" x14ac:dyDescent="0.35">
      <c r="A3033" s="29">
        <v>43403</v>
      </c>
      <c r="B3033" s="30">
        <v>376.1</v>
      </c>
    </row>
    <row r="3034" spans="1:2" x14ac:dyDescent="0.35">
      <c r="A3034" s="29">
        <v>43404</v>
      </c>
      <c r="B3034" s="30">
        <v>393.6</v>
      </c>
    </row>
    <row r="3035" spans="1:2" x14ac:dyDescent="0.35">
      <c r="A3035" s="29">
        <v>43405</v>
      </c>
      <c r="B3035" s="30">
        <v>399</v>
      </c>
    </row>
    <row r="3036" spans="1:2" x14ac:dyDescent="0.35">
      <c r="A3036" s="29">
        <v>43406</v>
      </c>
      <c r="B3036" s="30">
        <v>421</v>
      </c>
    </row>
    <row r="3037" spans="1:2" x14ac:dyDescent="0.35">
      <c r="A3037" s="29">
        <v>43409</v>
      </c>
      <c r="B3037" s="30">
        <v>410</v>
      </c>
    </row>
    <row r="3038" spans="1:2" x14ac:dyDescent="0.35">
      <c r="A3038" s="29">
        <v>43410</v>
      </c>
      <c r="B3038" s="30">
        <v>409.9</v>
      </c>
    </row>
    <row r="3039" spans="1:2" x14ac:dyDescent="0.35">
      <c r="A3039" s="29">
        <v>43411</v>
      </c>
      <c r="B3039" s="30">
        <v>411.5</v>
      </c>
    </row>
    <row r="3040" spans="1:2" x14ac:dyDescent="0.35">
      <c r="A3040" s="29">
        <v>43412</v>
      </c>
      <c r="B3040" s="30">
        <v>407.4</v>
      </c>
    </row>
    <row r="3041" spans="1:2" x14ac:dyDescent="0.35">
      <c r="A3041" s="29">
        <v>43413</v>
      </c>
      <c r="B3041" s="30">
        <v>393.2</v>
      </c>
    </row>
    <row r="3042" spans="1:2" x14ac:dyDescent="0.35">
      <c r="A3042" s="29">
        <v>43416</v>
      </c>
      <c r="B3042" s="30">
        <v>388.7</v>
      </c>
    </row>
    <row r="3043" spans="1:2" x14ac:dyDescent="0.35">
      <c r="A3043" s="29">
        <v>43417</v>
      </c>
      <c r="B3043" s="30">
        <v>400.8</v>
      </c>
    </row>
    <row r="3044" spans="1:2" x14ac:dyDescent="0.35">
      <c r="A3044" s="29">
        <v>43418</v>
      </c>
      <c r="B3044" s="30">
        <v>397.6</v>
      </c>
    </row>
    <row r="3045" spans="1:2" x14ac:dyDescent="0.35">
      <c r="A3045" s="29">
        <v>43419</v>
      </c>
      <c r="B3045" s="30">
        <v>392.9</v>
      </c>
    </row>
    <row r="3046" spans="1:2" x14ac:dyDescent="0.35">
      <c r="A3046" s="29">
        <v>43420</v>
      </c>
      <c r="B3046" s="30">
        <v>389.6</v>
      </c>
    </row>
    <row r="3047" spans="1:2" x14ac:dyDescent="0.35">
      <c r="A3047" s="29">
        <v>43423</v>
      </c>
      <c r="B3047" s="30">
        <v>382.6</v>
      </c>
    </row>
    <row r="3048" spans="1:2" x14ac:dyDescent="0.35">
      <c r="A3048" s="29">
        <v>43424</v>
      </c>
      <c r="B3048" s="30">
        <v>374.2</v>
      </c>
    </row>
    <row r="3049" spans="1:2" x14ac:dyDescent="0.35">
      <c r="A3049" s="29">
        <v>43425</v>
      </c>
      <c r="B3049" s="30">
        <v>383</v>
      </c>
    </row>
    <row r="3050" spans="1:2" x14ac:dyDescent="0.35">
      <c r="A3050" s="29">
        <v>43426</v>
      </c>
      <c r="B3050" s="30">
        <v>388</v>
      </c>
    </row>
    <row r="3051" spans="1:2" x14ac:dyDescent="0.35">
      <c r="A3051" s="29">
        <v>43427</v>
      </c>
      <c r="B3051" s="30">
        <v>390.3</v>
      </c>
    </row>
    <row r="3052" spans="1:2" x14ac:dyDescent="0.35">
      <c r="A3052" s="29">
        <v>43430</v>
      </c>
      <c r="B3052" s="30">
        <v>389.6</v>
      </c>
    </row>
    <row r="3053" spans="1:2" x14ac:dyDescent="0.35">
      <c r="A3053" s="29">
        <v>43431</v>
      </c>
      <c r="B3053" s="30">
        <v>387.4</v>
      </c>
    </row>
    <row r="3054" spans="1:2" x14ac:dyDescent="0.35">
      <c r="A3054" s="29">
        <v>43432</v>
      </c>
      <c r="B3054" s="30">
        <v>387.9</v>
      </c>
    </row>
    <row r="3055" spans="1:2" x14ac:dyDescent="0.35">
      <c r="A3055" s="29">
        <v>43433</v>
      </c>
      <c r="B3055" s="30">
        <v>388.7</v>
      </c>
    </row>
    <row r="3056" spans="1:2" x14ac:dyDescent="0.35">
      <c r="A3056" s="29">
        <v>43434</v>
      </c>
      <c r="B3056" s="30">
        <v>384</v>
      </c>
    </row>
    <row r="3057" spans="1:3" x14ac:dyDescent="0.35">
      <c r="A3057" s="29">
        <v>43437</v>
      </c>
      <c r="B3057" s="30">
        <v>413.5</v>
      </c>
    </row>
    <row r="3058" spans="1:3" x14ac:dyDescent="0.35">
      <c r="A3058" s="29">
        <v>43438</v>
      </c>
      <c r="B3058" s="30">
        <v>405.4</v>
      </c>
    </row>
    <row r="3059" spans="1:3" x14ac:dyDescent="0.35">
      <c r="A3059" s="29">
        <v>43439</v>
      </c>
      <c r="B3059" s="30">
        <v>403.2</v>
      </c>
      <c r="C3059" t="s">
        <v>10</v>
      </c>
    </row>
    <row r="3060" spans="1:3" x14ac:dyDescent="0.35">
      <c r="A3060" s="29">
        <v>43440</v>
      </c>
      <c r="B3060" s="30">
        <v>390.9</v>
      </c>
    </row>
    <row r="3061" spans="1:3" x14ac:dyDescent="0.35">
      <c r="A3061" s="29">
        <v>43441</v>
      </c>
      <c r="B3061" s="30">
        <v>395.3</v>
      </c>
    </row>
    <row r="3062" spans="1:3" x14ac:dyDescent="0.35">
      <c r="A3062" s="29">
        <v>43444</v>
      </c>
      <c r="B3062" s="30">
        <v>389.3</v>
      </c>
    </row>
    <row r="3063" spans="1:3" x14ac:dyDescent="0.35">
      <c r="A3063" s="29">
        <v>43445</v>
      </c>
      <c r="B3063" s="30">
        <v>399.4</v>
      </c>
    </row>
    <row r="3064" spans="1:3" x14ac:dyDescent="0.35">
      <c r="A3064" s="29">
        <v>43446</v>
      </c>
      <c r="B3064" s="30">
        <v>409.7</v>
      </c>
    </row>
    <row r="3065" spans="1:3" x14ac:dyDescent="0.35">
      <c r="A3065" s="29">
        <v>43447</v>
      </c>
      <c r="B3065" s="30">
        <v>411.4</v>
      </c>
    </row>
    <row r="3066" spans="1:3" x14ac:dyDescent="0.35">
      <c r="A3066" s="29">
        <v>43448</v>
      </c>
      <c r="B3066" s="30">
        <v>404.4</v>
      </c>
    </row>
    <row r="3067" spans="1:3" x14ac:dyDescent="0.35">
      <c r="A3067" s="29">
        <v>43451</v>
      </c>
      <c r="B3067" s="30">
        <v>403.1</v>
      </c>
    </row>
    <row r="3068" spans="1:3" x14ac:dyDescent="0.35">
      <c r="A3068" s="29">
        <v>43452</v>
      </c>
      <c r="B3068" s="30">
        <v>402.5</v>
      </c>
    </row>
    <row r="3069" spans="1:3" x14ac:dyDescent="0.35">
      <c r="A3069" s="29">
        <v>43453</v>
      </c>
      <c r="B3069" s="30">
        <v>407.7</v>
      </c>
    </row>
    <row r="3070" spans="1:3" x14ac:dyDescent="0.35">
      <c r="A3070" s="29">
        <v>43454</v>
      </c>
      <c r="B3070" s="30">
        <v>399.9</v>
      </c>
    </row>
    <row r="3071" spans="1:3" x14ac:dyDescent="0.35">
      <c r="A3071" s="29">
        <v>43455</v>
      </c>
      <c r="B3071" s="30">
        <v>396.1</v>
      </c>
    </row>
    <row r="3072" spans="1:3" x14ac:dyDescent="0.35">
      <c r="A3072" s="29">
        <v>43458</v>
      </c>
      <c r="B3072" s="30">
        <v>387</v>
      </c>
    </row>
    <row r="3073" spans="1:2" x14ac:dyDescent="0.35">
      <c r="A3073" s="29">
        <v>43461</v>
      </c>
      <c r="B3073" s="30">
        <v>385.5</v>
      </c>
    </row>
    <row r="3074" spans="1:2" x14ac:dyDescent="0.35">
      <c r="A3074" s="29">
        <v>43462</v>
      </c>
      <c r="B3074" s="30">
        <v>397.5</v>
      </c>
    </row>
    <row r="3075" spans="1:2" x14ac:dyDescent="0.35">
      <c r="A3075" s="29">
        <v>43465</v>
      </c>
      <c r="B3075" s="30">
        <v>411.6</v>
      </c>
    </row>
    <row r="3076" spans="1:2" x14ac:dyDescent="0.35">
      <c r="A3076" s="29">
        <v>43467</v>
      </c>
      <c r="B3076" s="30">
        <v>402.8</v>
      </c>
    </row>
    <row r="3077" spans="1:2" x14ac:dyDescent="0.35">
      <c r="A3077" s="29">
        <v>43468</v>
      </c>
      <c r="B3077" s="30">
        <v>380.7</v>
      </c>
    </row>
    <row r="3078" spans="1:2" x14ac:dyDescent="0.35">
      <c r="A3078" s="29">
        <v>43469</v>
      </c>
      <c r="B3078" s="30">
        <v>397.4</v>
      </c>
    </row>
    <row r="3079" spans="1:2" x14ac:dyDescent="0.35">
      <c r="A3079" s="29">
        <v>43472</v>
      </c>
      <c r="B3079" s="30">
        <v>396.4</v>
      </c>
    </row>
    <row r="3080" spans="1:2" x14ac:dyDescent="0.35">
      <c r="A3080" s="29">
        <v>43473</v>
      </c>
      <c r="B3080" s="30">
        <v>410.5</v>
      </c>
    </row>
    <row r="3081" spans="1:2" x14ac:dyDescent="0.35">
      <c r="A3081" s="29">
        <v>43474</v>
      </c>
      <c r="B3081" s="30">
        <v>420.1</v>
      </c>
    </row>
    <row r="3082" spans="1:2" x14ac:dyDescent="0.35">
      <c r="A3082" s="29">
        <v>43475</v>
      </c>
      <c r="B3082" s="30">
        <v>405.4</v>
      </c>
    </row>
    <row r="3083" spans="1:2" x14ac:dyDescent="0.35">
      <c r="A3083" s="29">
        <v>43476</v>
      </c>
      <c r="B3083" s="30">
        <v>405.9</v>
      </c>
    </row>
    <row r="3084" spans="1:2" x14ac:dyDescent="0.35">
      <c r="A3084" s="29">
        <v>43479</v>
      </c>
      <c r="B3084" s="30">
        <v>397.7</v>
      </c>
    </row>
    <row r="3085" spans="1:2" x14ac:dyDescent="0.35">
      <c r="A3085" s="29">
        <v>43480</v>
      </c>
      <c r="B3085" s="30">
        <v>394.3</v>
      </c>
    </row>
    <row r="3086" spans="1:2" x14ac:dyDescent="0.35">
      <c r="A3086" s="29">
        <v>43481</v>
      </c>
      <c r="B3086" s="30">
        <v>397</v>
      </c>
    </row>
    <row r="3087" spans="1:2" x14ac:dyDescent="0.35">
      <c r="A3087" s="29">
        <v>43482</v>
      </c>
      <c r="B3087" s="30">
        <v>397.5</v>
      </c>
    </row>
    <row r="3088" spans="1:2" x14ac:dyDescent="0.35">
      <c r="A3088" s="29">
        <v>43483</v>
      </c>
      <c r="B3088" s="30">
        <v>410</v>
      </c>
    </row>
    <row r="3089" spans="1:2" x14ac:dyDescent="0.35">
      <c r="A3089" s="29">
        <v>43486</v>
      </c>
      <c r="B3089" s="30">
        <v>412.9</v>
      </c>
    </row>
    <row r="3090" spans="1:2" x14ac:dyDescent="0.35">
      <c r="A3090" s="29">
        <v>43487</v>
      </c>
      <c r="B3090" s="30">
        <v>410</v>
      </c>
    </row>
    <row r="3091" spans="1:2" x14ac:dyDescent="0.35">
      <c r="A3091" s="29">
        <v>43488</v>
      </c>
      <c r="B3091" s="30">
        <v>412.7</v>
      </c>
    </row>
    <row r="3092" spans="1:2" x14ac:dyDescent="0.35">
      <c r="A3092" s="29">
        <v>43489</v>
      </c>
      <c r="B3092" s="30">
        <v>414.7</v>
      </c>
    </row>
    <row r="3093" spans="1:2" x14ac:dyDescent="0.35">
      <c r="A3093" s="29">
        <v>43490</v>
      </c>
      <c r="B3093" s="30">
        <v>421.2</v>
      </c>
    </row>
    <row r="3094" spans="1:2" x14ac:dyDescent="0.35">
      <c r="A3094" s="29">
        <v>43493</v>
      </c>
      <c r="B3094" s="30">
        <v>418.3</v>
      </c>
    </row>
    <row r="3095" spans="1:2" x14ac:dyDescent="0.35">
      <c r="A3095" s="29">
        <v>43494</v>
      </c>
      <c r="B3095" s="30">
        <v>418.4</v>
      </c>
    </row>
    <row r="3096" spans="1:2" x14ac:dyDescent="0.35">
      <c r="A3096" s="29">
        <v>43495</v>
      </c>
      <c r="B3096" s="30">
        <v>432.3</v>
      </c>
    </row>
    <row r="3097" spans="1:2" x14ac:dyDescent="0.35">
      <c r="A3097" s="29">
        <v>43496</v>
      </c>
      <c r="B3097" s="30">
        <v>437.5</v>
      </c>
    </row>
    <row r="3098" spans="1:2" x14ac:dyDescent="0.35">
      <c r="A3098" s="29">
        <v>43497</v>
      </c>
      <c r="B3098" s="30">
        <v>446.2</v>
      </c>
    </row>
    <row r="3099" spans="1:2" x14ac:dyDescent="0.35">
      <c r="A3099" s="29">
        <v>43500</v>
      </c>
      <c r="B3099" s="30">
        <v>442.1</v>
      </c>
    </row>
    <row r="3100" spans="1:2" x14ac:dyDescent="0.35">
      <c r="A3100" s="29">
        <v>43501</v>
      </c>
      <c r="B3100" s="30">
        <v>451.2</v>
      </c>
    </row>
    <row r="3101" spans="1:2" x14ac:dyDescent="0.35">
      <c r="A3101" s="29">
        <v>43502</v>
      </c>
      <c r="B3101" s="30">
        <v>444.7</v>
      </c>
    </row>
    <row r="3102" spans="1:2" x14ac:dyDescent="0.35">
      <c r="A3102" s="29">
        <v>43503</v>
      </c>
      <c r="B3102" s="30">
        <v>440.4</v>
      </c>
    </row>
    <row r="3103" spans="1:2" x14ac:dyDescent="0.35">
      <c r="A3103" s="29">
        <v>43504</v>
      </c>
      <c r="B3103" s="30">
        <v>440.9</v>
      </c>
    </row>
    <row r="3104" spans="1:2" x14ac:dyDescent="0.35">
      <c r="A3104" s="29">
        <v>43507</v>
      </c>
      <c r="B3104" s="30">
        <v>451</v>
      </c>
    </row>
    <row r="3105" spans="1:2" x14ac:dyDescent="0.35">
      <c r="A3105" s="29">
        <v>43508</v>
      </c>
      <c r="B3105" s="30">
        <v>465.8</v>
      </c>
    </row>
    <row r="3106" spans="1:2" x14ac:dyDescent="0.35">
      <c r="A3106" s="29">
        <v>43509</v>
      </c>
      <c r="B3106" s="30">
        <v>480</v>
      </c>
    </row>
    <row r="3107" spans="1:2" x14ac:dyDescent="0.35">
      <c r="A3107" s="29">
        <v>43510</v>
      </c>
      <c r="B3107" s="30">
        <v>468.2</v>
      </c>
    </row>
    <row r="3108" spans="1:2" x14ac:dyDescent="0.35">
      <c r="A3108" s="29">
        <v>43511</v>
      </c>
      <c r="B3108" s="30">
        <v>473.5</v>
      </c>
    </row>
    <row r="3109" spans="1:2" x14ac:dyDescent="0.35">
      <c r="A3109" s="29">
        <v>43514</v>
      </c>
      <c r="B3109" s="30">
        <v>475.4</v>
      </c>
    </row>
    <row r="3110" spans="1:2" x14ac:dyDescent="0.35">
      <c r="A3110" s="29">
        <v>43515</v>
      </c>
      <c r="B3110" s="30">
        <v>475.2</v>
      </c>
    </row>
    <row r="3111" spans="1:2" x14ac:dyDescent="0.35">
      <c r="A3111" s="29">
        <v>43516</v>
      </c>
      <c r="B3111" s="30">
        <v>474.5</v>
      </c>
    </row>
    <row r="3112" spans="1:2" x14ac:dyDescent="0.35">
      <c r="A3112" s="29">
        <v>43517</v>
      </c>
      <c r="B3112" s="30">
        <v>476.4</v>
      </c>
    </row>
    <row r="3113" spans="1:2" x14ac:dyDescent="0.35">
      <c r="A3113" s="29">
        <v>43518</v>
      </c>
      <c r="B3113" s="30">
        <v>480</v>
      </c>
    </row>
    <row r="3114" spans="1:2" x14ac:dyDescent="0.35">
      <c r="A3114" s="29">
        <v>43521</v>
      </c>
      <c r="B3114" s="30">
        <v>483.6</v>
      </c>
    </row>
    <row r="3115" spans="1:2" x14ac:dyDescent="0.35">
      <c r="A3115" s="29">
        <v>43522</v>
      </c>
      <c r="B3115" s="30">
        <v>486.5</v>
      </c>
    </row>
    <row r="3116" spans="1:2" x14ac:dyDescent="0.35">
      <c r="A3116" s="29">
        <v>43523</v>
      </c>
      <c r="B3116" s="30">
        <v>481.4</v>
      </c>
    </row>
    <row r="3117" spans="1:2" x14ac:dyDescent="0.35">
      <c r="A3117" s="29">
        <v>43524</v>
      </c>
      <c r="B3117" s="30">
        <v>480.1</v>
      </c>
    </row>
    <row r="3118" spans="1:2" x14ac:dyDescent="0.35">
      <c r="A3118" s="29">
        <v>43525</v>
      </c>
      <c r="B3118" s="30">
        <v>495.5</v>
      </c>
    </row>
    <row r="3119" spans="1:2" x14ac:dyDescent="0.35">
      <c r="A3119" s="29">
        <v>43528</v>
      </c>
      <c r="B3119" s="30">
        <v>494.5</v>
      </c>
    </row>
    <row r="3120" spans="1:2" x14ac:dyDescent="0.35">
      <c r="A3120" s="29">
        <v>43529</v>
      </c>
      <c r="B3120" s="30">
        <v>493.4</v>
      </c>
    </row>
    <row r="3121" spans="1:2" x14ac:dyDescent="0.35">
      <c r="A3121" s="29">
        <v>43530</v>
      </c>
      <c r="B3121" s="30">
        <v>489</v>
      </c>
    </row>
    <row r="3122" spans="1:2" x14ac:dyDescent="0.35">
      <c r="A3122" s="29">
        <v>43531</v>
      </c>
      <c r="B3122" s="30">
        <v>487</v>
      </c>
    </row>
    <row r="3123" spans="1:2" x14ac:dyDescent="0.35">
      <c r="A3123" s="29">
        <v>43532</v>
      </c>
      <c r="B3123" s="30">
        <v>486.8</v>
      </c>
    </row>
    <row r="3124" spans="1:2" x14ac:dyDescent="0.35">
      <c r="A3124" s="29">
        <v>43535</v>
      </c>
      <c r="B3124" s="30">
        <v>487.5</v>
      </c>
    </row>
    <row r="3125" spans="1:2" x14ac:dyDescent="0.35">
      <c r="A3125" s="29">
        <v>43536</v>
      </c>
      <c r="B3125" s="30">
        <v>487.6</v>
      </c>
    </row>
    <row r="3126" spans="1:2" x14ac:dyDescent="0.35">
      <c r="A3126" s="29">
        <v>43537</v>
      </c>
      <c r="B3126" s="30">
        <v>490.5</v>
      </c>
    </row>
    <row r="3127" spans="1:2" x14ac:dyDescent="0.35">
      <c r="A3127" s="29">
        <v>43538</v>
      </c>
      <c r="B3127" s="30">
        <v>494.6</v>
      </c>
    </row>
    <row r="3128" spans="1:2" x14ac:dyDescent="0.35">
      <c r="A3128" s="29">
        <v>43539</v>
      </c>
      <c r="B3128" s="30">
        <v>496.3</v>
      </c>
    </row>
    <row r="3129" spans="1:2" x14ac:dyDescent="0.35">
      <c r="A3129" s="29">
        <v>43542</v>
      </c>
      <c r="B3129" s="30">
        <v>496</v>
      </c>
    </row>
    <row r="3130" spans="1:2" x14ac:dyDescent="0.35">
      <c r="A3130" s="29">
        <v>43543</v>
      </c>
      <c r="B3130" s="30">
        <v>509.4</v>
      </c>
    </row>
    <row r="3131" spans="1:2" x14ac:dyDescent="0.35">
      <c r="A3131" s="29">
        <v>43544</v>
      </c>
      <c r="B3131" s="30">
        <v>502.8</v>
      </c>
    </row>
    <row r="3132" spans="1:2" x14ac:dyDescent="0.35">
      <c r="A3132" s="29">
        <v>43545</v>
      </c>
      <c r="B3132" s="30">
        <v>500</v>
      </c>
    </row>
    <row r="3133" spans="1:2" x14ac:dyDescent="0.35">
      <c r="A3133" s="29">
        <v>43546</v>
      </c>
      <c r="B3133" s="30">
        <v>492.2</v>
      </c>
    </row>
    <row r="3134" spans="1:2" x14ac:dyDescent="0.35">
      <c r="A3134" s="29">
        <v>43549</v>
      </c>
      <c r="B3134" s="30">
        <v>497.4</v>
      </c>
    </row>
    <row r="3135" spans="1:2" x14ac:dyDescent="0.35">
      <c r="A3135" s="29">
        <v>43550</v>
      </c>
      <c r="B3135" s="30">
        <v>504.2</v>
      </c>
    </row>
    <row r="3136" spans="1:2" x14ac:dyDescent="0.35">
      <c r="A3136" s="29">
        <v>43551</v>
      </c>
      <c r="B3136" s="30">
        <v>502</v>
      </c>
    </row>
    <row r="3137" spans="1:2" x14ac:dyDescent="0.35">
      <c r="A3137" s="29">
        <v>43552</v>
      </c>
      <c r="B3137" s="30">
        <v>503.4</v>
      </c>
    </row>
    <row r="3138" spans="1:2" x14ac:dyDescent="0.35">
      <c r="A3138" s="29">
        <v>43553</v>
      </c>
      <c r="B3138" s="30">
        <v>511.2</v>
      </c>
    </row>
    <row r="3139" spans="1:2" x14ac:dyDescent="0.35">
      <c r="A3139" s="29">
        <v>43556</v>
      </c>
      <c r="B3139" s="30">
        <v>522.1</v>
      </c>
    </row>
    <row r="3140" spans="1:2" x14ac:dyDescent="0.35">
      <c r="A3140" s="29">
        <v>43557</v>
      </c>
      <c r="B3140" s="30">
        <v>526.4</v>
      </c>
    </row>
    <row r="3141" spans="1:2" x14ac:dyDescent="0.35">
      <c r="A3141" s="29">
        <v>43558</v>
      </c>
      <c r="B3141" s="30">
        <v>524.20000000000005</v>
      </c>
    </row>
    <row r="3142" spans="1:2" x14ac:dyDescent="0.35">
      <c r="A3142" s="29">
        <v>43559</v>
      </c>
      <c r="B3142" s="30">
        <v>522.5</v>
      </c>
    </row>
    <row r="3143" spans="1:2" x14ac:dyDescent="0.35">
      <c r="A3143" s="29">
        <v>43560</v>
      </c>
      <c r="B3143" s="30">
        <v>530.1</v>
      </c>
    </row>
    <row r="3144" spans="1:2" x14ac:dyDescent="0.35">
      <c r="A3144" s="29">
        <v>43563</v>
      </c>
      <c r="B3144" s="30">
        <v>526.6</v>
      </c>
    </row>
    <row r="3145" spans="1:2" x14ac:dyDescent="0.35">
      <c r="A3145" s="29">
        <v>43564</v>
      </c>
      <c r="B3145" s="30">
        <v>517.79999999999995</v>
      </c>
    </row>
    <row r="3146" spans="1:2" x14ac:dyDescent="0.35">
      <c r="A3146" s="29">
        <v>43565</v>
      </c>
      <c r="B3146" s="30">
        <v>523.6</v>
      </c>
    </row>
    <row r="3147" spans="1:2" x14ac:dyDescent="0.35">
      <c r="A3147" s="29">
        <v>43566</v>
      </c>
      <c r="B3147" s="30">
        <v>535.29999999999995</v>
      </c>
    </row>
    <row r="3148" spans="1:2" x14ac:dyDescent="0.35">
      <c r="A3148" s="29">
        <v>43567</v>
      </c>
      <c r="B3148" s="30">
        <v>530.4</v>
      </c>
    </row>
    <row r="3149" spans="1:2" x14ac:dyDescent="0.35">
      <c r="A3149" s="29">
        <v>43570</v>
      </c>
      <c r="B3149" s="30">
        <v>531.6</v>
      </c>
    </row>
    <row r="3150" spans="1:2" x14ac:dyDescent="0.35">
      <c r="A3150" s="29">
        <v>43571</v>
      </c>
      <c r="B3150" s="30">
        <v>532.9</v>
      </c>
    </row>
    <row r="3151" spans="1:2" x14ac:dyDescent="0.35">
      <c r="A3151" s="29">
        <v>43572</v>
      </c>
      <c r="B3151" s="30">
        <v>537.5</v>
      </c>
    </row>
    <row r="3152" spans="1:2" x14ac:dyDescent="0.35">
      <c r="A3152" s="29">
        <v>43573</v>
      </c>
      <c r="B3152" s="30">
        <v>510.4</v>
      </c>
    </row>
    <row r="3153" spans="1:2" x14ac:dyDescent="0.35">
      <c r="A3153" s="29">
        <v>43578</v>
      </c>
      <c r="B3153" s="30">
        <v>531.6</v>
      </c>
    </row>
    <row r="3154" spans="1:2" x14ac:dyDescent="0.35">
      <c r="A3154" s="29">
        <v>43579</v>
      </c>
      <c r="B3154" s="30">
        <v>533.1</v>
      </c>
    </row>
    <row r="3155" spans="1:2" x14ac:dyDescent="0.35">
      <c r="A3155" s="29">
        <v>43580</v>
      </c>
      <c r="B3155" s="30">
        <v>529.29999999999995</v>
      </c>
    </row>
    <row r="3156" spans="1:2" x14ac:dyDescent="0.35">
      <c r="A3156" s="29">
        <v>43581</v>
      </c>
      <c r="B3156" s="30">
        <v>529.4</v>
      </c>
    </row>
    <row r="3157" spans="1:2" x14ac:dyDescent="0.35">
      <c r="A3157" s="29">
        <v>43584</v>
      </c>
      <c r="B3157" s="30">
        <v>525</v>
      </c>
    </row>
    <row r="3158" spans="1:2" x14ac:dyDescent="0.35">
      <c r="A3158" s="29">
        <v>43585</v>
      </c>
      <c r="B3158" s="30">
        <v>527</v>
      </c>
    </row>
    <row r="3159" spans="1:2" x14ac:dyDescent="0.35">
      <c r="A3159" s="29">
        <v>43587</v>
      </c>
      <c r="B3159" s="30">
        <v>520.20000000000005</v>
      </c>
    </row>
    <row r="3160" spans="1:2" x14ac:dyDescent="0.35">
      <c r="A3160" s="29">
        <v>43588</v>
      </c>
      <c r="B3160" s="30">
        <v>526</v>
      </c>
    </row>
    <row r="3161" spans="1:2" x14ac:dyDescent="0.35">
      <c r="A3161" s="29">
        <v>43591</v>
      </c>
      <c r="B3161" s="30">
        <v>513</v>
      </c>
    </row>
    <row r="3162" spans="1:2" x14ac:dyDescent="0.35">
      <c r="A3162" s="29">
        <v>43592</v>
      </c>
      <c r="B3162" s="30">
        <v>507.2</v>
      </c>
    </row>
    <row r="3163" spans="1:2" x14ac:dyDescent="0.35">
      <c r="A3163" s="29">
        <v>43593</v>
      </c>
      <c r="B3163" s="30">
        <v>515.70000000000005</v>
      </c>
    </row>
    <row r="3164" spans="1:2" x14ac:dyDescent="0.35">
      <c r="A3164" s="29">
        <v>43594</v>
      </c>
      <c r="B3164" s="30">
        <v>501.6</v>
      </c>
    </row>
    <row r="3165" spans="1:2" x14ac:dyDescent="0.35">
      <c r="A3165" s="29">
        <v>43595</v>
      </c>
      <c r="B3165" s="30">
        <v>507.1</v>
      </c>
    </row>
    <row r="3166" spans="1:2" x14ac:dyDescent="0.35">
      <c r="A3166" s="29">
        <v>43598</v>
      </c>
      <c r="B3166" s="30">
        <v>491</v>
      </c>
    </row>
    <row r="3167" spans="1:2" x14ac:dyDescent="0.35">
      <c r="A3167" s="29">
        <v>43599</v>
      </c>
      <c r="B3167" s="30">
        <v>508.5</v>
      </c>
    </row>
    <row r="3168" spans="1:2" x14ac:dyDescent="0.35">
      <c r="A3168" s="29">
        <v>43600</v>
      </c>
      <c r="B3168" s="30">
        <v>516.6</v>
      </c>
    </row>
    <row r="3169" spans="1:2" x14ac:dyDescent="0.35">
      <c r="A3169" s="29">
        <v>43601</v>
      </c>
      <c r="B3169" s="30">
        <v>521.9</v>
      </c>
    </row>
    <row r="3170" spans="1:2" x14ac:dyDescent="0.35">
      <c r="A3170" s="29">
        <v>43602</v>
      </c>
      <c r="B3170" s="30">
        <v>522</v>
      </c>
    </row>
    <row r="3171" spans="1:2" x14ac:dyDescent="0.35">
      <c r="A3171" s="29">
        <v>43605</v>
      </c>
      <c r="B3171" s="30">
        <v>503.2</v>
      </c>
    </row>
    <row r="3172" spans="1:2" x14ac:dyDescent="0.35">
      <c r="A3172" s="29">
        <v>43606</v>
      </c>
      <c r="B3172" s="30">
        <v>510.1</v>
      </c>
    </row>
    <row r="3173" spans="1:2" x14ac:dyDescent="0.35">
      <c r="A3173" s="29">
        <v>43607</v>
      </c>
      <c r="B3173" s="30">
        <v>508.5</v>
      </c>
    </row>
    <row r="3174" spans="1:2" x14ac:dyDescent="0.35">
      <c r="A3174" s="29">
        <v>43608</v>
      </c>
      <c r="B3174" s="30">
        <v>491.2</v>
      </c>
    </row>
    <row r="3175" spans="1:2" x14ac:dyDescent="0.35">
      <c r="A3175" s="29">
        <v>43609</v>
      </c>
      <c r="B3175" s="30">
        <v>482.7</v>
      </c>
    </row>
    <row r="3176" spans="1:2" x14ac:dyDescent="0.35">
      <c r="A3176" s="29">
        <v>43612</v>
      </c>
      <c r="B3176" s="30">
        <v>485.95</v>
      </c>
    </row>
    <row r="3177" spans="1:2" x14ac:dyDescent="0.35">
      <c r="A3177" s="29">
        <v>43613</v>
      </c>
      <c r="B3177" s="30">
        <v>479.25</v>
      </c>
    </row>
    <row r="3178" spans="1:2" x14ac:dyDescent="0.35">
      <c r="A3178" s="29">
        <v>43614</v>
      </c>
      <c r="B3178" s="30">
        <v>461.1</v>
      </c>
    </row>
    <row r="3179" spans="1:2" x14ac:dyDescent="0.35">
      <c r="A3179" s="29">
        <v>43615</v>
      </c>
      <c r="B3179" s="30">
        <v>474.55</v>
      </c>
    </row>
    <row r="3180" spans="1:2" x14ac:dyDescent="0.35">
      <c r="A3180" s="29">
        <v>43616</v>
      </c>
      <c r="B3180" s="30">
        <v>465.95</v>
      </c>
    </row>
    <row r="3181" spans="1:2" x14ac:dyDescent="0.35">
      <c r="A3181" s="29">
        <v>43619</v>
      </c>
      <c r="B3181" s="30">
        <v>466.55</v>
      </c>
    </row>
    <row r="3182" spans="1:2" x14ac:dyDescent="0.35">
      <c r="A3182" s="29">
        <v>43620</v>
      </c>
      <c r="B3182" s="30">
        <v>468.45</v>
      </c>
    </row>
    <row r="3183" spans="1:2" x14ac:dyDescent="0.35">
      <c r="A3183" s="29">
        <v>43621</v>
      </c>
      <c r="B3183" s="30">
        <v>471.4</v>
      </c>
    </row>
    <row r="3184" spans="1:2" x14ac:dyDescent="0.35">
      <c r="A3184" s="29">
        <v>43622</v>
      </c>
      <c r="B3184" s="30">
        <v>470.95</v>
      </c>
    </row>
    <row r="3185" spans="1:2" x14ac:dyDescent="0.35">
      <c r="A3185" s="29">
        <v>43623</v>
      </c>
      <c r="B3185" s="30">
        <v>479.6</v>
      </c>
    </row>
    <row r="3186" spans="1:2" x14ac:dyDescent="0.35">
      <c r="A3186" s="29">
        <v>43626</v>
      </c>
      <c r="B3186" s="30">
        <v>481.75</v>
      </c>
    </row>
    <row r="3187" spans="1:2" x14ac:dyDescent="0.35">
      <c r="A3187" s="29">
        <v>43627</v>
      </c>
      <c r="B3187" s="30">
        <v>490.6</v>
      </c>
    </row>
    <row r="3188" spans="1:2" x14ac:dyDescent="0.35">
      <c r="A3188" s="29">
        <v>43628</v>
      </c>
      <c r="B3188" s="30">
        <v>487.15</v>
      </c>
    </row>
    <row r="3189" spans="1:2" x14ac:dyDescent="0.35">
      <c r="A3189" s="29">
        <v>43629</v>
      </c>
      <c r="B3189" s="30">
        <v>485</v>
      </c>
    </row>
    <row r="3190" spans="1:2" x14ac:dyDescent="0.35">
      <c r="A3190" s="29">
        <v>43630</v>
      </c>
      <c r="B3190" s="30">
        <v>486.45</v>
      </c>
    </row>
    <row r="3191" spans="1:2" x14ac:dyDescent="0.35">
      <c r="A3191" s="29">
        <v>43633</v>
      </c>
      <c r="B3191" s="30">
        <v>494.25</v>
      </c>
    </row>
    <row r="3192" spans="1:2" x14ac:dyDescent="0.35">
      <c r="A3192" s="29">
        <v>43634</v>
      </c>
      <c r="B3192" s="30">
        <v>514.20000000000005</v>
      </c>
    </row>
    <row r="3193" spans="1:2" x14ac:dyDescent="0.35">
      <c r="A3193" s="29">
        <v>43635</v>
      </c>
      <c r="B3193" s="30">
        <v>508.2</v>
      </c>
    </row>
    <row r="3194" spans="1:2" x14ac:dyDescent="0.35">
      <c r="A3194" s="29">
        <v>43636</v>
      </c>
      <c r="B3194" s="30">
        <v>513</v>
      </c>
    </row>
    <row r="3195" spans="1:2" x14ac:dyDescent="0.35">
      <c r="A3195" s="29">
        <v>43637</v>
      </c>
      <c r="B3195" s="30">
        <v>516.20000000000005</v>
      </c>
    </row>
    <row r="3196" spans="1:2" x14ac:dyDescent="0.35">
      <c r="A3196" s="29">
        <v>43640</v>
      </c>
      <c r="B3196" s="30">
        <v>518</v>
      </c>
    </row>
    <row r="3197" spans="1:2" x14ac:dyDescent="0.35">
      <c r="A3197" s="29">
        <v>43641</v>
      </c>
      <c r="B3197" s="30">
        <v>510.6</v>
      </c>
    </row>
    <row r="3198" spans="1:2" x14ac:dyDescent="0.35">
      <c r="A3198" s="29">
        <v>43642</v>
      </c>
      <c r="B3198" s="30">
        <v>510.2</v>
      </c>
    </row>
    <row r="3199" spans="1:2" x14ac:dyDescent="0.35">
      <c r="A3199" s="29">
        <v>43643</v>
      </c>
      <c r="B3199" s="30">
        <v>515.6</v>
      </c>
    </row>
    <row r="3200" spans="1:2" x14ac:dyDescent="0.35">
      <c r="A3200" s="29">
        <v>43644</v>
      </c>
      <c r="B3200" s="30">
        <v>520.1</v>
      </c>
    </row>
    <row r="3201" spans="1:2" x14ac:dyDescent="0.35">
      <c r="A3201" s="29">
        <v>43647</v>
      </c>
      <c r="B3201" s="30">
        <v>525.1</v>
      </c>
    </row>
    <row r="3202" spans="1:2" x14ac:dyDescent="0.35">
      <c r="A3202" s="29">
        <v>43648</v>
      </c>
      <c r="B3202" s="30">
        <v>526.6</v>
      </c>
    </row>
    <row r="3203" spans="1:2" x14ac:dyDescent="0.35">
      <c r="A3203" s="29">
        <v>43649</v>
      </c>
      <c r="B3203" s="30">
        <v>526.70000000000005</v>
      </c>
    </row>
    <row r="3204" spans="1:2" x14ac:dyDescent="0.35">
      <c r="A3204" s="29">
        <v>43650</v>
      </c>
      <c r="B3204" s="30">
        <v>527.1</v>
      </c>
    </row>
    <row r="3205" spans="1:2" x14ac:dyDescent="0.35">
      <c r="A3205" s="29">
        <v>43651</v>
      </c>
      <c r="B3205" s="30">
        <v>522.20000000000005</v>
      </c>
    </row>
    <row r="3206" spans="1:2" x14ac:dyDescent="0.35">
      <c r="A3206" s="29">
        <v>43654</v>
      </c>
      <c r="B3206" s="30">
        <v>523.70000000000005</v>
      </c>
    </row>
    <row r="3207" spans="1:2" x14ac:dyDescent="0.35">
      <c r="A3207" s="29">
        <v>43655</v>
      </c>
      <c r="B3207" s="30">
        <v>522.1</v>
      </c>
    </row>
    <row r="3208" spans="1:2" x14ac:dyDescent="0.35">
      <c r="A3208" s="29">
        <v>43656</v>
      </c>
      <c r="B3208" s="30">
        <v>516.79999999999995</v>
      </c>
    </row>
    <row r="3209" spans="1:2" x14ac:dyDescent="0.35">
      <c r="A3209" s="29">
        <v>43657</v>
      </c>
      <c r="B3209" s="30">
        <v>517.70000000000005</v>
      </c>
    </row>
    <row r="3210" spans="1:2" x14ac:dyDescent="0.35">
      <c r="A3210" s="29">
        <v>43658</v>
      </c>
      <c r="B3210" s="30">
        <v>522.20000000000005</v>
      </c>
    </row>
    <row r="3211" spans="1:2" x14ac:dyDescent="0.35">
      <c r="A3211" s="29">
        <v>43661</v>
      </c>
      <c r="B3211" s="30">
        <v>519.9</v>
      </c>
    </row>
    <row r="3212" spans="1:2" x14ac:dyDescent="0.35">
      <c r="A3212" s="29">
        <v>43662</v>
      </c>
      <c r="B3212" s="30">
        <v>530.6</v>
      </c>
    </row>
    <row r="3213" spans="1:2" x14ac:dyDescent="0.35">
      <c r="A3213" s="29">
        <v>43663</v>
      </c>
      <c r="B3213" s="30">
        <v>524.6</v>
      </c>
    </row>
    <row r="3214" spans="1:2" x14ac:dyDescent="0.35">
      <c r="A3214" s="29">
        <v>43664</v>
      </c>
      <c r="B3214" s="30">
        <v>519.6</v>
      </c>
    </row>
    <row r="3215" spans="1:2" x14ac:dyDescent="0.35">
      <c r="A3215" s="29">
        <v>43665</v>
      </c>
      <c r="B3215" s="30">
        <v>522.70000000000005</v>
      </c>
    </row>
    <row r="3216" spans="1:2" x14ac:dyDescent="0.35">
      <c r="A3216" s="29">
        <v>43668</v>
      </c>
      <c r="B3216" s="30">
        <v>527.20000000000005</v>
      </c>
    </row>
    <row r="3217" spans="1:2" x14ac:dyDescent="0.35">
      <c r="A3217" s="29">
        <v>43669</v>
      </c>
      <c r="B3217" s="30">
        <v>524</v>
      </c>
    </row>
    <row r="3218" spans="1:2" x14ac:dyDescent="0.35">
      <c r="A3218" s="29">
        <v>43670</v>
      </c>
      <c r="B3218" s="30">
        <v>519.5</v>
      </c>
    </row>
    <row r="3219" spans="1:2" x14ac:dyDescent="0.35">
      <c r="A3219" s="29">
        <v>43671</v>
      </c>
      <c r="B3219" s="30">
        <v>508.9</v>
      </c>
    </row>
    <row r="3220" spans="1:2" x14ac:dyDescent="0.35">
      <c r="A3220" s="29">
        <v>43672</v>
      </c>
      <c r="B3220" s="30">
        <v>473.25</v>
      </c>
    </row>
    <row r="3221" spans="1:2" x14ac:dyDescent="0.35">
      <c r="A3221" s="29">
        <v>43675</v>
      </c>
      <c r="B3221" s="30">
        <v>479.1</v>
      </c>
    </row>
    <row r="3222" spans="1:2" x14ac:dyDescent="0.35">
      <c r="A3222" s="29">
        <v>43676</v>
      </c>
      <c r="B3222" s="30">
        <v>471.35</v>
      </c>
    </row>
    <row r="3223" spans="1:2" x14ac:dyDescent="0.35">
      <c r="A3223" s="29">
        <v>43677</v>
      </c>
      <c r="B3223" s="30">
        <v>469.5</v>
      </c>
    </row>
    <row r="3224" spans="1:2" x14ac:dyDescent="0.35">
      <c r="A3224" s="29">
        <v>43678</v>
      </c>
      <c r="B3224" s="30">
        <v>469.45</v>
      </c>
    </row>
    <row r="3225" spans="1:2" x14ac:dyDescent="0.35">
      <c r="A3225" s="29">
        <v>43679</v>
      </c>
      <c r="B3225" s="30">
        <v>450.9</v>
      </c>
    </row>
    <row r="3226" spans="1:2" x14ac:dyDescent="0.35">
      <c r="A3226" s="29">
        <v>43682</v>
      </c>
      <c r="B3226" s="30">
        <v>442.35</v>
      </c>
    </row>
    <row r="3227" spans="1:2" x14ac:dyDescent="0.35">
      <c r="A3227" s="29">
        <v>43683</v>
      </c>
      <c r="B3227" s="30">
        <v>446.7</v>
      </c>
    </row>
    <row r="3228" spans="1:2" x14ac:dyDescent="0.35">
      <c r="A3228" s="29">
        <v>43684</v>
      </c>
      <c r="B3228" s="30">
        <v>447</v>
      </c>
    </row>
    <row r="3229" spans="1:2" x14ac:dyDescent="0.35">
      <c r="A3229" s="29">
        <v>43685</v>
      </c>
      <c r="B3229" s="30">
        <v>456.1</v>
      </c>
    </row>
    <row r="3230" spans="1:2" x14ac:dyDescent="0.35">
      <c r="A3230" s="29">
        <v>43686</v>
      </c>
      <c r="B3230" s="30">
        <v>454.6</v>
      </c>
    </row>
    <row r="3231" spans="1:2" x14ac:dyDescent="0.35">
      <c r="A3231" s="29">
        <v>43689</v>
      </c>
      <c r="B3231" s="30">
        <v>448.8</v>
      </c>
    </row>
    <row r="3232" spans="1:2" x14ac:dyDescent="0.35">
      <c r="A3232" s="29">
        <v>43690</v>
      </c>
      <c r="B3232" s="30">
        <v>439.95</v>
      </c>
    </row>
    <row r="3233" spans="1:2" x14ac:dyDescent="0.35">
      <c r="A3233" s="29">
        <v>43691</v>
      </c>
      <c r="B3233" s="30">
        <v>428.45</v>
      </c>
    </row>
    <row r="3234" spans="1:2" x14ac:dyDescent="0.35">
      <c r="A3234" s="29">
        <v>43692</v>
      </c>
      <c r="B3234" s="30">
        <v>427.6</v>
      </c>
    </row>
    <row r="3235" spans="1:2" x14ac:dyDescent="0.35">
      <c r="A3235" s="29">
        <v>43693</v>
      </c>
      <c r="B3235" s="30">
        <v>432.3</v>
      </c>
    </row>
    <row r="3236" spans="1:2" x14ac:dyDescent="0.35">
      <c r="A3236" s="29">
        <v>43696</v>
      </c>
      <c r="B3236" s="30">
        <v>437.95</v>
      </c>
    </row>
    <row r="3237" spans="1:2" x14ac:dyDescent="0.35">
      <c r="A3237" s="29">
        <v>43697</v>
      </c>
      <c r="B3237" s="30">
        <v>434.8</v>
      </c>
    </row>
    <row r="3238" spans="1:2" x14ac:dyDescent="0.35">
      <c r="A3238" s="29">
        <v>43698</v>
      </c>
      <c r="B3238" s="30">
        <v>439.05</v>
      </c>
    </row>
    <row r="3239" spans="1:2" x14ac:dyDescent="0.35">
      <c r="A3239" s="29">
        <v>43699</v>
      </c>
      <c r="B3239" s="30">
        <v>430.8</v>
      </c>
    </row>
    <row r="3240" spans="1:2" x14ac:dyDescent="0.35">
      <c r="A3240" s="29">
        <v>43700</v>
      </c>
      <c r="B3240" s="30">
        <v>426</v>
      </c>
    </row>
    <row r="3241" spans="1:2" x14ac:dyDescent="0.35">
      <c r="A3241" s="29">
        <v>43703</v>
      </c>
      <c r="B3241" s="30">
        <v>425.05</v>
      </c>
    </row>
    <row r="3242" spans="1:2" x14ac:dyDescent="0.35">
      <c r="A3242" s="29">
        <v>43704</v>
      </c>
      <c r="B3242" s="30">
        <v>430.05</v>
      </c>
    </row>
    <row r="3243" spans="1:2" x14ac:dyDescent="0.35">
      <c r="A3243" s="29">
        <v>43705</v>
      </c>
      <c r="B3243" s="30">
        <v>429.7</v>
      </c>
    </row>
    <row r="3244" spans="1:2" x14ac:dyDescent="0.35">
      <c r="A3244" s="29">
        <v>43706</v>
      </c>
      <c r="B3244" s="30">
        <v>435.35</v>
      </c>
    </row>
    <row r="3245" spans="1:2" x14ac:dyDescent="0.35">
      <c r="A3245" s="29">
        <v>43707</v>
      </c>
      <c r="B3245" s="30">
        <v>440.4</v>
      </c>
    </row>
    <row r="3246" spans="1:2" x14ac:dyDescent="0.35">
      <c r="A3246" s="29">
        <v>43710</v>
      </c>
      <c r="B3246" s="30">
        <v>440.85</v>
      </c>
    </row>
    <row r="3247" spans="1:2" x14ac:dyDescent="0.35">
      <c r="A3247" s="29">
        <v>43711</v>
      </c>
      <c r="B3247" s="30">
        <v>433.4</v>
      </c>
    </row>
    <row r="3248" spans="1:2" x14ac:dyDescent="0.35">
      <c r="A3248" s="29">
        <v>43712</v>
      </c>
      <c r="B3248" s="30">
        <v>446.25</v>
      </c>
    </row>
    <row r="3249" spans="1:2" x14ac:dyDescent="0.35">
      <c r="A3249" s="29">
        <v>43713</v>
      </c>
      <c r="B3249" s="30">
        <v>455.4</v>
      </c>
    </row>
    <row r="3250" spans="1:2" x14ac:dyDescent="0.35">
      <c r="A3250" s="29">
        <v>43714</v>
      </c>
      <c r="B3250" s="30">
        <v>453.75</v>
      </c>
    </row>
    <row r="3251" spans="1:2" x14ac:dyDescent="0.35">
      <c r="A3251" s="29">
        <v>43717</v>
      </c>
      <c r="B3251" s="30">
        <v>449.2</v>
      </c>
    </row>
    <row r="3252" spans="1:2" x14ac:dyDescent="0.35">
      <c r="A3252" s="29">
        <v>43718</v>
      </c>
      <c r="B3252" s="30">
        <v>450.45</v>
      </c>
    </row>
    <row r="3253" spans="1:2" x14ac:dyDescent="0.35">
      <c r="A3253" s="29">
        <v>43719</v>
      </c>
      <c r="B3253" s="30">
        <v>467.5</v>
      </c>
    </row>
    <row r="3254" spans="1:2" x14ac:dyDescent="0.35">
      <c r="A3254" s="29">
        <v>43720</v>
      </c>
      <c r="B3254" s="30">
        <v>472.15</v>
      </c>
    </row>
    <row r="3255" spans="1:2" x14ac:dyDescent="0.35">
      <c r="A3255" s="29">
        <v>43721</v>
      </c>
      <c r="B3255" s="30">
        <v>468.6</v>
      </c>
    </row>
    <row r="3256" spans="1:2" x14ac:dyDescent="0.35">
      <c r="A3256" s="29">
        <v>43724</v>
      </c>
      <c r="B3256" s="30">
        <v>463.25</v>
      </c>
    </row>
    <row r="3257" spans="1:2" x14ac:dyDescent="0.35">
      <c r="A3257" s="29">
        <v>43725</v>
      </c>
      <c r="B3257" s="30">
        <v>461.15</v>
      </c>
    </row>
    <row r="3258" spans="1:2" x14ac:dyDescent="0.35">
      <c r="A3258" s="29">
        <v>43726</v>
      </c>
      <c r="B3258" s="30">
        <v>462.35</v>
      </c>
    </row>
    <row r="3259" spans="1:2" x14ac:dyDescent="0.35">
      <c r="A3259" s="29">
        <v>43727</v>
      </c>
      <c r="B3259" s="30">
        <v>462.65</v>
      </c>
    </row>
    <row r="3260" spans="1:2" x14ac:dyDescent="0.35">
      <c r="A3260" s="29">
        <v>43728</v>
      </c>
      <c r="B3260" s="30">
        <v>468.95</v>
      </c>
    </row>
    <row r="3261" spans="1:2" x14ac:dyDescent="0.35">
      <c r="A3261" s="29">
        <v>43731</v>
      </c>
      <c r="B3261" s="30">
        <v>454.25</v>
      </c>
    </row>
    <row r="3262" spans="1:2" x14ac:dyDescent="0.35">
      <c r="A3262" s="29">
        <v>43732</v>
      </c>
      <c r="B3262" s="30">
        <v>458.3</v>
      </c>
    </row>
    <row r="3263" spans="1:2" x14ac:dyDescent="0.35">
      <c r="A3263" s="29">
        <v>43733</v>
      </c>
      <c r="B3263" s="30">
        <v>458.9</v>
      </c>
    </row>
    <row r="3264" spans="1:2" x14ac:dyDescent="0.35">
      <c r="A3264" s="29">
        <v>43734</v>
      </c>
      <c r="B3264" s="30">
        <v>463.95</v>
      </c>
    </row>
    <row r="3265" spans="1:2" x14ac:dyDescent="0.35">
      <c r="A3265" s="29">
        <v>43735</v>
      </c>
      <c r="B3265" s="30">
        <v>464.75</v>
      </c>
    </row>
    <row r="3266" spans="1:2" x14ac:dyDescent="0.35">
      <c r="A3266" s="29">
        <v>43738</v>
      </c>
      <c r="B3266" s="30">
        <v>467.55</v>
      </c>
    </row>
    <row r="3267" spans="1:2" x14ac:dyDescent="0.35">
      <c r="A3267" s="29">
        <v>43739</v>
      </c>
      <c r="B3267" s="30">
        <v>453.65</v>
      </c>
    </row>
    <row r="3268" spans="1:2" x14ac:dyDescent="0.35">
      <c r="A3268" s="29">
        <v>43740</v>
      </c>
      <c r="B3268" s="30">
        <v>436.1</v>
      </c>
    </row>
    <row r="3269" spans="1:2" x14ac:dyDescent="0.35">
      <c r="A3269" s="29">
        <v>43741</v>
      </c>
      <c r="B3269" s="30">
        <v>437.85</v>
      </c>
    </row>
    <row r="3270" spans="1:2" x14ac:dyDescent="0.35">
      <c r="A3270" s="29">
        <v>43742</v>
      </c>
      <c r="B3270" s="30">
        <v>441.9</v>
      </c>
    </row>
    <row r="3271" spans="1:2" x14ac:dyDescent="0.35">
      <c r="A3271" s="29">
        <v>43745</v>
      </c>
      <c r="B3271" s="30">
        <v>445.3</v>
      </c>
    </row>
    <row r="3272" spans="1:2" x14ac:dyDescent="0.35">
      <c r="A3272" s="29">
        <v>43746</v>
      </c>
      <c r="B3272" s="30">
        <v>438.7</v>
      </c>
    </row>
    <row r="3273" spans="1:2" x14ac:dyDescent="0.35">
      <c r="A3273" s="29">
        <v>43747</v>
      </c>
      <c r="B3273" s="30">
        <v>443.95</v>
      </c>
    </row>
    <row r="3274" spans="1:2" x14ac:dyDescent="0.35">
      <c r="A3274" s="29">
        <v>43748</v>
      </c>
      <c r="B3274" s="30">
        <v>462.6</v>
      </c>
    </row>
    <row r="3275" spans="1:2" x14ac:dyDescent="0.35">
      <c r="A3275" s="29">
        <v>43749</v>
      </c>
      <c r="B3275" s="30">
        <v>471.85</v>
      </c>
    </row>
    <row r="3276" spans="1:2" x14ac:dyDescent="0.35">
      <c r="A3276" s="29">
        <v>43752</v>
      </c>
      <c r="B3276" s="30">
        <v>471.7</v>
      </c>
    </row>
    <row r="3277" spans="1:2" x14ac:dyDescent="0.35">
      <c r="A3277" s="29">
        <v>43753</v>
      </c>
      <c r="B3277" s="30">
        <v>485.9</v>
      </c>
    </row>
    <row r="3278" spans="1:2" x14ac:dyDescent="0.35">
      <c r="A3278" s="29">
        <v>43754</v>
      </c>
      <c r="B3278" s="30">
        <v>482.05</v>
      </c>
    </row>
    <row r="3279" spans="1:2" x14ac:dyDescent="0.35">
      <c r="A3279" s="29">
        <v>43755</v>
      </c>
      <c r="B3279" s="30">
        <v>477.65</v>
      </c>
    </row>
    <row r="3280" spans="1:2" x14ac:dyDescent="0.35">
      <c r="A3280" s="29">
        <v>43756</v>
      </c>
      <c r="B3280" s="30">
        <v>469.65</v>
      </c>
    </row>
    <row r="3281" spans="1:2" x14ac:dyDescent="0.35">
      <c r="A3281" s="29">
        <v>43759</v>
      </c>
      <c r="B3281" s="30">
        <v>475.85</v>
      </c>
    </row>
    <row r="3282" spans="1:2" x14ac:dyDescent="0.35">
      <c r="A3282" s="29">
        <v>43760</v>
      </c>
      <c r="B3282" s="30">
        <v>478.05</v>
      </c>
    </row>
    <row r="3283" spans="1:2" x14ac:dyDescent="0.35">
      <c r="A3283" s="29">
        <v>43761</v>
      </c>
      <c r="B3283" s="30">
        <v>480.35</v>
      </c>
    </row>
    <row r="3284" spans="1:2" x14ac:dyDescent="0.35">
      <c r="A3284" s="29">
        <v>43762</v>
      </c>
      <c r="B3284" s="30">
        <v>472.7</v>
      </c>
    </row>
    <row r="3285" spans="1:2" x14ac:dyDescent="0.35">
      <c r="A3285" s="29">
        <v>43763</v>
      </c>
      <c r="B3285" s="30">
        <v>514</v>
      </c>
    </row>
    <row r="3286" spans="1:2" x14ac:dyDescent="0.35">
      <c r="A3286" s="29">
        <v>43766</v>
      </c>
      <c r="B3286" s="30">
        <v>510</v>
      </c>
    </row>
    <row r="3287" spans="1:2" x14ac:dyDescent="0.35">
      <c r="A3287" s="29">
        <v>43767</v>
      </c>
      <c r="B3287" s="30">
        <v>510.5</v>
      </c>
    </row>
    <row r="3288" spans="1:2" x14ac:dyDescent="0.35">
      <c r="A3288" s="29">
        <v>43768</v>
      </c>
      <c r="B3288" s="30">
        <v>510.9</v>
      </c>
    </row>
    <row r="3289" spans="1:2" x14ac:dyDescent="0.35">
      <c r="A3289" s="29">
        <v>43769</v>
      </c>
      <c r="B3289" s="30">
        <v>510.2</v>
      </c>
    </row>
    <row r="3290" spans="1:2" x14ac:dyDescent="0.35">
      <c r="A3290" s="29">
        <v>43770</v>
      </c>
      <c r="B3290" s="30">
        <v>515</v>
      </c>
    </row>
    <row r="3291" spans="1:2" x14ac:dyDescent="0.35">
      <c r="A3291" s="29">
        <v>43773</v>
      </c>
      <c r="B3291" s="30">
        <v>525.5</v>
      </c>
    </row>
    <row r="3292" spans="1:2" x14ac:dyDescent="0.35">
      <c r="A3292" s="29">
        <v>43774</v>
      </c>
      <c r="B3292" s="30">
        <v>525.79999999999995</v>
      </c>
    </row>
    <row r="3293" spans="1:2" x14ac:dyDescent="0.35">
      <c r="A3293" s="29">
        <v>43775</v>
      </c>
      <c r="B3293" s="30">
        <v>522.1</v>
      </c>
    </row>
    <row r="3294" spans="1:2" x14ac:dyDescent="0.35">
      <c r="A3294" s="29">
        <v>43776</v>
      </c>
      <c r="B3294" s="30">
        <v>524.1</v>
      </c>
    </row>
    <row r="3295" spans="1:2" x14ac:dyDescent="0.35">
      <c r="A3295" s="29">
        <v>43777</v>
      </c>
      <c r="B3295" s="30">
        <v>519.6</v>
      </c>
    </row>
    <row r="3296" spans="1:2" x14ac:dyDescent="0.35">
      <c r="A3296" s="29">
        <v>43780</v>
      </c>
      <c r="B3296" s="30">
        <v>520.6</v>
      </c>
    </row>
    <row r="3297" spans="1:2" x14ac:dyDescent="0.35">
      <c r="A3297" s="29">
        <v>43781</v>
      </c>
      <c r="B3297" s="30">
        <v>533.5</v>
      </c>
    </row>
    <row r="3298" spans="1:2" x14ac:dyDescent="0.35">
      <c r="A3298" s="29">
        <v>43782</v>
      </c>
      <c r="B3298" s="30">
        <v>535.6</v>
      </c>
    </row>
    <row r="3299" spans="1:2" x14ac:dyDescent="0.35">
      <c r="A3299" s="29">
        <v>43783</v>
      </c>
      <c r="B3299" s="30">
        <v>537</v>
      </c>
    </row>
    <row r="3300" spans="1:2" x14ac:dyDescent="0.35">
      <c r="A3300" s="29">
        <v>43784</v>
      </c>
      <c r="B3300" s="30">
        <v>545.79999999999995</v>
      </c>
    </row>
    <row r="3301" spans="1:2" x14ac:dyDescent="0.35">
      <c r="A3301" s="29">
        <v>43787</v>
      </c>
      <c r="B3301" s="30">
        <v>540.9</v>
      </c>
    </row>
    <row r="3302" spans="1:2" x14ac:dyDescent="0.35">
      <c r="A3302" s="29">
        <v>43788</v>
      </c>
      <c r="B3302" s="30">
        <v>549.5</v>
      </c>
    </row>
    <row r="3303" spans="1:2" x14ac:dyDescent="0.35">
      <c r="A3303" s="29">
        <v>43789</v>
      </c>
      <c r="B3303" s="30">
        <v>549.4</v>
      </c>
    </row>
    <row r="3304" spans="1:2" x14ac:dyDescent="0.35">
      <c r="A3304" s="29">
        <v>43790</v>
      </c>
      <c r="B3304" s="30">
        <v>541.29999999999995</v>
      </c>
    </row>
    <row r="3305" spans="1:2" x14ac:dyDescent="0.35">
      <c r="A3305" s="29">
        <v>43791</v>
      </c>
      <c r="B3305" s="30">
        <v>541.4</v>
      </c>
    </row>
    <row r="3306" spans="1:2" x14ac:dyDescent="0.35">
      <c r="A3306" s="29">
        <v>43794</v>
      </c>
      <c r="B3306" s="30">
        <v>544</v>
      </c>
    </row>
    <row r="3307" spans="1:2" x14ac:dyDescent="0.35">
      <c r="A3307" s="29">
        <v>43795</v>
      </c>
      <c r="B3307" s="30">
        <v>546.20000000000005</v>
      </c>
    </row>
    <row r="3308" spans="1:2" x14ac:dyDescent="0.35">
      <c r="A3308" s="29">
        <v>43796</v>
      </c>
      <c r="B3308" s="30">
        <v>547.9</v>
      </c>
    </row>
    <row r="3309" spans="1:2" x14ac:dyDescent="0.35">
      <c r="A3309" s="29">
        <v>43797</v>
      </c>
      <c r="B3309" s="30">
        <v>551.9</v>
      </c>
    </row>
    <row r="3310" spans="1:2" x14ac:dyDescent="0.35">
      <c r="A3310" s="29">
        <v>43798</v>
      </c>
      <c r="B3310" s="30">
        <v>546.70000000000005</v>
      </c>
    </row>
    <row r="3311" spans="1:2" x14ac:dyDescent="0.35">
      <c r="A3311" s="29">
        <v>43801</v>
      </c>
      <c r="B3311" s="30">
        <v>540.4</v>
      </c>
    </row>
    <row r="3312" spans="1:2" x14ac:dyDescent="0.35">
      <c r="A3312" s="29">
        <v>43802</v>
      </c>
      <c r="B3312" s="30">
        <v>530.29999999999995</v>
      </c>
    </row>
    <row r="3313" spans="1:2" x14ac:dyDescent="0.35">
      <c r="A3313" s="29">
        <v>43803</v>
      </c>
      <c r="B3313" s="30">
        <v>538.1</v>
      </c>
    </row>
    <row r="3314" spans="1:2" x14ac:dyDescent="0.35">
      <c r="A3314" s="29">
        <v>43804</v>
      </c>
      <c r="B3314" s="30">
        <v>540</v>
      </c>
    </row>
    <row r="3315" spans="1:2" x14ac:dyDescent="0.35">
      <c r="A3315" s="29">
        <v>43805</v>
      </c>
      <c r="B3315" s="30">
        <v>549.1</v>
      </c>
    </row>
    <row r="3316" spans="1:2" x14ac:dyDescent="0.35">
      <c r="A3316" s="29">
        <v>43808</v>
      </c>
      <c r="B3316" s="30">
        <v>544.1</v>
      </c>
    </row>
    <row r="3317" spans="1:2" x14ac:dyDescent="0.35">
      <c r="A3317" s="29">
        <v>43809</v>
      </c>
      <c r="B3317" s="30">
        <v>546.4</v>
      </c>
    </row>
    <row r="3318" spans="1:2" x14ac:dyDescent="0.35">
      <c r="A3318" s="29">
        <v>43810</v>
      </c>
      <c r="B3318" s="30">
        <v>544.9</v>
      </c>
    </row>
    <row r="3319" spans="1:2" x14ac:dyDescent="0.35">
      <c r="A3319" s="29">
        <v>43811</v>
      </c>
      <c r="B3319" s="30">
        <v>552</v>
      </c>
    </row>
    <row r="3320" spans="1:2" x14ac:dyDescent="0.35">
      <c r="A3320" s="29">
        <v>43812</v>
      </c>
      <c r="B3320" s="30">
        <v>562</v>
      </c>
    </row>
    <row r="3321" spans="1:2" x14ac:dyDescent="0.35">
      <c r="A3321" s="29">
        <v>43815</v>
      </c>
      <c r="B3321" s="30">
        <v>578.6</v>
      </c>
    </row>
    <row r="3322" spans="1:2" x14ac:dyDescent="0.35">
      <c r="A3322" s="29">
        <v>43816</v>
      </c>
      <c r="B3322" s="30">
        <v>573.79999999999995</v>
      </c>
    </row>
    <row r="3323" spans="1:2" x14ac:dyDescent="0.35">
      <c r="A3323" s="29">
        <v>43817</v>
      </c>
      <c r="B3323" s="30">
        <v>578.5</v>
      </c>
    </row>
    <row r="3324" spans="1:2" x14ac:dyDescent="0.35">
      <c r="A3324" s="29">
        <v>43818</v>
      </c>
      <c r="B3324" s="30">
        <v>577.79999999999995</v>
      </c>
    </row>
    <row r="3325" spans="1:2" x14ac:dyDescent="0.35">
      <c r="A3325" s="29">
        <v>43819</v>
      </c>
      <c r="B3325" s="30">
        <v>580.1</v>
      </c>
    </row>
    <row r="3326" spans="1:2" x14ac:dyDescent="0.35">
      <c r="A3326" s="29">
        <v>43822</v>
      </c>
      <c r="B3326" s="30">
        <v>582</v>
      </c>
    </row>
    <row r="3327" spans="1:2" x14ac:dyDescent="0.35">
      <c r="A3327" s="29">
        <v>43823</v>
      </c>
      <c r="B3327" s="30">
        <v>587.4</v>
      </c>
    </row>
    <row r="3328" spans="1:2" x14ac:dyDescent="0.35">
      <c r="A3328" s="29">
        <v>43826</v>
      </c>
      <c r="B3328" s="30">
        <v>590.70000000000005</v>
      </c>
    </row>
    <row r="3329" spans="1:2" x14ac:dyDescent="0.35">
      <c r="A3329" s="29">
        <v>43829</v>
      </c>
      <c r="B3329" s="30">
        <v>586.29999999999995</v>
      </c>
    </row>
    <row r="3330" spans="1:2" x14ac:dyDescent="0.35">
      <c r="A3330" s="29">
        <v>43830</v>
      </c>
      <c r="B3330" s="30">
        <v>585.20000000000005</v>
      </c>
    </row>
    <row r="3331" spans="1:2" x14ac:dyDescent="0.35">
      <c r="A3331" s="29">
        <v>43832</v>
      </c>
      <c r="B3331" s="30">
        <v>598</v>
      </c>
    </row>
    <row r="3332" spans="1:2" x14ac:dyDescent="0.35">
      <c r="A3332" s="29">
        <v>43833</v>
      </c>
      <c r="B3332" s="30">
        <v>600.9</v>
      </c>
    </row>
    <row r="3333" spans="1:2" x14ac:dyDescent="0.35">
      <c r="A3333" s="29">
        <v>43836</v>
      </c>
      <c r="B3333" s="30">
        <v>590.79999999999995</v>
      </c>
    </row>
    <row r="3334" spans="1:2" x14ac:dyDescent="0.35">
      <c r="A3334" s="29">
        <v>43837</v>
      </c>
      <c r="B3334" s="30">
        <v>596.29999999999995</v>
      </c>
    </row>
    <row r="3335" spans="1:2" x14ac:dyDescent="0.35">
      <c r="A3335" s="29">
        <v>43838</v>
      </c>
      <c r="B3335" s="30">
        <v>597.29999999999995</v>
      </c>
    </row>
    <row r="3336" spans="1:2" x14ac:dyDescent="0.35">
      <c r="A3336" s="29">
        <v>43839</v>
      </c>
      <c r="B3336" s="30">
        <v>595.9</v>
      </c>
    </row>
    <row r="3337" spans="1:2" x14ac:dyDescent="0.35">
      <c r="A3337" s="29">
        <v>43840</v>
      </c>
      <c r="B3337" s="30">
        <v>592.1</v>
      </c>
    </row>
    <row r="3338" spans="1:2" x14ac:dyDescent="0.35">
      <c r="A3338" s="29">
        <v>43843</v>
      </c>
      <c r="B3338" s="30">
        <v>593.79999999999995</v>
      </c>
    </row>
    <row r="3339" spans="1:2" x14ac:dyDescent="0.35">
      <c r="A3339" s="29">
        <v>43844</v>
      </c>
      <c r="B3339" s="30">
        <v>592.1</v>
      </c>
    </row>
    <row r="3340" spans="1:2" x14ac:dyDescent="0.35">
      <c r="A3340" s="29">
        <v>43845</v>
      </c>
      <c r="B3340" s="30">
        <v>594.6</v>
      </c>
    </row>
    <row r="3341" spans="1:2" x14ac:dyDescent="0.35">
      <c r="A3341" s="29">
        <v>43846</v>
      </c>
      <c r="B3341" s="30">
        <v>605.1</v>
      </c>
    </row>
    <row r="3342" spans="1:2" x14ac:dyDescent="0.35">
      <c r="A3342" s="29">
        <v>43847</v>
      </c>
      <c r="B3342" s="30">
        <v>610.20000000000005</v>
      </c>
    </row>
    <row r="3343" spans="1:2" x14ac:dyDescent="0.35">
      <c r="A3343" s="29">
        <v>43850</v>
      </c>
      <c r="B3343" s="30">
        <v>599</v>
      </c>
    </row>
    <row r="3344" spans="1:2" x14ac:dyDescent="0.35">
      <c r="A3344" s="29">
        <v>43851</v>
      </c>
      <c r="B3344" s="30">
        <v>586.6</v>
      </c>
    </row>
    <row r="3345" spans="1:2" x14ac:dyDescent="0.35">
      <c r="A3345" s="29">
        <v>43852</v>
      </c>
      <c r="B3345" s="30">
        <v>592.20000000000005</v>
      </c>
    </row>
    <row r="3346" spans="1:2" x14ac:dyDescent="0.35">
      <c r="A3346" s="29">
        <v>43853</v>
      </c>
      <c r="B3346" s="30">
        <v>573.4</v>
      </c>
    </row>
    <row r="3347" spans="1:2" x14ac:dyDescent="0.35">
      <c r="A3347" s="29">
        <v>43854</v>
      </c>
      <c r="B3347" s="30">
        <v>573.29999999999995</v>
      </c>
    </row>
    <row r="3348" spans="1:2" x14ac:dyDescent="0.35">
      <c r="A3348" s="29">
        <v>43857</v>
      </c>
      <c r="B3348" s="30">
        <v>552.6</v>
      </c>
    </row>
    <row r="3349" spans="1:2" x14ac:dyDescent="0.35">
      <c r="A3349" s="29">
        <v>43858</v>
      </c>
      <c r="B3349" s="30">
        <v>561.79999999999995</v>
      </c>
    </row>
    <row r="3350" spans="1:2" x14ac:dyDescent="0.35">
      <c r="A3350" s="29">
        <v>43859</v>
      </c>
      <c r="B3350" s="30">
        <v>568</v>
      </c>
    </row>
    <row r="3351" spans="1:2" x14ac:dyDescent="0.35">
      <c r="A3351" s="29">
        <v>43860</v>
      </c>
      <c r="B3351" s="30">
        <v>561.20000000000005</v>
      </c>
    </row>
    <row r="3352" spans="1:2" x14ac:dyDescent="0.35">
      <c r="A3352" s="29">
        <v>43861</v>
      </c>
      <c r="B3352" s="30">
        <v>555</v>
      </c>
    </row>
    <row r="3353" spans="1:2" x14ac:dyDescent="0.35">
      <c r="A3353" s="29">
        <v>43864</v>
      </c>
      <c r="B3353" s="30">
        <v>554.1</v>
      </c>
    </row>
    <row r="3354" spans="1:2" x14ac:dyDescent="0.35">
      <c r="A3354" s="29">
        <v>43865</v>
      </c>
      <c r="B3354" s="30">
        <v>569</v>
      </c>
    </row>
    <row r="3355" spans="1:2" x14ac:dyDescent="0.35">
      <c r="A3355" s="29">
        <v>43866</v>
      </c>
      <c r="B3355" s="30">
        <v>573.6</v>
      </c>
    </row>
    <row r="3356" spans="1:2" x14ac:dyDescent="0.35">
      <c r="A3356" s="29">
        <v>43867</v>
      </c>
      <c r="B3356" s="30">
        <v>572</v>
      </c>
    </row>
    <row r="3357" spans="1:2" x14ac:dyDescent="0.35">
      <c r="A3357" s="29">
        <v>43868</v>
      </c>
      <c r="B3357" s="30">
        <v>565.70000000000005</v>
      </c>
    </row>
    <row r="3358" spans="1:2" x14ac:dyDescent="0.35">
      <c r="A3358" s="29">
        <v>43871</v>
      </c>
      <c r="B3358" s="30">
        <v>562.5</v>
      </c>
    </row>
    <row r="3359" spans="1:2" x14ac:dyDescent="0.35">
      <c r="A3359" s="29">
        <v>43872</v>
      </c>
      <c r="B3359" s="30">
        <v>562.70000000000005</v>
      </c>
    </row>
    <row r="3360" spans="1:2" x14ac:dyDescent="0.35">
      <c r="A3360" s="29">
        <v>43873</v>
      </c>
      <c r="B3360" s="30">
        <v>598</v>
      </c>
    </row>
    <row r="3361" spans="1:2" x14ac:dyDescent="0.35">
      <c r="A3361" s="29">
        <v>43874</v>
      </c>
      <c r="B3361" s="30">
        <v>596.4</v>
      </c>
    </row>
    <row r="3362" spans="1:2" x14ac:dyDescent="0.35">
      <c r="A3362" s="29">
        <v>43875</v>
      </c>
      <c r="B3362" s="30">
        <v>579.4</v>
      </c>
    </row>
    <row r="3363" spans="1:2" x14ac:dyDescent="0.35">
      <c r="A3363" s="29">
        <v>43878</v>
      </c>
      <c r="B3363" s="30">
        <v>580</v>
      </c>
    </row>
    <row r="3364" spans="1:2" x14ac:dyDescent="0.35">
      <c r="A3364" s="29">
        <v>43879</v>
      </c>
      <c r="B3364" s="30">
        <v>569.70000000000005</v>
      </c>
    </row>
    <row r="3365" spans="1:2" x14ac:dyDescent="0.35">
      <c r="A3365" s="29">
        <v>43880</v>
      </c>
      <c r="B3365" s="30">
        <v>587</v>
      </c>
    </row>
    <row r="3366" spans="1:2" x14ac:dyDescent="0.35">
      <c r="A3366" s="29">
        <v>43881</v>
      </c>
      <c r="B3366" s="30">
        <v>566.5</v>
      </c>
    </row>
    <row r="3367" spans="1:2" x14ac:dyDescent="0.35">
      <c r="A3367" s="29">
        <v>43882</v>
      </c>
      <c r="B3367" s="30">
        <v>561.6</v>
      </c>
    </row>
    <row r="3368" spans="1:2" x14ac:dyDescent="0.35">
      <c r="A3368" s="29">
        <v>43885</v>
      </c>
      <c r="B3368" s="30">
        <v>535.1</v>
      </c>
    </row>
    <row r="3369" spans="1:2" x14ac:dyDescent="0.35">
      <c r="A3369" s="29">
        <v>43886</v>
      </c>
      <c r="B3369" s="30">
        <v>524.5</v>
      </c>
    </row>
    <row r="3370" spans="1:2" x14ac:dyDescent="0.35">
      <c r="A3370" s="29">
        <v>43887</v>
      </c>
      <c r="B3370" s="30">
        <v>530</v>
      </c>
    </row>
    <row r="3371" spans="1:2" x14ac:dyDescent="0.35">
      <c r="A3371" s="29">
        <v>43888</v>
      </c>
      <c r="B3371" s="30">
        <v>511.7</v>
      </c>
    </row>
    <row r="3372" spans="1:2" x14ac:dyDescent="0.35">
      <c r="A3372" s="29">
        <v>43889</v>
      </c>
      <c r="B3372" s="30">
        <v>505.8</v>
      </c>
    </row>
    <row r="3373" spans="1:2" x14ac:dyDescent="0.35">
      <c r="A3373" s="29">
        <v>43892</v>
      </c>
      <c r="B3373" s="30">
        <v>504.6</v>
      </c>
    </row>
    <row r="3374" spans="1:2" x14ac:dyDescent="0.35">
      <c r="A3374" s="29">
        <v>43893</v>
      </c>
      <c r="B3374" s="30">
        <v>512</v>
      </c>
    </row>
    <row r="3375" spans="1:2" x14ac:dyDescent="0.35">
      <c r="A3375" s="29">
        <v>43894</v>
      </c>
      <c r="B3375" s="30">
        <v>513.6</v>
      </c>
    </row>
    <row r="3376" spans="1:2" x14ac:dyDescent="0.35">
      <c r="A3376" s="29">
        <v>43895</v>
      </c>
      <c r="B3376" s="30">
        <v>501.5</v>
      </c>
    </row>
    <row r="3377" spans="1:2" x14ac:dyDescent="0.35">
      <c r="A3377" s="29">
        <v>43896</v>
      </c>
      <c r="B3377" s="30">
        <v>483.5</v>
      </c>
    </row>
    <row r="3378" spans="1:2" x14ac:dyDescent="0.35">
      <c r="A3378" s="29">
        <v>43899</v>
      </c>
      <c r="B3378" s="30">
        <v>457.05</v>
      </c>
    </row>
    <row r="3379" spans="1:2" x14ac:dyDescent="0.35">
      <c r="A3379" s="29">
        <v>43900</v>
      </c>
      <c r="B3379" s="30">
        <v>449.95</v>
      </c>
    </row>
    <row r="3380" spans="1:2" x14ac:dyDescent="0.35">
      <c r="A3380" s="29">
        <v>43901</v>
      </c>
      <c r="B3380" s="30">
        <v>438.5</v>
      </c>
    </row>
    <row r="3381" spans="1:2" x14ac:dyDescent="0.35">
      <c r="A3381" s="29">
        <v>43902</v>
      </c>
      <c r="B3381" s="30">
        <v>384.5</v>
      </c>
    </row>
    <row r="3382" spans="1:2" x14ac:dyDescent="0.35">
      <c r="A3382" s="29">
        <v>43903</v>
      </c>
      <c r="B3382" s="30">
        <v>405</v>
      </c>
    </row>
    <row r="3383" spans="1:2" x14ac:dyDescent="0.35">
      <c r="A3383" s="29">
        <v>43906</v>
      </c>
      <c r="B3383" s="30">
        <v>377.6</v>
      </c>
    </row>
    <row r="3384" spans="1:2" x14ac:dyDescent="0.35">
      <c r="A3384" s="29">
        <v>43907</v>
      </c>
      <c r="B3384" s="30">
        <v>391.05</v>
      </c>
    </row>
    <row r="3385" spans="1:2" x14ac:dyDescent="0.35">
      <c r="A3385" s="29">
        <v>43908</v>
      </c>
      <c r="B3385" s="30">
        <v>357.6</v>
      </c>
    </row>
    <row r="3386" spans="1:2" x14ac:dyDescent="0.35">
      <c r="A3386" s="29">
        <v>43909</v>
      </c>
      <c r="B3386" s="30">
        <v>380.3</v>
      </c>
    </row>
    <row r="3387" spans="1:2" x14ac:dyDescent="0.35">
      <c r="A3387" s="29">
        <v>43910</v>
      </c>
      <c r="B3387" s="30">
        <v>419.7</v>
      </c>
    </row>
    <row r="3388" spans="1:2" x14ac:dyDescent="0.35">
      <c r="A3388" s="29">
        <v>43913</v>
      </c>
      <c r="B3388" s="30">
        <v>405.95</v>
      </c>
    </row>
    <row r="3389" spans="1:2" x14ac:dyDescent="0.35">
      <c r="A3389" s="29">
        <v>43914</v>
      </c>
      <c r="B3389" s="30">
        <v>448.35</v>
      </c>
    </row>
    <row r="3390" spans="1:2" x14ac:dyDescent="0.35">
      <c r="A3390" s="29">
        <v>43915</v>
      </c>
      <c r="B3390" s="30">
        <v>472.1</v>
      </c>
    </row>
    <row r="3391" spans="1:2" x14ac:dyDescent="0.35">
      <c r="A3391" s="29">
        <v>43916</v>
      </c>
      <c r="B3391" s="30">
        <v>492.35</v>
      </c>
    </row>
    <row r="3392" spans="1:2" x14ac:dyDescent="0.35">
      <c r="A3392" s="29">
        <v>43917</v>
      </c>
      <c r="B3392" s="30">
        <v>479.5</v>
      </c>
    </row>
    <row r="3393" spans="1:2" x14ac:dyDescent="0.35">
      <c r="A3393" s="29">
        <v>43920</v>
      </c>
      <c r="B3393" s="30">
        <v>481.5</v>
      </c>
    </row>
    <row r="3394" spans="1:2" x14ac:dyDescent="0.35">
      <c r="A3394" s="29">
        <v>43921</v>
      </c>
      <c r="B3394" s="30">
        <v>475.9</v>
      </c>
    </row>
    <row r="3395" spans="1:2" x14ac:dyDescent="0.35">
      <c r="A3395" s="29">
        <v>43922</v>
      </c>
      <c r="B3395" s="30">
        <v>455</v>
      </c>
    </row>
    <row r="3396" spans="1:2" x14ac:dyDescent="0.35">
      <c r="A3396" s="29">
        <v>43923</v>
      </c>
      <c r="B3396" s="30">
        <v>455.6</v>
      </c>
    </row>
    <row r="3397" spans="1:2" x14ac:dyDescent="0.35">
      <c r="A3397" s="29">
        <v>43924</v>
      </c>
      <c r="B3397" s="30">
        <v>452.7</v>
      </c>
    </row>
    <row r="3398" spans="1:2" x14ac:dyDescent="0.35">
      <c r="A3398" s="29">
        <v>43927</v>
      </c>
      <c r="B3398" s="30">
        <v>468.4</v>
      </c>
    </row>
    <row r="3399" spans="1:2" x14ac:dyDescent="0.35">
      <c r="A3399" s="29">
        <v>43928</v>
      </c>
      <c r="B3399" s="30">
        <v>477</v>
      </c>
    </row>
    <row r="3400" spans="1:2" x14ac:dyDescent="0.35">
      <c r="A3400" s="29">
        <v>43929</v>
      </c>
      <c r="B3400" s="30">
        <v>475.35</v>
      </c>
    </row>
    <row r="3401" spans="1:2" x14ac:dyDescent="0.35">
      <c r="A3401" s="29">
        <v>43930</v>
      </c>
      <c r="B3401" s="30">
        <v>473.7</v>
      </c>
    </row>
    <row r="3402" spans="1:2" x14ac:dyDescent="0.35">
      <c r="A3402" s="29">
        <v>43935</v>
      </c>
      <c r="B3402" s="30">
        <v>483.75</v>
      </c>
    </row>
    <row r="3403" spans="1:2" x14ac:dyDescent="0.35">
      <c r="A3403" s="29">
        <v>43936</v>
      </c>
      <c r="B3403" s="30">
        <v>475</v>
      </c>
    </row>
    <row r="3404" spans="1:2" x14ac:dyDescent="0.35">
      <c r="A3404" s="29">
        <v>43937</v>
      </c>
      <c r="B3404" s="30">
        <v>477.25</v>
      </c>
    </row>
    <row r="3405" spans="1:2" x14ac:dyDescent="0.35">
      <c r="A3405" s="29">
        <v>43938</v>
      </c>
      <c r="B3405" s="30">
        <v>503.4</v>
      </c>
    </row>
    <row r="3406" spans="1:2" x14ac:dyDescent="0.35">
      <c r="A3406" s="29">
        <v>43941</v>
      </c>
      <c r="B3406" s="30">
        <v>508.9</v>
      </c>
    </row>
    <row r="3407" spans="1:2" x14ac:dyDescent="0.35">
      <c r="A3407" s="29">
        <v>43942</v>
      </c>
      <c r="B3407" s="30">
        <v>489</v>
      </c>
    </row>
    <row r="3408" spans="1:2" x14ac:dyDescent="0.35">
      <c r="A3408" s="29">
        <v>43943</v>
      </c>
      <c r="B3408" s="30">
        <v>464.95</v>
      </c>
    </row>
    <row r="3409" spans="1:2" x14ac:dyDescent="0.35">
      <c r="A3409" s="29">
        <v>43944</v>
      </c>
      <c r="B3409" s="30">
        <v>457.05</v>
      </c>
    </row>
    <row r="3410" spans="1:2" x14ac:dyDescent="0.35">
      <c r="A3410" s="29">
        <v>43945</v>
      </c>
      <c r="B3410" s="30">
        <v>451.35</v>
      </c>
    </row>
    <row r="3411" spans="1:2" x14ac:dyDescent="0.35">
      <c r="A3411" s="29">
        <v>43948</v>
      </c>
      <c r="B3411" s="30">
        <v>464.85</v>
      </c>
    </row>
    <row r="3412" spans="1:2" x14ac:dyDescent="0.35">
      <c r="A3412" s="29">
        <v>43949</v>
      </c>
      <c r="B3412" s="30">
        <v>466.95</v>
      </c>
    </row>
    <row r="3413" spans="1:2" x14ac:dyDescent="0.35">
      <c r="A3413" s="29">
        <v>43950</v>
      </c>
      <c r="B3413" s="30">
        <v>476.45</v>
      </c>
    </row>
    <row r="3414" spans="1:2" x14ac:dyDescent="0.35">
      <c r="A3414" s="29">
        <v>43951</v>
      </c>
      <c r="B3414" s="30">
        <v>460.2</v>
      </c>
    </row>
    <row r="3415" spans="1:2" x14ac:dyDescent="0.35">
      <c r="A3415" s="29">
        <v>43955</v>
      </c>
      <c r="B3415" s="30">
        <v>450.95</v>
      </c>
    </row>
    <row r="3416" spans="1:2" x14ac:dyDescent="0.35">
      <c r="A3416" s="29">
        <v>43956</v>
      </c>
      <c r="B3416" s="30">
        <v>451.8</v>
      </c>
    </row>
    <row r="3417" spans="1:2" x14ac:dyDescent="0.35">
      <c r="A3417" s="29">
        <v>43957</v>
      </c>
      <c r="B3417" s="30">
        <v>433.5</v>
      </c>
    </row>
    <row r="3418" spans="1:2" x14ac:dyDescent="0.35">
      <c r="A3418" s="29">
        <v>43958</v>
      </c>
      <c r="B3418" s="30">
        <v>442.65</v>
      </c>
    </row>
    <row r="3419" spans="1:2" x14ac:dyDescent="0.35">
      <c r="A3419" s="29">
        <v>43959</v>
      </c>
      <c r="B3419" s="30">
        <v>447.5</v>
      </c>
    </row>
    <row r="3420" spans="1:2" x14ac:dyDescent="0.35">
      <c r="A3420" s="29">
        <v>43962</v>
      </c>
      <c r="B3420" s="30">
        <v>439.25</v>
      </c>
    </row>
    <row r="3421" spans="1:2" x14ac:dyDescent="0.35">
      <c r="A3421" s="29">
        <v>43963</v>
      </c>
      <c r="B3421" s="30">
        <v>435.95</v>
      </c>
    </row>
    <row r="3422" spans="1:2" x14ac:dyDescent="0.35">
      <c r="A3422" s="29">
        <v>43964</v>
      </c>
      <c r="B3422" s="30">
        <v>422.3</v>
      </c>
    </row>
    <row r="3423" spans="1:2" x14ac:dyDescent="0.35">
      <c r="A3423" s="29">
        <v>43965</v>
      </c>
      <c r="B3423" s="30">
        <v>415.35</v>
      </c>
    </row>
    <row r="3424" spans="1:2" x14ac:dyDescent="0.35">
      <c r="A3424" s="29">
        <v>43966</v>
      </c>
      <c r="B3424" s="30">
        <v>411.35</v>
      </c>
    </row>
    <row r="3425" spans="1:2" x14ac:dyDescent="0.35">
      <c r="A3425" s="29">
        <v>43969</v>
      </c>
      <c r="B3425" s="30">
        <v>429.8</v>
      </c>
    </row>
    <row r="3426" spans="1:2" x14ac:dyDescent="0.35">
      <c r="A3426" s="29">
        <v>43970</v>
      </c>
      <c r="B3426" s="30">
        <v>440.05</v>
      </c>
    </row>
    <row r="3427" spans="1:2" x14ac:dyDescent="0.35">
      <c r="A3427" s="29">
        <v>43971</v>
      </c>
      <c r="B3427" s="30">
        <v>436.05</v>
      </c>
    </row>
    <row r="3428" spans="1:2" x14ac:dyDescent="0.35">
      <c r="A3428" s="29">
        <v>43972</v>
      </c>
      <c r="B3428" s="30">
        <v>433.25</v>
      </c>
    </row>
    <row r="3429" spans="1:2" x14ac:dyDescent="0.35">
      <c r="A3429" s="29">
        <v>43973</v>
      </c>
      <c r="B3429" s="30">
        <v>422.9</v>
      </c>
    </row>
    <row r="3430" spans="1:2" x14ac:dyDescent="0.35">
      <c r="A3430" s="29">
        <v>43976</v>
      </c>
      <c r="B3430" s="30">
        <v>431.95</v>
      </c>
    </row>
    <row r="3431" spans="1:2" x14ac:dyDescent="0.35">
      <c r="A3431" s="29">
        <v>43977</v>
      </c>
      <c r="B3431" s="30">
        <v>448.6</v>
      </c>
    </row>
    <row r="3432" spans="1:2" x14ac:dyDescent="0.35">
      <c r="A3432" s="29">
        <v>43978</v>
      </c>
      <c r="B3432" s="30">
        <v>467.6</v>
      </c>
    </row>
    <row r="3433" spans="1:2" x14ac:dyDescent="0.35">
      <c r="A3433" s="29">
        <v>43979</v>
      </c>
      <c r="B3433" s="30">
        <v>480.95</v>
      </c>
    </row>
    <row r="3434" spans="1:2" x14ac:dyDescent="0.35">
      <c r="A3434" s="29">
        <v>43980</v>
      </c>
      <c r="B3434" s="30">
        <v>469.6</v>
      </c>
    </row>
    <row r="3435" spans="1:2" x14ac:dyDescent="0.35">
      <c r="A3435" s="29">
        <v>43983</v>
      </c>
      <c r="B3435" s="30">
        <v>476.4</v>
      </c>
    </row>
    <row r="3436" spans="1:2" x14ac:dyDescent="0.35">
      <c r="A3436" s="29">
        <v>43984</v>
      </c>
      <c r="B3436" s="30">
        <v>487.75</v>
      </c>
    </row>
    <row r="3437" spans="1:2" x14ac:dyDescent="0.35">
      <c r="A3437" s="29">
        <v>43985</v>
      </c>
      <c r="B3437" s="30">
        <v>504.2</v>
      </c>
    </row>
    <row r="3438" spans="1:2" x14ac:dyDescent="0.35">
      <c r="A3438" s="29">
        <v>43986</v>
      </c>
      <c r="B3438" s="30">
        <v>507.4</v>
      </c>
    </row>
    <row r="3439" spans="1:2" x14ac:dyDescent="0.35">
      <c r="A3439" s="29">
        <v>43987</v>
      </c>
      <c r="B3439" s="30">
        <v>536.1</v>
      </c>
    </row>
    <row r="3440" spans="1:2" x14ac:dyDescent="0.35">
      <c r="A3440" s="29">
        <v>43990</v>
      </c>
      <c r="B3440" s="30">
        <v>521.29999999999995</v>
      </c>
    </row>
    <row r="3441" spans="1:2" x14ac:dyDescent="0.35">
      <c r="A3441" s="29">
        <v>43991</v>
      </c>
      <c r="B3441" s="30">
        <v>525</v>
      </c>
    </row>
    <row r="3442" spans="1:2" x14ac:dyDescent="0.35">
      <c r="A3442" s="29">
        <v>43992</v>
      </c>
      <c r="B3442" s="30">
        <v>522</v>
      </c>
    </row>
    <row r="3443" spans="1:2" x14ac:dyDescent="0.35">
      <c r="A3443" s="29">
        <v>43993</v>
      </c>
      <c r="B3443" s="30">
        <v>487</v>
      </c>
    </row>
    <row r="3444" spans="1:2" x14ac:dyDescent="0.35">
      <c r="A3444" s="29">
        <v>43994</v>
      </c>
      <c r="B3444" s="30">
        <v>487.35</v>
      </c>
    </row>
    <row r="3445" spans="1:2" x14ac:dyDescent="0.35">
      <c r="A3445" s="29">
        <v>43997</v>
      </c>
      <c r="B3445" s="30">
        <v>480.5</v>
      </c>
    </row>
    <row r="3446" spans="1:2" x14ac:dyDescent="0.35">
      <c r="A3446" s="29">
        <v>43998</v>
      </c>
      <c r="B3446" s="30">
        <v>495.15</v>
      </c>
    </row>
    <row r="3447" spans="1:2" x14ac:dyDescent="0.35">
      <c r="A3447" s="29">
        <v>43999</v>
      </c>
      <c r="B3447" s="30">
        <v>507</v>
      </c>
    </row>
    <row r="3448" spans="1:2" x14ac:dyDescent="0.35">
      <c r="A3448" s="29">
        <v>44000</v>
      </c>
      <c r="B3448" s="30">
        <v>510</v>
      </c>
    </row>
    <row r="3449" spans="1:2" x14ac:dyDescent="0.35">
      <c r="A3449" s="29">
        <v>44001</v>
      </c>
      <c r="B3449" s="30">
        <v>509.9</v>
      </c>
    </row>
    <row r="3450" spans="1:2" x14ac:dyDescent="0.35">
      <c r="A3450" s="29">
        <v>44004</v>
      </c>
      <c r="B3450" s="30">
        <v>504</v>
      </c>
    </row>
    <row r="3451" spans="1:2" x14ac:dyDescent="0.35">
      <c r="A3451" s="29">
        <v>44005</v>
      </c>
      <c r="B3451" s="30">
        <v>497.6</v>
      </c>
    </row>
    <row r="3452" spans="1:2" x14ac:dyDescent="0.35">
      <c r="A3452" s="29">
        <v>44006</v>
      </c>
      <c r="B3452" s="30">
        <v>474.6</v>
      </c>
    </row>
    <row r="3453" spans="1:2" x14ac:dyDescent="0.35">
      <c r="A3453" s="29">
        <v>44007</v>
      </c>
      <c r="B3453" s="30">
        <v>474.9</v>
      </c>
    </row>
    <row r="3454" spans="1:2" x14ac:dyDescent="0.35">
      <c r="A3454" s="29">
        <v>44008</v>
      </c>
      <c r="B3454" s="30">
        <v>477</v>
      </c>
    </row>
    <row r="3455" spans="1:2" x14ac:dyDescent="0.35">
      <c r="A3455" s="29">
        <v>44011</v>
      </c>
      <c r="B3455" s="30">
        <v>481.25</v>
      </c>
    </row>
    <row r="3456" spans="1:2" x14ac:dyDescent="0.35">
      <c r="A3456" s="29">
        <v>44012</v>
      </c>
      <c r="B3456" s="30">
        <v>484.25</v>
      </c>
    </row>
    <row r="3457" spans="1:2" x14ac:dyDescent="0.35">
      <c r="A3457" s="29">
        <v>44013</v>
      </c>
      <c r="B3457" s="30">
        <v>481</v>
      </c>
    </row>
    <row r="3458" spans="1:2" x14ac:dyDescent="0.35">
      <c r="A3458" s="29">
        <v>44014</v>
      </c>
      <c r="B3458" s="30">
        <v>492.4</v>
      </c>
    </row>
    <row r="3459" spans="1:2" x14ac:dyDescent="0.35">
      <c r="A3459" s="29">
        <v>44015</v>
      </c>
      <c r="B3459" s="30">
        <v>494.8</v>
      </c>
    </row>
    <row r="3460" spans="1:2" x14ac:dyDescent="0.35">
      <c r="A3460" s="29">
        <v>44018</v>
      </c>
      <c r="B3460" s="30">
        <v>499.95</v>
      </c>
    </row>
    <row r="3461" spans="1:2" x14ac:dyDescent="0.35">
      <c r="A3461" s="29">
        <v>44019</v>
      </c>
      <c r="B3461" s="30">
        <v>498.8</v>
      </c>
    </row>
    <row r="3462" spans="1:2" x14ac:dyDescent="0.35">
      <c r="A3462" s="29">
        <v>44020</v>
      </c>
      <c r="B3462" s="30">
        <v>491.9</v>
      </c>
    </row>
    <row r="3463" spans="1:2" x14ac:dyDescent="0.35">
      <c r="A3463" s="29">
        <v>44021</v>
      </c>
      <c r="B3463" s="30">
        <v>498.4</v>
      </c>
    </row>
    <row r="3464" spans="1:2" x14ac:dyDescent="0.35">
      <c r="A3464" s="29">
        <v>44022</v>
      </c>
      <c r="B3464" s="30">
        <v>499.75</v>
      </c>
    </row>
    <row r="3465" spans="1:2" x14ac:dyDescent="0.35">
      <c r="A3465" s="29">
        <v>44025</v>
      </c>
      <c r="B3465" s="30">
        <v>511.9</v>
      </c>
    </row>
    <row r="3466" spans="1:2" x14ac:dyDescent="0.35">
      <c r="A3466" s="29">
        <v>44026</v>
      </c>
      <c r="B3466" s="30">
        <v>506.5</v>
      </c>
    </row>
    <row r="3467" spans="1:2" x14ac:dyDescent="0.35">
      <c r="A3467" s="29">
        <v>44027</v>
      </c>
      <c r="B3467" s="30">
        <v>523.70000000000005</v>
      </c>
    </row>
    <row r="3468" spans="1:2" x14ac:dyDescent="0.35">
      <c r="A3468" s="29">
        <v>44028</v>
      </c>
      <c r="B3468" s="30">
        <v>517</v>
      </c>
    </row>
    <row r="3469" spans="1:2" x14ac:dyDescent="0.35">
      <c r="A3469" s="29">
        <v>44029</v>
      </c>
      <c r="B3469" s="30">
        <v>515.4</v>
      </c>
    </row>
    <row r="3470" spans="1:2" x14ac:dyDescent="0.35">
      <c r="A3470" s="29">
        <v>44032</v>
      </c>
      <c r="B3470" s="30">
        <v>515.79999999999995</v>
      </c>
    </row>
    <row r="3471" spans="1:2" x14ac:dyDescent="0.35">
      <c r="A3471" s="29">
        <v>44033</v>
      </c>
      <c r="B3471" s="30">
        <v>521.5</v>
      </c>
    </row>
    <row r="3472" spans="1:2" x14ac:dyDescent="0.35">
      <c r="A3472" s="29">
        <v>44034</v>
      </c>
      <c r="B3472" s="30">
        <v>506</v>
      </c>
    </row>
    <row r="3473" spans="1:2" x14ac:dyDescent="0.35">
      <c r="A3473" s="29">
        <v>44035</v>
      </c>
      <c r="B3473" s="30">
        <v>503.3</v>
      </c>
    </row>
    <row r="3474" spans="1:2" x14ac:dyDescent="0.35">
      <c r="A3474" s="29">
        <v>44036</v>
      </c>
      <c r="B3474" s="30">
        <v>495</v>
      </c>
    </row>
    <row r="3475" spans="1:2" x14ac:dyDescent="0.35">
      <c r="A3475" s="29">
        <v>44039</v>
      </c>
      <c r="B3475" s="30">
        <v>496.75</v>
      </c>
    </row>
    <row r="3476" spans="1:2" x14ac:dyDescent="0.35">
      <c r="A3476" s="29">
        <v>44040</v>
      </c>
      <c r="B3476" s="30">
        <v>483.2</v>
      </c>
    </row>
    <row r="3477" spans="1:2" x14ac:dyDescent="0.35">
      <c r="A3477" s="29">
        <v>44041</v>
      </c>
      <c r="B3477" s="30">
        <v>502.4</v>
      </c>
    </row>
    <row r="3478" spans="1:2" x14ac:dyDescent="0.35">
      <c r="A3478" s="29">
        <v>44042</v>
      </c>
      <c r="B3478" s="30">
        <v>492.6</v>
      </c>
    </row>
    <row r="3479" spans="1:2" x14ac:dyDescent="0.35">
      <c r="A3479" s="29">
        <v>44043</v>
      </c>
      <c r="B3479" s="30">
        <v>481.75</v>
      </c>
    </row>
    <row r="3480" spans="1:2" x14ac:dyDescent="0.35">
      <c r="A3480" s="29">
        <v>44046</v>
      </c>
      <c r="B3480" s="30">
        <v>489.7</v>
      </c>
    </row>
    <row r="3481" spans="1:2" x14ac:dyDescent="0.35">
      <c r="A3481" s="29">
        <v>44047</v>
      </c>
      <c r="B3481" s="30">
        <v>486.55</v>
      </c>
    </row>
    <row r="3482" spans="1:2" x14ac:dyDescent="0.35">
      <c r="A3482" s="29">
        <v>44048</v>
      </c>
      <c r="B3482" s="30">
        <v>491.75</v>
      </c>
    </row>
    <row r="3483" spans="1:2" x14ac:dyDescent="0.35">
      <c r="A3483" s="29">
        <v>44049</v>
      </c>
      <c r="B3483" s="30">
        <v>483.05</v>
      </c>
    </row>
    <row r="3484" spans="1:2" x14ac:dyDescent="0.35">
      <c r="A3484" s="29">
        <v>44050</v>
      </c>
      <c r="B3484" s="30">
        <v>485.35</v>
      </c>
    </row>
    <row r="3485" spans="1:2" x14ac:dyDescent="0.35">
      <c r="A3485" s="29">
        <v>44053</v>
      </c>
      <c r="B3485" s="30">
        <v>482.1</v>
      </c>
    </row>
    <row r="3486" spans="1:2" x14ac:dyDescent="0.35">
      <c r="A3486" s="29">
        <v>44054</v>
      </c>
      <c r="B3486" s="30">
        <v>494.65</v>
      </c>
    </row>
    <row r="3487" spans="1:2" x14ac:dyDescent="0.35">
      <c r="A3487" s="29">
        <v>44055</v>
      </c>
      <c r="B3487" s="30">
        <v>503.7</v>
      </c>
    </row>
    <row r="3488" spans="1:2" x14ac:dyDescent="0.35">
      <c r="A3488" s="29">
        <v>44056</v>
      </c>
      <c r="B3488" s="30">
        <v>506.7</v>
      </c>
    </row>
    <row r="3489" spans="1:2" x14ac:dyDescent="0.35">
      <c r="A3489" s="29">
        <v>44057</v>
      </c>
      <c r="B3489" s="30">
        <v>496.6</v>
      </c>
    </row>
    <row r="3490" spans="1:2" x14ac:dyDescent="0.35">
      <c r="A3490" s="29">
        <v>44060</v>
      </c>
      <c r="B3490" s="30">
        <v>499.15</v>
      </c>
    </row>
    <row r="3491" spans="1:2" x14ac:dyDescent="0.35">
      <c r="A3491" s="29">
        <v>44061</v>
      </c>
      <c r="B3491" s="30">
        <v>499.8</v>
      </c>
    </row>
    <row r="3492" spans="1:2" x14ac:dyDescent="0.35">
      <c r="A3492" s="29">
        <v>44062</v>
      </c>
      <c r="B3492" s="30">
        <v>499.8</v>
      </c>
    </row>
    <row r="3493" spans="1:2" x14ac:dyDescent="0.35">
      <c r="A3493" s="29">
        <v>44063</v>
      </c>
      <c r="B3493" s="30">
        <v>494.15</v>
      </c>
    </row>
    <row r="3494" spans="1:2" x14ac:dyDescent="0.35">
      <c r="A3494" s="29">
        <v>44064</v>
      </c>
      <c r="B3494" s="30">
        <v>495.5</v>
      </c>
    </row>
    <row r="3495" spans="1:2" x14ac:dyDescent="0.35">
      <c r="A3495" s="29">
        <v>44067</v>
      </c>
      <c r="B3495" s="30">
        <v>505.6</v>
      </c>
    </row>
    <row r="3496" spans="1:2" x14ac:dyDescent="0.35">
      <c r="A3496" s="29">
        <v>44068</v>
      </c>
      <c r="B3496" s="30">
        <v>510.1</v>
      </c>
    </row>
    <row r="3497" spans="1:2" x14ac:dyDescent="0.35">
      <c r="A3497" s="29">
        <v>44069</v>
      </c>
      <c r="B3497" s="30">
        <v>521.20000000000005</v>
      </c>
    </row>
    <row r="3498" spans="1:2" x14ac:dyDescent="0.35">
      <c r="A3498" s="29">
        <v>44070</v>
      </c>
      <c r="B3498" s="30">
        <v>521.1</v>
      </c>
    </row>
    <row r="3499" spans="1:2" x14ac:dyDescent="0.35">
      <c r="A3499" s="29">
        <v>44071</v>
      </c>
      <c r="B3499" s="30">
        <v>516.29999999999995</v>
      </c>
    </row>
    <row r="3500" spans="1:2" x14ac:dyDescent="0.35">
      <c r="A3500" s="29">
        <v>44074</v>
      </c>
      <c r="B3500" s="30">
        <v>514.6</v>
      </c>
    </row>
    <row r="3501" spans="1:2" x14ac:dyDescent="0.35">
      <c r="A3501" s="29">
        <v>44075</v>
      </c>
      <c r="B3501" s="30">
        <v>525</v>
      </c>
    </row>
    <row r="3502" spans="1:2" x14ac:dyDescent="0.35">
      <c r="A3502" s="29">
        <v>44076</v>
      </c>
      <c r="B3502" s="30">
        <v>553</v>
      </c>
    </row>
    <row r="3503" spans="1:2" x14ac:dyDescent="0.35">
      <c r="A3503" s="29">
        <v>44077</v>
      </c>
      <c r="B3503" s="30">
        <v>555.29999999999995</v>
      </c>
    </row>
    <row r="3504" spans="1:2" x14ac:dyDescent="0.35">
      <c r="A3504" s="29">
        <v>44078</v>
      </c>
      <c r="B3504" s="30">
        <v>555</v>
      </c>
    </row>
    <row r="3505" spans="1:2" x14ac:dyDescent="0.35">
      <c r="A3505" s="29">
        <v>44081</v>
      </c>
      <c r="B3505" s="30">
        <v>561</v>
      </c>
    </row>
    <row r="3506" spans="1:2" x14ac:dyDescent="0.35">
      <c r="A3506" s="29">
        <v>44082</v>
      </c>
      <c r="B3506" s="30">
        <v>555</v>
      </c>
    </row>
    <row r="3507" spans="1:2" x14ac:dyDescent="0.35">
      <c r="A3507" s="29">
        <v>44083</v>
      </c>
      <c r="B3507" s="30">
        <v>552.6</v>
      </c>
    </row>
    <row r="3508" spans="1:2" x14ac:dyDescent="0.35">
      <c r="A3508" s="29">
        <v>44084</v>
      </c>
      <c r="B3508" s="30">
        <v>559.4</v>
      </c>
    </row>
    <row r="3509" spans="1:2" x14ac:dyDescent="0.35">
      <c r="A3509" s="29">
        <v>44085</v>
      </c>
      <c r="B3509" s="30">
        <v>570.6</v>
      </c>
    </row>
    <row r="3510" spans="1:2" x14ac:dyDescent="0.35">
      <c r="A3510" s="29">
        <v>44088</v>
      </c>
      <c r="B3510" s="30">
        <v>577</v>
      </c>
    </row>
    <row r="3511" spans="1:2" x14ac:dyDescent="0.35">
      <c r="A3511" s="29">
        <v>44089</v>
      </c>
      <c r="B3511" s="30">
        <v>589.20000000000005</v>
      </c>
    </row>
    <row r="3512" spans="1:2" x14ac:dyDescent="0.35">
      <c r="A3512" s="29">
        <v>44090</v>
      </c>
      <c r="B3512" s="30">
        <v>600</v>
      </c>
    </row>
    <row r="3513" spans="1:2" x14ac:dyDescent="0.35">
      <c r="A3513" s="29">
        <v>44091</v>
      </c>
      <c r="B3513" s="30">
        <v>596.5</v>
      </c>
    </row>
    <row r="3514" spans="1:2" x14ac:dyDescent="0.35">
      <c r="A3514" s="29">
        <v>44092</v>
      </c>
      <c r="B3514" s="30">
        <v>587.70000000000005</v>
      </c>
    </row>
    <row r="3515" spans="1:2" x14ac:dyDescent="0.35">
      <c r="A3515" s="29">
        <v>44095</v>
      </c>
      <c r="B3515" s="30">
        <v>576.79999999999995</v>
      </c>
    </row>
    <row r="3516" spans="1:2" x14ac:dyDescent="0.35">
      <c r="A3516" s="29">
        <v>44096</v>
      </c>
      <c r="B3516" s="30">
        <v>568.29999999999995</v>
      </c>
    </row>
    <row r="3517" spans="1:2" x14ac:dyDescent="0.35">
      <c r="A3517" s="29">
        <v>44097</v>
      </c>
      <c r="B3517" s="30">
        <v>577.70000000000005</v>
      </c>
    </row>
    <row r="3518" spans="1:2" x14ac:dyDescent="0.35">
      <c r="A3518" s="29">
        <v>44098</v>
      </c>
      <c r="B3518" s="30">
        <v>569.6</v>
      </c>
    </row>
    <row r="3519" spans="1:2" x14ac:dyDescent="0.35">
      <c r="A3519" s="29">
        <v>44099</v>
      </c>
      <c r="B3519" s="30">
        <v>566</v>
      </c>
    </row>
    <row r="3520" spans="1:2" x14ac:dyDescent="0.35">
      <c r="A3520" s="29">
        <v>44102</v>
      </c>
      <c r="B3520" s="30">
        <v>574.4</v>
      </c>
    </row>
    <row r="3521" spans="1:2" x14ac:dyDescent="0.35">
      <c r="A3521" s="29">
        <v>44103</v>
      </c>
      <c r="B3521" s="30">
        <v>576.6</v>
      </c>
    </row>
    <row r="3522" spans="1:2" x14ac:dyDescent="0.35">
      <c r="A3522" s="29">
        <v>44104</v>
      </c>
      <c r="B3522" s="30">
        <v>567.6</v>
      </c>
    </row>
    <row r="3523" spans="1:2" x14ac:dyDescent="0.35">
      <c r="A3523" s="29">
        <v>44105</v>
      </c>
      <c r="B3523" s="30">
        <v>582.6</v>
      </c>
    </row>
    <row r="3524" spans="1:2" x14ac:dyDescent="0.35">
      <c r="A3524" s="29">
        <v>44106</v>
      </c>
      <c r="B3524" s="30">
        <v>577.79999999999995</v>
      </c>
    </row>
    <row r="3525" spans="1:2" x14ac:dyDescent="0.35">
      <c r="A3525" s="29">
        <v>44109</v>
      </c>
      <c r="B3525" s="30">
        <v>583.29999999999995</v>
      </c>
    </row>
    <row r="3526" spans="1:2" x14ac:dyDescent="0.35">
      <c r="A3526" s="29">
        <v>44110</v>
      </c>
      <c r="B3526" s="30">
        <v>581.4</v>
      </c>
    </row>
    <row r="3527" spans="1:2" x14ac:dyDescent="0.35">
      <c r="A3527" s="29">
        <v>44111</v>
      </c>
      <c r="B3527" s="30">
        <v>583</v>
      </c>
    </row>
    <row r="3528" spans="1:2" x14ac:dyDescent="0.35">
      <c r="A3528" s="29">
        <v>44112</v>
      </c>
      <c r="B3528" s="30">
        <v>576.5</v>
      </c>
    </row>
    <row r="3529" spans="1:2" x14ac:dyDescent="0.35">
      <c r="A3529" s="29">
        <v>44113</v>
      </c>
      <c r="B3529" s="30">
        <v>581.79999999999995</v>
      </c>
    </row>
    <row r="3530" spans="1:2" x14ac:dyDescent="0.35">
      <c r="A3530" s="29">
        <v>44116</v>
      </c>
      <c r="B3530" s="30">
        <v>589.4</v>
      </c>
    </row>
    <row r="3531" spans="1:2" x14ac:dyDescent="0.35">
      <c r="A3531" s="29">
        <v>44117</v>
      </c>
      <c r="B3531" s="30">
        <v>589.20000000000005</v>
      </c>
    </row>
    <row r="3532" spans="1:2" x14ac:dyDescent="0.35">
      <c r="A3532" s="29">
        <v>44118</v>
      </c>
      <c r="B3532" s="30">
        <v>580</v>
      </c>
    </row>
    <row r="3533" spans="1:2" x14ac:dyDescent="0.35">
      <c r="A3533" s="29">
        <v>44119</v>
      </c>
      <c r="B3533" s="30">
        <v>566.70000000000005</v>
      </c>
    </row>
    <row r="3534" spans="1:2" x14ac:dyDescent="0.35">
      <c r="A3534" s="29">
        <v>44120</v>
      </c>
      <c r="B3534" s="30">
        <v>589.4</v>
      </c>
    </row>
    <row r="3535" spans="1:2" x14ac:dyDescent="0.35">
      <c r="A3535" s="29">
        <v>44123</v>
      </c>
      <c r="B3535" s="30">
        <v>587</v>
      </c>
    </row>
    <row r="3536" spans="1:2" x14ac:dyDescent="0.35">
      <c r="A3536" s="29">
        <v>44124</v>
      </c>
      <c r="B3536" s="30">
        <v>589</v>
      </c>
    </row>
    <row r="3537" spans="1:2" x14ac:dyDescent="0.35">
      <c r="A3537" s="29">
        <v>44125</v>
      </c>
      <c r="B3537" s="30">
        <v>577.9</v>
      </c>
    </row>
    <row r="3538" spans="1:2" x14ac:dyDescent="0.35">
      <c r="A3538" s="29">
        <v>44126</v>
      </c>
      <c r="B3538" s="30">
        <v>574.1</v>
      </c>
    </row>
    <row r="3539" spans="1:2" x14ac:dyDescent="0.35">
      <c r="A3539" s="29">
        <v>44127</v>
      </c>
      <c r="B3539" s="30">
        <v>556</v>
      </c>
    </row>
    <row r="3540" spans="1:2" x14ac:dyDescent="0.35">
      <c r="A3540" s="29">
        <v>44130</v>
      </c>
      <c r="B3540" s="30">
        <v>549.4</v>
      </c>
    </row>
    <row r="3541" spans="1:2" x14ac:dyDescent="0.35">
      <c r="A3541" s="29">
        <v>44131</v>
      </c>
      <c r="B3541" s="30">
        <v>545.6</v>
      </c>
    </row>
    <row r="3542" spans="1:2" x14ac:dyDescent="0.35">
      <c r="A3542" s="29">
        <v>44132</v>
      </c>
      <c r="B3542" s="30">
        <v>521.6</v>
      </c>
    </row>
    <row r="3543" spans="1:2" x14ac:dyDescent="0.35">
      <c r="A3543" s="29">
        <v>44133</v>
      </c>
      <c r="B3543" s="30">
        <v>520.20000000000005</v>
      </c>
    </row>
    <row r="3544" spans="1:2" x14ac:dyDescent="0.35">
      <c r="A3544" s="29">
        <v>44134</v>
      </c>
      <c r="B3544" s="30">
        <v>518.5</v>
      </c>
    </row>
    <row r="3545" spans="1:2" x14ac:dyDescent="0.35">
      <c r="A3545" s="29">
        <v>44137</v>
      </c>
      <c r="B3545" s="30">
        <v>527</v>
      </c>
    </row>
    <row r="3546" spans="1:2" x14ac:dyDescent="0.35">
      <c r="A3546" s="29">
        <v>44138</v>
      </c>
      <c r="B3546" s="30">
        <v>543.29999999999995</v>
      </c>
    </row>
    <row r="3547" spans="1:2" x14ac:dyDescent="0.35">
      <c r="A3547" s="29">
        <v>44139</v>
      </c>
      <c r="B3547" s="30">
        <v>553.20000000000005</v>
      </c>
    </row>
    <row r="3548" spans="1:2" x14ac:dyDescent="0.35">
      <c r="A3548" s="29">
        <v>44140</v>
      </c>
      <c r="B3548" s="30">
        <v>565.1</v>
      </c>
    </row>
    <row r="3549" spans="1:2" x14ac:dyDescent="0.35">
      <c r="A3549" s="29">
        <v>44141</v>
      </c>
      <c r="B3549" s="30">
        <v>567.5</v>
      </c>
    </row>
    <row r="3550" spans="1:2" x14ac:dyDescent="0.35">
      <c r="A3550" s="29">
        <v>44144</v>
      </c>
      <c r="B3550" s="30">
        <v>601.70000000000005</v>
      </c>
    </row>
    <row r="3551" spans="1:2" x14ac:dyDescent="0.35">
      <c r="A3551" s="29">
        <v>44145</v>
      </c>
      <c r="B3551" s="30">
        <v>611</v>
      </c>
    </row>
    <row r="3552" spans="1:2" x14ac:dyDescent="0.35">
      <c r="A3552" s="29">
        <v>44146</v>
      </c>
      <c r="B3552" s="30">
        <v>623.4</v>
      </c>
    </row>
    <row r="3553" spans="1:2" x14ac:dyDescent="0.35">
      <c r="A3553" s="29">
        <v>44147</v>
      </c>
      <c r="B3553" s="30">
        <v>608.70000000000005</v>
      </c>
    </row>
    <row r="3554" spans="1:2" x14ac:dyDescent="0.35">
      <c r="A3554" s="29">
        <v>44148</v>
      </c>
      <c r="B3554" s="30">
        <v>609</v>
      </c>
    </row>
    <row r="3555" spans="1:2" x14ac:dyDescent="0.35">
      <c r="A3555" s="29">
        <v>44151</v>
      </c>
      <c r="B3555" s="30">
        <v>619.1</v>
      </c>
    </row>
    <row r="3556" spans="1:2" x14ac:dyDescent="0.35">
      <c r="A3556" s="29">
        <v>44152</v>
      </c>
      <c r="B3556" s="30">
        <v>620.1</v>
      </c>
    </row>
    <row r="3557" spans="1:2" x14ac:dyDescent="0.35">
      <c r="A3557" s="29">
        <v>44153</v>
      </c>
      <c r="B3557" s="30">
        <v>623.5</v>
      </c>
    </row>
    <row r="3558" spans="1:2" x14ac:dyDescent="0.35">
      <c r="A3558" s="29">
        <v>44154</v>
      </c>
      <c r="B3558" s="30">
        <v>612</v>
      </c>
    </row>
    <row r="3559" spans="1:2" x14ac:dyDescent="0.35">
      <c r="A3559" s="29">
        <v>44155</v>
      </c>
      <c r="B3559" s="30">
        <v>613.70000000000005</v>
      </c>
    </row>
    <row r="3560" spans="1:2" x14ac:dyDescent="0.35">
      <c r="A3560" s="29">
        <v>44158</v>
      </c>
      <c r="B3560" s="30">
        <v>610</v>
      </c>
    </row>
    <row r="3561" spans="1:2" x14ac:dyDescent="0.35">
      <c r="A3561" s="29">
        <v>44159</v>
      </c>
      <c r="B3561" s="30">
        <v>604.4</v>
      </c>
    </row>
    <row r="3562" spans="1:2" x14ac:dyDescent="0.35">
      <c r="A3562" s="29">
        <v>44160</v>
      </c>
      <c r="B3562" s="30">
        <v>604</v>
      </c>
    </row>
    <row r="3563" spans="1:2" x14ac:dyDescent="0.35">
      <c r="A3563" s="29">
        <v>44161</v>
      </c>
      <c r="B3563" s="30">
        <v>602.70000000000005</v>
      </c>
    </row>
    <row r="3564" spans="1:2" x14ac:dyDescent="0.35">
      <c r="A3564" s="29">
        <v>44162</v>
      </c>
      <c r="B3564" s="30">
        <v>606.20000000000005</v>
      </c>
    </row>
    <row r="3565" spans="1:2" x14ac:dyDescent="0.35">
      <c r="A3565" s="29">
        <v>44165</v>
      </c>
      <c r="B3565" s="30">
        <v>605</v>
      </c>
    </row>
    <row r="3566" spans="1:2" x14ac:dyDescent="0.35">
      <c r="A3566" s="29">
        <v>44166</v>
      </c>
      <c r="B3566" s="30">
        <v>607.9</v>
      </c>
    </row>
    <row r="3567" spans="1:2" x14ac:dyDescent="0.35">
      <c r="A3567" s="29">
        <v>44167</v>
      </c>
      <c r="B3567" s="30">
        <v>605.1</v>
      </c>
    </row>
    <row r="3568" spans="1:2" x14ac:dyDescent="0.35">
      <c r="A3568" s="29">
        <v>44168</v>
      </c>
      <c r="B3568" s="30">
        <v>605</v>
      </c>
    </row>
    <row r="3569" spans="1:3" x14ac:dyDescent="0.35">
      <c r="A3569" s="29">
        <v>44169</v>
      </c>
      <c r="B3569" s="30">
        <v>601.9</v>
      </c>
      <c r="C3569" t="s">
        <v>10</v>
      </c>
    </row>
    <row r="3570" spans="1:3" x14ac:dyDescent="0.35">
      <c r="A3570" s="29">
        <v>44172</v>
      </c>
      <c r="B3570" s="30">
        <v>589.4</v>
      </c>
    </row>
    <row r="3571" spans="1:3" x14ac:dyDescent="0.35">
      <c r="A3571" s="29">
        <v>44173</v>
      </c>
      <c r="B3571" s="30">
        <v>584.9</v>
      </c>
    </row>
    <row r="3572" spans="1:3" x14ac:dyDescent="0.35">
      <c r="A3572" s="29">
        <v>44174</v>
      </c>
      <c r="B3572" s="30">
        <v>574.29999999999995</v>
      </c>
    </row>
    <row r="3573" spans="1:3" x14ac:dyDescent="0.35">
      <c r="A3573" s="29">
        <v>44175</v>
      </c>
      <c r="B3573" s="30">
        <v>573.29999999999995</v>
      </c>
    </row>
    <row r="3574" spans="1:3" x14ac:dyDescent="0.35">
      <c r="A3574" s="29">
        <v>44176</v>
      </c>
      <c r="B3574" s="30">
        <v>573.5</v>
      </c>
    </row>
    <row r="3575" spans="1:3" x14ac:dyDescent="0.35">
      <c r="A3575" s="29">
        <v>44179</v>
      </c>
      <c r="B3575" s="30">
        <v>564.1</v>
      </c>
    </row>
    <row r="3576" spans="1:3" x14ac:dyDescent="0.35">
      <c r="A3576" s="29">
        <v>44180</v>
      </c>
      <c r="B3576" s="30">
        <v>569.70000000000005</v>
      </c>
    </row>
    <row r="3577" spans="1:3" x14ac:dyDescent="0.35">
      <c r="A3577" s="29">
        <v>44181</v>
      </c>
      <c r="B3577" s="30">
        <v>556.29999999999995</v>
      </c>
    </row>
    <row r="3578" spans="1:3" x14ac:dyDescent="0.35">
      <c r="A3578" s="29">
        <v>44182</v>
      </c>
      <c r="B3578" s="30">
        <v>572.1</v>
      </c>
    </row>
    <row r="3579" spans="1:3" x14ac:dyDescent="0.35">
      <c r="A3579" s="29">
        <v>44183</v>
      </c>
      <c r="B3579" s="30">
        <v>558</v>
      </c>
    </row>
    <row r="3580" spans="1:3" x14ac:dyDescent="0.35">
      <c r="A3580" s="29">
        <v>44186</v>
      </c>
      <c r="B3580" s="30">
        <v>545.70000000000005</v>
      </c>
    </row>
    <row r="3581" spans="1:3" x14ac:dyDescent="0.35">
      <c r="A3581" s="29">
        <v>44187</v>
      </c>
      <c r="B3581" s="30">
        <v>556.9</v>
      </c>
    </row>
    <row r="3582" spans="1:3" x14ac:dyDescent="0.35">
      <c r="A3582" s="29">
        <v>44188</v>
      </c>
      <c r="B3582" s="30">
        <v>554.1</v>
      </c>
    </row>
    <row r="3583" spans="1:3" x14ac:dyDescent="0.35">
      <c r="A3583" s="29">
        <v>44189</v>
      </c>
      <c r="B3583" s="30">
        <v>552.70000000000005</v>
      </c>
    </row>
    <row r="3584" spans="1:3" x14ac:dyDescent="0.35">
      <c r="A3584" s="29">
        <v>44193</v>
      </c>
      <c r="B3584" s="30">
        <v>571.4</v>
      </c>
    </row>
    <row r="3585" spans="1:2" x14ac:dyDescent="0.35">
      <c r="A3585" s="29">
        <v>44194</v>
      </c>
      <c r="B3585" s="30">
        <v>577.5</v>
      </c>
    </row>
    <row r="3586" spans="1:2" x14ac:dyDescent="0.35">
      <c r="A3586" s="29">
        <v>44195</v>
      </c>
      <c r="B3586" s="30">
        <v>588</v>
      </c>
    </row>
    <row r="3587" spans="1:2" x14ac:dyDescent="0.35">
      <c r="A3587" s="29">
        <v>44196</v>
      </c>
      <c r="B3587" s="30">
        <v>594.4</v>
      </c>
    </row>
    <row r="3588" spans="1:2" x14ac:dyDescent="0.35">
      <c r="A3588" s="29">
        <v>44200</v>
      </c>
      <c r="B3588" s="30">
        <v>580.70000000000005</v>
      </c>
    </row>
    <row r="3589" spans="1:2" x14ac:dyDescent="0.35">
      <c r="A3589" s="29">
        <v>44201</v>
      </c>
      <c r="B3589" s="30">
        <v>571.5</v>
      </c>
    </row>
    <row r="3590" spans="1:2" x14ac:dyDescent="0.35">
      <c r="A3590" s="29">
        <v>44202</v>
      </c>
      <c r="B3590" s="30">
        <v>575.20000000000005</v>
      </c>
    </row>
    <row r="3591" spans="1:2" x14ac:dyDescent="0.35">
      <c r="A3591" s="29">
        <v>44203</v>
      </c>
      <c r="B3591" s="30">
        <v>577.4</v>
      </c>
    </row>
    <row r="3592" spans="1:2" x14ac:dyDescent="0.35">
      <c r="A3592" s="29">
        <v>44204</v>
      </c>
      <c r="B3592" s="30">
        <v>586.29999999999995</v>
      </c>
    </row>
    <row r="3593" spans="1:2" x14ac:dyDescent="0.35">
      <c r="A3593" s="29">
        <v>44207</v>
      </c>
      <c r="B3593" s="30">
        <v>583.1</v>
      </c>
    </row>
    <row r="3594" spans="1:2" x14ac:dyDescent="0.35">
      <c r="A3594" s="29">
        <v>44208</v>
      </c>
      <c r="B3594" s="30">
        <v>575.5</v>
      </c>
    </row>
    <row r="3595" spans="1:2" x14ac:dyDescent="0.35">
      <c r="A3595" s="29">
        <v>44209</v>
      </c>
      <c r="B3595" s="30">
        <v>570.79999999999995</v>
      </c>
    </row>
    <row r="3596" spans="1:2" x14ac:dyDescent="0.35">
      <c r="A3596" s="29">
        <v>44210</v>
      </c>
      <c r="B3596" s="30">
        <v>569.6</v>
      </c>
    </row>
    <row r="3597" spans="1:2" x14ac:dyDescent="0.35">
      <c r="A3597" s="29">
        <v>44211</v>
      </c>
      <c r="B3597" s="30">
        <v>561.79999999999995</v>
      </c>
    </row>
    <row r="3598" spans="1:2" x14ac:dyDescent="0.35">
      <c r="A3598" s="29">
        <v>44214</v>
      </c>
      <c r="B3598" s="30">
        <v>565.5</v>
      </c>
    </row>
    <row r="3599" spans="1:2" x14ac:dyDescent="0.35">
      <c r="A3599" s="29">
        <v>44215</v>
      </c>
      <c r="B3599" s="30">
        <v>547.9</v>
      </c>
    </row>
    <row r="3600" spans="1:2" x14ac:dyDescent="0.35">
      <c r="A3600" s="29">
        <v>44216</v>
      </c>
      <c r="B3600" s="30">
        <v>556.70000000000005</v>
      </c>
    </row>
    <row r="3601" spans="1:2" x14ac:dyDescent="0.35">
      <c r="A3601" s="29">
        <v>44217</v>
      </c>
      <c r="B3601" s="30">
        <v>550.20000000000005</v>
      </c>
    </row>
    <row r="3602" spans="1:2" x14ac:dyDescent="0.35">
      <c r="A3602" s="29">
        <v>44218</v>
      </c>
      <c r="B3602" s="30">
        <v>544</v>
      </c>
    </row>
    <row r="3603" spans="1:2" x14ac:dyDescent="0.35">
      <c r="A3603" s="29">
        <v>44221</v>
      </c>
      <c r="B3603" s="30">
        <v>533</v>
      </c>
    </row>
    <row r="3604" spans="1:2" x14ac:dyDescent="0.35">
      <c r="A3604" s="29">
        <v>44222</v>
      </c>
      <c r="B3604" s="30">
        <v>545.70000000000005</v>
      </c>
    </row>
    <row r="3605" spans="1:2" x14ac:dyDescent="0.35">
      <c r="A3605" s="29">
        <v>44223</v>
      </c>
      <c r="B3605" s="30">
        <v>541.6</v>
      </c>
    </row>
    <row r="3606" spans="1:2" x14ac:dyDescent="0.35">
      <c r="A3606" s="29">
        <v>44224</v>
      </c>
      <c r="B3606" s="30">
        <v>555.9</v>
      </c>
    </row>
    <row r="3607" spans="1:2" x14ac:dyDescent="0.35">
      <c r="A3607" s="29">
        <v>44225</v>
      </c>
      <c r="B3607" s="30">
        <v>541.6</v>
      </c>
    </row>
    <row r="3608" spans="1:2" x14ac:dyDescent="0.35">
      <c r="A3608" s="29">
        <v>44228</v>
      </c>
      <c r="B3608" s="30">
        <v>543</v>
      </c>
    </row>
    <row r="3609" spans="1:2" x14ac:dyDescent="0.35">
      <c r="A3609" s="29">
        <v>44229</v>
      </c>
      <c r="B3609" s="30">
        <v>549.20000000000005</v>
      </c>
    </row>
    <row r="3610" spans="1:2" x14ac:dyDescent="0.35">
      <c r="A3610" s="29">
        <v>44230</v>
      </c>
      <c r="B3610" s="30">
        <v>543.20000000000005</v>
      </c>
    </row>
    <row r="3611" spans="1:2" x14ac:dyDescent="0.35">
      <c r="A3611" s="29">
        <v>44231</v>
      </c>
      <c r="B3611" s="30">
        <v>542.1</v>
      </c>
    </row>
    <row r="3612" spans="1:2" x14ac:dyDescent="0.35">
      <c r="A3612" s="29">
        <v>44232</v>
      </c>
      <c r="B3612" s="30">
        <v>549</v>
      </c>
    </row>
    <row r="3613" spans="1:2" x14ac:dyDescent="0.35">
      <c r="A3613" s="29">
        <v>44235</v>
      </c>
      <c r="B3613" s="30">
        <v>547</v>
      </c>
    </row>
    <row r="3614" spans="1:2" x14ac:dyDescent="0.35">
      <c r="A3614" s="29">
        <v>44236</v>
      </c>
      <c r="B3614" s="30">
        <v>555.5</v>
      </c>
    </row>
    <row r="3615" spans="1:2" x14ac:dyDescent="0.35">
      <c r="A3615" s="29">
        <v>44237</v>
      </c>
      <c r="B3615" s="30">
        <v>551</v>
      </c>
    </row>
    <row r="3616" spans="1:2" x14ac:dyDescent="0.35">
      <c r="A3616" s="29">
        <v>44238</v>
      </c>
      <c r="B3616" s="30">
        <v>547.9</v>
      </c>
    </row>
    <row r="3617" spans="1:2" x14ac:dyDescent="0.35">
      <c r="A3617" s="29">
        <v>44239</v>
      </c>
      <c r="B3617" s="30">
        <v>547.9</v>
      </c>
    </row>
    <row r="3618" spans="1:2" x14ac:dyDescent="0.35">
      <c r="A3618" s="29">
        <v>44242</v>
      </c>
      <c r="B3618" s="30">
        <v>566</v>
      </c>
    </row>
    <row r="3619" spans="1:2" x14ac:dyDescent="0.35">
      <c r="A3619" s="29">
        <v>44243</v>
      </c>
      <c r="B3619" s="30">
        <v>565.29999999999995</v>
      </c>
    </row>
    <row r="3620" spans="1:2" x14ac:dyDescent="0.35">
      <c r="A3620" s="29">
        <v>44244</v>
      </c>
      <c r="B3620" s="30">
        <v>524.9</v>
      </c>
    </row>
    <row r="3621" spans="1:2" x14ac:dyDescent="0.35">
      <c r="A3621" s="29">
        <v>44245</v>
      </c>
      <c r="B3621" s="30">
        <v>532.79999999999995</v>
      </c>
    </row>
    <row r="3622" spans="1:2" x14ac:dyDescent="0.35">
      <c r="A3622" s="29">
        <v>44246</v>
      </c>
      <c r="B3622" s="30">
        <v>528</v>
      </c>
    </row>
    <row r="3623" spans="1:2" x14ac:dyDescent="0.35">
      <c r="A3623" s="29">
        <v>44249</v>
      </c>
      <c r="B3623" s="30">
        <v>522.29999999999995</v>
      </c>
    </row>
    <row r="3624" spans="1:2" x14ac:dyDescent="0.35">
      <c r="A3624" s="29">
        <v>44250</v>
      </c>
      <c r="B3624" s="30">
        <v>522.9</v>
      </c>
    </row>
    <row r="3625" spans="1:2" x14ac:dyDescent="0.35">
      <c r="A3625" s="29">
        <v>44251</v>
      </c>
      <c r="B3625" s="30">
        <v>526.29999999999995</v>
      </c>
    </row>
    <row r="3626" spans="1:2" x14ac:dyDescent="0.35">
      <c r="A3626" s="29">
        <v>44252</v>
      </c>
      <c r="B3626" s="30">
        <v>527.29999999999995</v>
      </c>
    </row>
    <row r="3627" spans="1:2" x14ac:dyDescent="0.35">
      <c r="A3627" s="29">
        <v>44253</v>
      </c>
      <c r="B3627" s="30">
        <v>524.9</v>
      </c>
    </row>
    <row r="3628" spans="1:2" x14ac:dyDescent="0.35">
      <c r="A3628" s="29">
        <v>44256</v>
      </c>
      <c r="B3628" s="30">
        <v>547.20000000000005</v>
      </c>
    </row>
    <row r="3629" spans="1:2" x14ac:dyDescent="0.35">
      <c r="A3629" s="29">
        <v>44257</v>
      </c>
      <c r="B3629" s="30">
        <v>557.9</v>
      </c>
    </row>
    <row r="3630" spans="1:2" x14ac:dyDescent="0.35">
      <c r="A3630" s="29">
        <v>44258</v>
      </c>
      <c r="B3630" s="30">
        <v>554</v>
      </c>
    </row>
    <row r="3631" spans="1:2" x14ac:dyDescent="0.35">
      <c r="A3631" s="29">
        <v>44259</v>
      </c>
      <c r="B3631" s="30">
        <v>546.6</v>
      </c>
    </row>
    <row r="3632" spans="1:2" x14ac:dyDescent="0.35">
      <c r="A3632" s="29">
        <v>44260</v>
      </c>
      <c r="B3632" s="30">
        <v>539</v>
      </c>
    </row>
    <row r="3633" spans="1:2" x14ac:dyDescent="0.35">
      <c r="A3633" s="29">
        <v>44263</v>
      </c>
      <c r="B3633" s="30">
        <v>553.5</v>
      </c>
    </row>
    <row r="3634" spans="1:2" x14ac:dyDescent="0.35">
      <c r="A3634" s="29">
        <v>44264</v>
      </c>
      <c r="B3634" s="30">
        <v>562.6</v>
      </c>
    </row>
    <row r="3635" spans="1:2" x14ac:dyDescent="0.35">
      <c r="A3635" s="29">
        <v>44265</v>
      </c>
      <c r="B3635" s="30">
        <v>577.4</v>
      </c>
    </row>
    <row r="3636" spans="1:2" x14ac:dyDescent="0.35">
      <c r="A3636" s="29">
        <v>44266</v>
      </c>
      <c r="B3636" s="30">
        <v>587.20000000000005</v>
      </c>
    </row>
    <row r="3637" spans="1:2" x14ac:dyDescent="0.35">
      <c r="A3637" s="29">
        <v>44267</v>
      </c>
      <c r="B3637" s="30">
        <v>596.4</v>
      </c>
    </row>
    <row r="3638" spans="1:2" x14ac:dyDescent="0.35">
      <c r="A3638" s="29">
        <v>44270</v>
      </c>
      <c r="B3638" s="30">
        <v>603.20000000000005</v>
      </c>
    </row>
    <row r="3639" spans="1:2" x14ac:dyDescent="0.35">
      <c r="A3639" s="29">
        <v>44271</v>
      </c>
      <c r="B3639" s="30">
        <v>602.70000000000005</v>
      </c>
    </row>
    <row r="3640" spans="1:2" x14ac:dyDescent="0.35">
      <c r="A3640" s="29">
        <v>44272</v>
      </c>
      <c r="B3640" s="30">
        <v>604.29999999999995</v>
      </c>
    </row>
    <row r="3641" spans="1:2" x14ac:dyDescent="0.35">
      <c r="A3641" s="29">
        <v>44273</v>
      </c>
      <c r="B3641" s="30">
        <v>606.4</v>
      </c>
    </row>
    <row r="3642" spans="1:2" x14ac:dyDescent="0.35">
      <c r="A3642" s="29">
        <v>44274</v>
      </c>
      <c r="B3642" s="30">
        <v>593.6</v>
      </c>
    </row>
    <row r="3643" spans="1:2" x14ac:dyDescent="0.35">
      <c r="A3643" s="29">
        <v>44277</v>
      </c>
      <c r="B3643" s="30">
        <v>576.6</v>
      </c>
    </row>
    <row r="3644" spans="1:2" x14ac:dyDescent="0.35">
      <c r="A3644" s="29">
        <v>44278</v>
      </c>
      <c r="B3644" s="30">
        <v>575.79999999999995</v>
      </c>
    </row>
    <row r="3645" spans="1:2" x14ac:dyDescent="0.35">
      <c r="A3645" s="29">
        <v>44279</v>
      </c>
      <c r="B3645" s="30">
        <v>571.20000000000005</v>
      </c>
    </row>
    <row r="3646" spans="1:2" x14ac:dyDescent="0.35">
      <c r="A3646" s="29">
        <v>44280</v>
      </c>
      <c r="B3646" s="30">
        <v>565.79999999999995</v>
      </c>
    </row>
    <row r="3647" spans="1:2" x14ac:dyDescent="0.35">
      <c r="A3647" s="29">
        <v>44281</v>
      </c>
      <c r="B3647" s="30">
        <v>564.9</v>
      </c>
    </row>
    <row r="3648" spans="1:2" x14ac:dyDescent="0.35">
      <c r="A3648" s="29">
        <v>44284</v>
      </c>
      <c r="B3648" s="30">
        <v>574.1</v>
      </c>
    </row>
    <row r="3649" spans="1:2" x14ac:dyDescent="0.35">
      <c r="A3649" s="29">
        <v>44285</v>
      </c>
      <c r="B3649" s="30">
        <v>590.4</v>
      </c>
    </row>
    <row r="3650" spans="1:2" x14ac:dyDescent="0.35">
      <c r="A3650" s="29">
        <v>44286</v>
      </c>
      <c r="B3650" s="30">
        <v>588.6</v>
      </c>
    </row>
    <row r="3651" spans="1:2" x14ac:dyDescent="0.35">
      <c r="A3651" s="29">
        <v>44287</v>
      </c>
      <c r="B3651" s="30">
        <v>599.4</v>
      </c>
    </row>
    <row r="3652" spans="1:2" x14ac:dyDescent="0.35">
      <c r="A3652" s="29">
        <v>44292</v>
      </c>
      <c r="B3652" s="30">
        <v>596</v>
      </c>
    </row>
    <row r="3653" spans="1:2" x14ac:dyDescent="0.35">
      <c r="A3653" s="29">
        <v>44293</v>
      </c>
      <c r="B3653" s="30">
        <v>593</v>
      </c>
    </row>
    <row r="3654" spans="1:2" x14ac:dyDescent="0.35">
      <c r="A3654" s="29">
        <v>44294</v>
      </c>
      <c r="B3654" s="30">
        <v>605</v>
      </c>
    </row>
    <row r="3655" spans="1:2" x14ac:dyDescent="0.35">
      <c r="A3655" s="29">
        <v>44295</v>
      </c>
      <c r="B3655" s="30">
        <v>611.9</v>
      </c>
    </row>
    <row r="3656" spans="1:2" x14ac:dyDescent="0.35">
      <c r="A3656" s="29">
        <v>44298</v>
      </c>
      <c r="B3656" s="30">
        <v>616.4</v>
      </c>
    </row>
    <row r="3657" spans="1:2" x14ac:dyDescent="0.35">
      <c r="A3657" s="29">
        <v>44299</v>
      </c>
      <c r="B3657" s="30">
        <v>626.79999999999995</v>
      </c>
    </row>
    <row r="3658" spans="1:2" x14ac:dyDescent="0.35">
      <c r="A3658" s="29">
        <v>44300</v>
      </c>
      <c r="B3658" s="30">
        <v>632.9</v>
      </c>
    </row>
    <row r="3659" spans="1:2" x14ac:dyDescent="0.35">
      <c r="A3659" s="29">
        <v>44301</v>
      </c>
      <c r="B3659" s="30">
        <v>630</v>
      </c>
    </row>
    <row r="3660" spans="1:2" x14ac:dyDescent="0.35">
      <c r="A3660" s="29">
        <v>44302</v>
      </c>
      <c r="B3660" s="30">
        <v>635</v>
      </c>
    </row>
    <row r="3661" spans="1:2" x14ac:dyDescent="0.35">
      <c r="A3661" s="29">
        <v>44305</v>
      </c>
      <c r="B3661" s="30">
        <v>640.20000000000005</v>
      </c>
    </row>
    <row r="3662" spans="1:2" x14ac:dyDescent="0.35">
      <c r="A3662" s="29">
        <v>44306</v>
      </c>
      <c r="B3662" s="30">
        <v>626.1</v>
      </c>
    </row>
    <row r="3663" spans="1:2" x14ac:dyDescent="0.35">
      <c r="A3663" s="29">
        <v>44307</v>
      </c>
      <c r="B3663" s="30">
        <v>652.20000000000005</v>
      </c>
    </row>
    <row r="3664" spans="1:2" x14ac:dyDescent="0.35">
      <c r="A3664" s="29">
        <v>44308</v>
      </c>
      <c r="B3664" s="30">
        <v>645.4</v>
      </c>
    </row>
    <row r="3665" spans="1:2" x14ac:dyDescent="0.35">
      <c r="A3665" s="29">
        <v>44309</v>
      </c>
      <c r="B3665" s="30">
        <v>648.79999999999995</v>
      </c>
    </row>
    <row r="3666" spans="1:2" x14ac:dyDescent="0.35">
      <c r="A3666" s="29">
        <v>44312</v>
      </c>
      <c r="B3666" s="30">
        <v>646.4</v>
      </c>
    </row>
    <row r="3667" spans="1:2" x14ac:dyDescent="0.35">
      <c r="A3667" s="29">
        <v>44313</v>
      </c>
      <c r="B3667" s="30">
        <v>648.5</v>
      </c>
    </row>
    <row r="3668" spans="1:2" x14ac:dyDescent="0.35">
      <c r="A3668" s="29">
        <v>44314</v>
      </c>
      <c r="B3668" s="30">
        <v>651</v>
      </c>
    </row>
    <row r="3669" spans="1:2" x14ac:dyDescent="0.35">
      <c r="A3669" s="29">
        <v>44315</v>
      </c>
      <c r="B3669" s="30">
        <v>656.6</v>
      </c>
    </row>
    <row r="3670" spans="1:2" x14ac:dyDescent="0.35">
      <c r="A3670" s="29">
        <v>44316</v>
      </c>
      <c r="B3670" s="30">
        <v>666.5</v>
      </c>
    </row>
    <row r="3671" spans="1:2" x14ac:dyDescent="0.35">
      <c r="A3671" s="29">
        <v>44319</v>
      </c>
      <c r="B3671" s="30">
        <v>675.3</v>
      </c>
    </row>
    <row r="3672" spans="1:2" x14ac:dyDescent="0.35">
      <c r="A3672" s="29">
        <v>44320</v>
      </c>
      <c r="B3672" s="30">
        <v>673.6</v>
      </c>
    </row>
    <row r="3673" spans="1:2" x14ac:dyDescent="0.35">
      <c r="A3673" s="29">
        <v>44321</v>
      </c>
      <c r="B3673" s="30">
        <v>686</v>
      </c>
    </row>
    <row r="3674" spans="1:2" x14ac:dyDescent="0.35">
      <c r="A3674" s="29">
        <v>44322</v>
      </c>
      <c r="B3674" s="30">
        <v>690.3</v>
      </c>
    </row>
    <row r="3675" spans="1:2" x14ac:dyDescent="0.35">
      <c r="A3675" s="29">
        <v>44323</v>
      </c>
      <c r="B3675" s="30">
        <v>695.1</v>
      </c>
    </row>
    <row r="3676" spans="1:2" x14ac:dyDescent="0.35">
      <c r="A3676" s="29">
        <v>44326</v>
      </c>
      <c r="B3676" s="30">
        <v>704.4</v>
      </c>
    </row>
    <row r="3677" spans="1:2" x14ac:dyDescent="0.35">
      <c r="A3677" s="29">
        <v>44327</v>
      </c>
      <c r="B3677" s="30">
        <v>693.6</v>
      </c>
    </row>
    <row r="3678" spans="1:2" x14ac:dyDescent="0.35">
      <c r="A3678" s="29">
        <v>44328</v>
      </c>
      <c r="B3678" s="30">
        <v>693.5</v>
      </c>
    </row>
    <row r="3679" spans="1:2" x14ac:dyDescent="0.35">
      <c r="A3679" s="29">
        <v>44329</v>
      </c>
      <c r="B3679" s="30">
        <v>696</v>
      </c>
    </row>
    <row r="3680" spans="1:2" x14ac:dyDescent="0.35">
      <c r="A3680" s="29">
        <v>44330</v>
      </c>
      <c r="B3680" s="30">
        <v>706.9</v>
      </c>
    </row>
    <row r="3681" spans="1:2" x14ac:dyDescent="0.35">
      <c r="A3681" s="29">
        <v>44333</v>
      </c>
      <c r="B3681" s="30">
        <v>706.9</v>
      </c>
    </row>
    <row r="3682" spans="1:2" x14ac:dyDescent="0.35">
      <c r="A3682" s="29">
        <v>44334</v>
      </c>
      <c r="B3682" s="30">
        <v>709.9</v>
      </c>
    </row>
    <row r="3683" spans="1:2" x14ac:dyDescent="0.35">
      <c r="A3683" s="29">
        <v>44335</v>
      </c>
      <c r="B3683" s="30">
        <v>704.8</v>
      </c>
    </row>
    <row r="3684" spans="1:2" x14ac:dyDescent="0.35">
      <c r="A3684" s="29">
        <v>44336</v>
      </c>
      <c r="B3684" s="30">
        <v>713.3</v>
      </c>
    </row>
    <row r="3685" spans="1:2" x14ac:dyDescent="0.35">
      <c r="A3685" s="29">
        <v>44337</v>
      </c>
      <c r="B3685" s="30">
        <v>719.8</v>
      </c>
    </row>
    <row r="3686" spans="1:2" x14ac:dyDescent="0.35">
      <c r="A3686" s="29">
        <v>44340</v>
      </c>
      <c r="B3686" s="30">
        <v>721.7</v>
      </c>
    </row>
    <row r="3687" spans="1:2" x14ac:dyDescent="0.35">
      <c r="A3687" s="29">
        <v>44341</v>
      </c>
      <c r="B3687" s="30">
        <v>724.5</v>
      </c>
    </row>
    <row r="3688" spans="1:2" x14ac:dyDescent="0.35">
      <c r="A3688" s="29">
        <v>44342</v>
      </c>
      <c r="B3688" s="30">
        <v>735.8</v>
      </c>
    </row>
    <row r="3689" spans="1:2" x14ac:dyDescent="0.35">
      <c r="A3689" s="29">
        <v>44343</v>
      </c>
      <c r="B3689" s="30">
        <v>736.6</v>
      </c>
    </row>
    <row r="3690" spans="1:2" x14ac:dyDescent="0.35">
      <c r="A3690" s="29">
        <v>44344</v>
      </c>
      <c r="B3690" s="30">
        <v>748.8</v>
      </c>
    </row>
    <row r="3691" spans="1:2" x14ac:dyDescent="0.35">
      <c r="A3691" s="29">
        <v>44347</v>
      </c>
      <c r="B3691" s="30">
        <v>748.3</v>
      </c>
    </row>
    <row r="3692" spans="1:2" x14ac:dyDescent="0.35">
      <c r="A3692" s="29">
        <v>44348</v>
      </c>
      <c r="B3692" s="30">
        <v>742</v>
      </c>
    </row>
    <row r="3693" spans="1:2" x14ac:dyDescent="0.35">
      <c r="A3693" s="29">
        <v>44349</v>
      </c>
      <c r="B3693" s="30">
        <v>746.8</v>
      </c>
    </row>
    <row r="3694" spans="1:2" x14ac:dyDescent="0.35">
      <c r="A3694" s="29">
        <v>44350</v>
      </c>
      <c r="B3694" s="30">
        <v>741.2</v>
      </c>
    </row>
    <row r="3695" spans="1:2" x14ac:dyDescent="0.35">
      <c r="A3695" s="29">
        <v>44351</v>
      </c>
      <c r="B3695" s="30">
        <v>735.7</v>
      </c>
    </row>
    <row r="3696" spans="1:2" x14ac:dyDescent="0.35">
      <c r="A3696" s="29">
        <v>44354</v>
      </c>
      <c r="B3696" s="30">
        <v>733</v>
      </c>
    </row>
    <row r="3697" spans="1:2" x14ac:dyDescent="0.35">
      <c r="A3697" s="29">
        <v>44355</v>
      </c>
      <c r="B3697" s="30">
        <v>742</v>
      </c>
    </row>
    <row r="3698" spans="1:2" x14ac:dyDescent="0.35">
      <c r="A3698" s="29">
        <v>44356</v>
      </c>
      <c r="B3698" s="30">
        <v>744.6</v>
      </c>
    </row>
    <row r="3699" spans="1:2" x14ac:dyDescent="0.35">
      <c r="A3699" s="29">
        <v>44357</v>
      </c>
      <c r="B3699" s="30">
        <v>739.2</v>
      </c>
    </row>
    <row r="3700" spans="1:2" x14ac:dyDescent="0.35">
      <c r="A3700" s="29">
        <v>44358</v>
      </c>
      <c r="B3700" s="30">
        <v>742.9</v>
      </c>
    </row>
    <row r="3701" spans="1:2" x14ac:dyDescent="0.35">
      <c r="A3701" s="29">
        <v>44361</v>
      </c>
      <c r="B3701" s="30">
        <v>744</v>
      </c>
    </row>
    <row r="3702" spans="1:2" x14ac:dyDescent="0.35">
      <c r="A3702" s="29">
        <v>44362</v>
      </c>
      <c r="B3702" s="30">
        <v>749.2</v>
      </c>
    </row>
    <row r="3703" spans="1:2" x14ac:dyDescent="0.35">
      <c r="A3703" s="29">
        <v>44363</v>
      </c>
      <c r="B3703" s="30">
        <v>749.8</v>
      </c>
    </row>
    <row r="3704" spans="1:2" x14ac:dyDescent="0.35">
      <c r="A3704" s="29">
        <v>44364</v>
      </c>
      <c r="B3704" s="30">
        <v>758.7</v>
      </c>
    </row>
    <row r="3705" spans="1:2" x14ac:dyDescent="0.35">
      <c r="A3705" s="29">
        <v>44365</v>
      </c>
      <c r="B3705" s="30">
        <v>750</v>
      </c>
    </row>
    <row r="3706" spans="1:2" x14ac:dyDescent="0.35">
      <c r="A3706" s="29">
        <v>44368</v>
      </c>
      <c r="B3706" s="30">
        <v>759.2</v>
      </c>
    </row>
    <row r="3707" spans="1:2" x14ac:dyDescent="0.35">
      <c r="A3707" s="29">
        <v>44369</v>
      </c>
      <c r="B3707" s="30">
        <v>761.9</v>
      </c>
    </row>
    <row r="3708" spans="1:2" x14ac:dyDescent="0.35">
      <c r="A3708" s="29">
        <v>44370</v>
      </c>
      <c r="B3708" s="30">
        <v>739.4</v>
      </c>
    </row>
    <row r="3709" spans="1:2" x14ac:dyDescent="0.35">
      <c r="A3709" s="29">
        <v>44371</v>
      </c>
      <c r="B3709" s="30">
        <v>750.9</v>
      </c>
    </row>
    <row r="3710" spans="1:2" x14ac:dyDescent="0.35">
      <c r="A3710" s="29">
        <v>44372</v>
      </c>
      <c r="B3710" s="30">
        <v>759.2</v>
      </c>
    </row>
    <row r="3711" spans="1:2" x14ac:dyDescent="0.35">
      <c r="A3711" s="29">
        <v>44375</v>
      </c>
      <c r="B3711" s="30">
        <v>747.7</v>
      </c>
    </row>
    <row r="3712" spans="1:2" x14ac:dyDescent="0.35">
      <c r="A3712" s="29">
        <v>44376</v>
      </c>
      <c r="B3712" s="30">
        <v>754.4</v>
      </c>
    </row>
    <row r="3713" spans="1:2" x14ac:dyDescent="0.35">
      <c r="A3713" s="29">
        <v>44377</v>
      </c>
      <c r="B3713" s="30">
        <v>737</v>
      </c>
    </row>
    <row r="3714" spans="1:2" x14ac:dyDescent="0.35">
      <c r="A3714" s="29">
        <v>44378</v>
      </c>
      <c r="B3714" s="30">
        <v>739.2</v>
      </c>
    </row>
    <row r="3715" spans="1:2" x14ac:dyDescent="0.35">
      <c r="A3715" s="29">
        <v>44379</v>
      </c>
      <c r="B3715" s="30">
        <v>734.4</v>
      </c>
    </row>
    <row r="3716" spans="1:2" x14ac:dyDescent="0.35">
      <c r="A3716" s="29">
        <v>44382</v>
      </c>
      <c r="B3716" s="30">
        <v>737.8</v>
      </c>
    </row>
    <row r="3717" spans="1:2" x14ac:dyDescent="0.35">
      <c r="A3717" s="29">
        <v>44383</v>
      </c>
      <c r="B3717" s="30">
        <v>727.9</v>
      </c>
    </row>
    <row r="3718" spans="1:2" x14ac:dyDescent="0.35">
      <c r="A3718" s="29">
        <v>44384</v>
      </c>
      <c r="B3718" s="30">
        <v>737.8</v>
      </c>
    </row>
    <row r="3719" spans="1:2" x14ac:dyDescent="0.35">
      <c r="A3719" s="29">
        <v>44385</v>
      </c>
      <c r="B3719" s="30">
        <v>712.9</v>
      </c>
    </row>
    <row r="3720" spans="1:2" x14ac:dyDescent="0.35">
      <c r="A3720" s="29">
        <v>44386</v>
      </c>
      <c r="B3720" s="30">
        <v>731.2</v>
      </c>
    </row>
    <row r="3721" spans="1:2" x14ac:dyDescent="0.35">
      <c r="A3721" s="29">
        <v>44389</v>
      </c>
      <c r="B3721" s="30">
        <v>735.2</v>
      </c>
    </row>
    <row r="3722" spans="1:2" x14ac:dyDescent="0.35">
      <c r="A3722" s="29">
        <v>44390</v>
      </c>
      <c r="B3722" s="30">
        <v>743.6</v>
      </c>
    </row>
    <row r="3723" spans="1:2" x14ac:dyDescent="0.35">
      <c r="A3723" s="29">
        <v>44391</v>
      </c>
      <c r="B3723" s="30">
        <v>750.6</v>
      </c>
    </row>
    <row r="3724" spans="1:2" x14ac:dyDescent="0.35">
      <c r="A3724" s="29">
        <v>44392</v>
      </c>
      <c r="B3724" s="30">
        <v>739.8</v>
      </c>
    </row>
    <row r="3725" spans="1:2" x14ac:dyDescent="0.35">
      <c r="A3725" s="29">
        <v>44393</v>
      </c>
      <c r="B3725" s="30">
        <v>731.8</v>
      </c>
    </row>
    <row r="3726" spans="1:2" x14ac:dyDescent="0.35">
      <c r="A3726" s="29">
        <v>44396</v>
      </c>
      <c r="B3726" s="30">
        <v>711.8</v>
      </c>
    </row>
    <row r="3727" spans="1:2" x14ac:dyDescent="0.35">
      <c r="A3727" s="29">
        <v>44397</v>
      </c>
      <c r="B3727" s="30">
        <v>719.2</v>
      </c>
    </row>
    <row r="3728" spans="1:2" x14ac:dyDescent="0.35">
      <c r="A3728" s="29">
        <v>44398</v>
      </c>
      <c r="B3728" s="30">
        <v>726.9</v>
      </c>
    </row>
    <row r="3729" spans="1:2" x14ac:dyDescent="0.35">
      <c r="A3729" s="29">
        <v>44399</v>
      </c>
      <c r="B3729" s="30">
        <v>727.8</v>
      </c>
    </row>
    <row r="3730" spans="1:2" x14ac:dyDescent="0.35">
      <c r="A3730" s="29">
        <v>44400</v>
      </c>
      <c r="B3730" s="30">
        <v>747.6</v>
      </c>
    </row>
    <row r="3731" spans="1:2" x14ac:dyDescent="0.35">
      <c r="A3731" s="29">
        <v>44403</v>
      </c>
      <c r="B3731" s="30">
        <v>747.3</v>
      </c>
    </row>
    <row r="3732" spans="1:2" x14ac:dyDescent="0.35">
      <c r="A3732" s="29">
        <v>44404</v>
      </c>
      <c r="B3732" s="30">
        <v>731.2</v>
      </c>
    </row>
    <row r="3733" spans="1:2" x14ac:dyDescent="0.35">
      <c r="A3733" s="29">
        <v>44405</v>
      </c>
      <c r="B3733" s="30">
        <v>757.8</v>
      </c>
    </row>
    <row r="3734" spans="1:2" x14ac:dyDescent="0.35">
      <c r="A3734" s="29">
        <v>44406</v>
      </c>
      <c r="B3734" s="30">
        <v>760.1</v>
      </c>
    </row>
    <row r="3735" spans="1:2" x14ac:dyDescent="0.35">
      <c r="A3735" s="29">
        <v>44407</v>
      </c>
      <c r="B3735" s="30">
        <v>756.2</v>
      </c>
    </row>
    <row r="3736" spans="1:2" x14ac:dyDescent="0.35">
      <c r="A3736" s="29">
        <v>44410</v>
      </c>
      <c r="B3736" s="30">
        <v>774.5</v>
      </c>
    </row>
    <row r="3737" spans="1:2" x14ac:dyDescent="0.35">
      <c r="A3737" s="29">
        <v>44411</v>
      </c>
      <c r="B3737" s="30">
        <v>777</v>
      </c>
    </row>
    <row r="3738" spans="1:2" x14ac:dyDescent="0.35">
      <c r="A3738" s="29">
        <v>44412</v>
      </c>
      <c r="B3738" s="30">
        <v>779.7</v>
      </c>
    </row>
    <row r="3739" spans="1:2" x14ac:dyDescent="0.35">
      <c r="A3739" s="29">
        <v>44413</v>
      </c>
      <c r="B3739" s="30">
        <v>778.7</v>
      </c>
    </row>
    <row r="3740" spans="1:2" x14ac:dyDescent="0.35">
      <c r="A3740" s="29">
        <v>44414</v>
      </c>
      <c r="B3740" s="30">
        <v>782.5</v>
      </c>
    </row>
    <row r="3741" spans="1:2" x14ac:dyDescent="0.35">
      <c r="A3741" s="29">
        <v>44417</v>
      </c>
      <c r="B3741" s="30">
        <v>784.2</v>
      </c>
    </row>
    <row r="3742" spans="1:2" x14ac:dyDescent="0.35">
      <c r="A3742" s="29">
        <v>44418</v>
      </c>
      <c r="B3742" s="30">
        <v>789.9</v>
      </c>
    </row>
    <row r="3743" spans="1:2" x14ac:dyDescent="0.35">
      <c r="A3743" s="29">
        <v>44419</v>
      </c>
      <c r="B3743" s="30">
        <v>788.2</v>
      </c>
    </row>
    <row r="3744" spans="1:2" x14ac:dyDescent="0.35">
      <c r="A3744" s="29">
        <v>44420</v>
      </c>
      <c r="B3744" s="30">
        <v>792.1</v>
      </c>
    </row>
    <row r="3745" spans="1:2" x14ac:dyDescent="0.35">
      <c r="A3745" s="29">
        <v>44421</v>
      </c>
      <c r="B3745" s="30">
        <v>788.9</v>
      </c>
    </row>
    <row r="3746" spans="1:2" x14ac:dyDescent="0.35">
      <c r="A3746" s="29">
        <v>44424</v>
      </c>
      <c r="B3746" s="30">
        <v>752</v>
      </c>
    </row>
    <row r="3747" spans="1:2" x14ac:dyDescent="0.35">
      <c r="A3747" s="29">
        <v>44425</v>
      </c>
      <c r="B3747" s="30">
        <v>744.4</v>
      </c>
    </row>
    <row r="3748" spans="1:2" x14ac:dyDescent="0.35">
      <c r="A3748" s="29">
        <v>44426</v>
      </c>
      <c r="B3748" s="30">
        <v>718</v>
      </c>
    </row>
    <row r="3749" spans="1:2" x14ac:dyDescent="0.35">
      <c r="A3749" s="29">
        <v>44427</v>
      </c>
      <c r="B3749" s="30">
        <v>650</v>
      </c>
    </row>
    <row r="3750" spans="1:2" x14ac:dyDescent="0.35">
      <c r="A3750" s="29">
        <v>44428</v>
      </c>
      <c r="B3750" s="30">
        <v>652.5</v>
      </c>
    </row>
    <row r="3751" spans="1:2" x14ac:dyDescent="0.35">
      <c r="A3751" s="29">
        <v>44431</v>
      </c>
      <c r="B3751" s="30">
        <v>671.8</v>
      </c>
    </row>
    <row r="3752" spans="1:2" x14ac:dyDescent="0.35">
      <c r="A3752" s="29">
        <v>44432</v>
      </c>
      <c r="B3752" s="30">
        <v>669.3</v>
      </c>
    </row>
    <row r="3753" spans="1:2" x14ac:dyDescent="0.35">
      <c r="A3753" s="29">
        <v>44433</v>
      </c>
      <c r="B3753" s="30">
        <v>675</v>
      </c>
    </row>
    <row r="3754" spans="1:2" x14ac:dyDescent="0.35">
      <c r="A3754" s="29">
        <v>44434</v>
      </c>
      <c r="B3754" s="30">
        <v>672.4</v>
      </c>
    </row>
    <row r="3755" spans="1:2" x14ac:dyDescent="0.35">
      <c r="A3755" s="29">
        <v>44435</v>
      </c>
      <c r="B3755" s="30">
        <v>668.6</v>
      </c>
    </row>
    <row r="3756" spans="1:2" x14ac:dyDescent="0.35">
      <c r="A3756" s="29">
        <v>44438</v>
      </c>
      <c r="B3756" s="30">
        <v>671.6</v>
      </c>
    </row>
    <row r="3757" spans="1:2" x14ac:dyDescent="0.35">
      <c r="A3757" s="29">
        <v>44439</v>
      </c>
      <c r="B3757" s="30">
        <v>674</v>
      </c>
    </row>
    <row r="3758" spans="1:2" x14ac:dyDescent="0.35">
      <c r="A3758" s="29">
        <v>44440</v>
      </c>
      <c r="B3758" s="30">
        <v>688.2</v>
      </c>
    </row>
    <row r="3759" spans="1:2" x14ac:dyDescent="0.35">
      <c r="A3759" s="29">
        <v>44441</v>
      </c>
      <c r="B3759" s="30">
        <v>695.6</v>
      </c>
    </row>
    <row r="3760" spans="1:2" x14ac:dyDescent="0.35">
      <c r="A3760" s="29">
        <v>44442</v>
      </c>
      <c r="B3760" s="30">
        <v>683.3</v>
      </c>
    </row>
    <row r="3761" spans="1:2" x14ac:dyDescent="0.35">
      <c r="A3761" s="29">
        <v>44445</v>
      </c>
      <c r="B3761" s="30">
        <v>694.3</v>
      </c>
    </row>
    <row r="3762" spans="1:2" x14ac:dyDescent="0.35">
      <c r="A3762" s="29">
        <v>44446</v>
      </c>
      <c r="B3762" s="30">
        <v>700.6</v>
      </c>
    </row>
    <row r="3763" spans="1:2" x14ac:dyDescent="0.35">
      <c r="A3763" s="29">
        <v>44447</v>
      </c>
      <c r="B3763" s="30">
        <v>699.6</v>
      </c>
    </row>
    <row r="3764" spans="1:2" x14ac:dyDescent="0.35">
      <c r="A3764" s="29">
        <v>44448</v>
      </c>
      <c r="B3764" s="30">
        <v>696</v>
      </c>
    </row>
    <row r="3765" spans="1:2" x14ac:dyDescent="0.35">
      <c r="A3765" s="29">
        <v>44449</v>
      </c>
      <c r="B3765" s="30">
        <v>696.4</v>
      </c>
    </row>
    <row r="3766" spans="1:2" x14ac:dyDescent="0.35">
      <c r="A3766" s="29">
        <v>44452</v>
      </c>
      <c r="B3766" s="30">
        <v>677</v>
      </c>
    </row>
    <row r="3767" spans="1:2" x14ac:dyDescent="0.35">
      <c r="A3767" s="29">
        <v>44453</v>
      </c>
      <c r="B3767" s="30">
        <v>658.3</v>
      </c>
    </row>
    <row r="3768" spans="1:2" x14ac:dyDescent="0.35">
      <c r="A3768" s="29">
        <v>44454</v>
      </c>
      <c r="B3768" s="30">
        <v>631.4</v>
      </c>
    </row>
    <row r="3769" spans="1:2" x14ac:dyDescent="0.35">
      <c r="A3769" s="29">
        <v>44455</v>
      </c>
      <c r="B3769" s="30">
        <v>622.5</v>
      </c>
    </row>
    <row r="3770" spans="1:2" x14ac:dyDescent="0.35">
      <c r="A3770" s="29">
        <v>44456</v>
      </c>
      <c r="B3770" s="30">
        <v>637.20000000000005</v>
      </c>
    </row>
    <row r="3771" spans="1:2" x14ac:dyDescent="0.35">
      <c r="A3771" s="29">
        <v>44459</v>
      </c>
      <c r="B3771" s="30">
        <v>628.70000000000005</v>
      </c>
    </row>
    <row r="3772" spans="1:2" x14ac:dyDescent="0.35">
      <c r="A3772" s="29">
        <v>44460</v>
      </c>
      <c r="B3772" s="30">
        <v>626.9</v>
      </c>
    </row>
    <row r="3773" spans="1:2" x14ac:dyDescent="0.35">
      <c r="A3773" s="29">
        <v>44461</v>
      </c>
      <c r="B3773" s="30">
        <v>642.79999999999995</v>
      </c>
    </row>
    <row r="3774" spans="1:2" x14ac:dyDescent="0.35">
      <c r="A3774" s="29">
        <v>44462</v>
      </c>
      <c r="B3774" s="30">
        <v>653.29999999999995</v>
      </c>
    </row>
    <row r="3775" spans="1:2" x14ac:dyDescent="0.35">
      <c r="A3775" s="29">
        <v>44463</v>
      </c>
      <c r="B3775" s="30">
        <v>633.79999999999995</v>
      </c>
    </row>
    <row r="3776" spans="1:2" x14ac:dyDescent="0.35">
      <c r="A3776" s="29">
        <v>44466</v>
      </c>
      <c r="B3776" s="30">
        <v>622.29999999999995</v>
      </c>
    </row>
    <row r="3777" spans="1:2" x14ac:dyDescent="0.35">
      <c r="A3777" s="29">
        <v>44467</v>
      </c>
      <c r="B3777" s="30">
        <v>612.70000000000005</v>
      </c>
    </row>
    <row r="3778" spans="1:2" x14ac:dyDescent="0.35">
      <c r="A3778" s="29">
        <v>44468</v>
      </c>
      <c r="B3778" s="30">
        <v>616.6</v>
      </c>
    </row>
    <row r="3779" spans="1:2" x14ac:dyDescent="0.35">
      <c r="A3779" s="29">
        <v>44469</v>
      </c>
      <c r="B3779" s="30">
        <v>616</v>
      </c>
    </row>
    <row r="3780" spans="1:2" x14ac:dyDescent="0.35">
      <c r="A3780" s="29">
        <v>44470</v>
      </c>
      <c r="B3780" s="30">
        <v>627.29999999999995</v>
      </c>
    </row>
    <row r="3781" spans="1:2" x14ac:dyDescent="0.35">
      <c r="A3781" s="29">
        <v>44473</v>
      </c>
      <c r="B3781" s="30">
        <v>619.4</v>
      </c>
    </row>
    <row r="3782" spans="1:2" x14ac:dyDescent="0.35">
      <c r="A3782" s="29">
        <v>44474</v>
      </c>
      <c r="B3782" s="30">
        <v>620.79999999999995</v>
      </c>
    </row>
    <row r="3783" spans="1:2" x14ac:dyDescent="0.35">
      <c r="A3783" s="29">
        <v>44475</v>
      </c>
      <c r="B3783" s="30">
        <v>616.6</v>
      </c>
    </row>
    <row r="3784" spans="1:2" x14ac:dyDescent="0.35">
      <c r="A3784" s="29">
        <v>44476</v>
      </c>
      <c r="B3784" s="30">
        <v>636.6</v>
      </c>
    </row>
    <row r="3785" spans="1:2" x14ac:dyDescent="0.35">
      <c r="A3785" s="29">
        <v>44477</v>
      </c>
      <c r="B3785" s="30">
        <v>627</v>
      </c>
    </row>
    <row r="3786" spans="1:2" x14ac:dyDescent="0.35">
      <c r="A3786" s="29">
        <v>44480</v>
      </c>
      <c r="B3786" s="30">
        <v>634.4</v>
      </c>
    </row>
    <row r="3787" spans="1:2" x14ac:dyDescent="0.35">
      <c r="A3787" s="29">
        <v>44481</v>
      </c>
      <c r="B3787" s="30">
        <v>634.79999999999995</v>
      </c>
    </row>
    <row r="3788" spans="1:2" x14ac:dyDescent="0.35">
      <c r="A3788" s="29">
        <v>44482</v>
      </c>
      <c r="B3788" s="30">
        <v>644.29999999999995</v>
      </c>
    </row>
    <row r="3789" spans="1:2" x14ac:dyDescent="0.35">
      <c r="A3789" s="29">
        <v>44483</v>
      </c>
      <c r="B3789" s="30">
        <v>662.1</v>
      </c>
    </row>
    <row r="3790" spans="1:2" x14ac:dyDescent="0.35">
      <c r="A3790" s="29">
        <v>44484</v>
      </c>
      <c r="B3790" s="30">
        <v>668.8</v>
      </c>
    </row>
    <row r="3791" spans="1:2" x14ac:dyDescent="0.35">
      <c r="A3791" s="29">
        <v>44487</v>
      </c>
      <c r="B3791" s="30">
        <v>652.79999999999995</v>
      </c>
    </row>
    <row r="3792" spans="1:2" x14ac:dyDescent="0.35">
      <c r="A3792" s="29">
        <v>44488</v>
      </c>
      <c r="B3792" s="30">
        <v>650.4</v>
      </c>
    </row>
    <row r="3793" spans="1:2" x14ac:dyDescent="0.35">
      <c r="A3793" s="29">
        <v>44489</v>
      </c>
      <c r="B3793" s="30">
        <v>646.6</v>
      </c>
    </row>
    <row r="3794" spans="1:2" x14ac:dyDescent="0.35">
      <c r="A3794" s="29">
        <v>44490</v>
      </c>
      <c r="B3794" s="30">
        <v>643.6</v>
      </c>
    </row>
    <row r="3795" spans="1:2" x14ac:dyDescent="0.35">
      <c r="A3795" s="29">
        <v>44491</v>
      </c>
      <c r="B3795" s="30">
        <v>646.1</v>
      </c>
    </row>
    <row r="3796" spans="1:2" x14ac:dyDescent="0.35">
      <c r="A3796" s="29">
        <v>44494</v>
      </c>
      <c r="B3796" s="30">
        <v>640</v>
      </c>
    </row>
    <row r="3797" spans="1:2" x14ac:dyDescent="0.35">
      <c r="A3797" s="29">
        <v>44495</v>
      </c>
      <c r="B3797" s="30">
        <v>648.79999999999995</v>
      </c>
    </row>
    <row r="3798" spans="1:2" x14ac:dyDescent="0.35">
      <c r="A3798" s="29">
        <v>44496</v>
      </c>
      <c r="B3798" s="30">
        <v>648</v>
      </c>
    </row>
    <row r="3799" spans="1:2" x14ac:dyDescent="0.35">
      <c r="A3799" s="29">
        <v>44497</v>
      </c>
      <c r="B3799" s="30">
        <v>650.9</v>
      </c>
    </row>
    <row r="3800" spans="1:2" x14ac:dyDescent="0.35">
      <c r="A3800" s="29">
        <v>44498</v>
      </c>
      <c r="B3800" s="30">
        <v>648.20000000000005</v>
      </c>
    </row>
    <row r="3801" spans="1:2" x14ac:dyDescent="0.35">
      <c r="A3801" s="29">
        <v>44501</v>
      </c>
      <c r="B3801" s="30">
        <v>651.79999999999995</v>
      </c>
    </row>
    <row r="3802" spans="1:2" x14ac:dyDescent="0.35">
      <c r="A3802" s="29">
        <v>44502</v>
      </c>
      <c r="B3802" s="30">
        <v>642.6</v>
      </c>
    </row>
    <row r="3803" spans="1:2" x14ac:dyDescent="0.35">
      <c r="A3803" s="29">
        <v>44503</v>
      </c>
      <c r="B3803" s="30">
        <v>647</v>
      </c>
    </row>
    <row r="3804" spans="1:2" x14ac:dyDescent="0.35">
      <c r="A3804" s="29">
        <v>44504</v>
      </c>
      <c r="B3804" s="30">
        <v>649</v>
      </c>
    </row>
    <row r="3805" spans="1:2" x14ac:dyDescent="0.35">
      <c r="A3805" s="29">
        <v>44505</v>
      </c>
      <c r="B3805" s="30">
        <v>659.9</v>
      </c>
    </row>
    <row r="3806" spans="1:2" x14ac:dyDescent="0.35">
      <c r="A3806" s="29">
        <v>44508</v>
      </c>
      <c r="B3806" s="30">
        <v>664.2</v>
      </c>
    </row>
    <row r="3807" spans="1:2" x14ac:dyDescent="0.35">
      <c r="A3807" s="29">
        <v>44509</v>
      </c>
      <c r="B3807" s="30">
        <v>681.9</v>
      </c>
    </row>
    <row r="3808" spans="1:2" x14ac:dyDescent="0.35">
      <c r="A3808" s="29">
        <v>44510</v>
      </c>
      <c r="B3808" s="30">
        <v>664.8</v>
      </c>
    </row>
    <row r="3809" spans="1:2" x14ac:dyDescent="0.35">
      <c r="A3809" s="29">
        <v>44511</v>
      </c>
      <c r="B3809" s="30">
        <v>658.6</v>
      </c>
    </row>
    <row r="3810" spans="1:2" x14ac:dyDescent="0.35">
      <c r="A3810" s="29">
        <v>44512</v>
      </c>
      <c r="B3810" s="30">
        <v>677.8</v>
      </c>
    </row>
    <row r="3811" spans="1:2" x14ac:dyDescent="0.35">
      <c r="A3811" s="29">
        <v>44515</v>
      </c>
      <c r="B3811" s="30">
        <v>681.5</v>
      </c>
    </row>
    <row r="3812" spans="1:2" x14ac:dyDescent="0.35">
      <c r="A3812" s="29">
        <v>44516</v>
      </c>
      <c r="B3812" s="30">
        <v>711.2</v>
      </c>
    </row>
    <row r="3813" spans="1:2" x14ac:dyDescent="0.35">
      <c r="A3813" s="29">
        <v>44517</v>
      </c>
      <c r="B3813" s="30">
        <v>721.1</v>
      </c>
    </row>
    <row r="3814" spans="1:2" x14ac:dyDescent="0.35">
      <c r="A3814" s="29">
        <v>44518</v>
      </c>
      <c r="B3814" s="30">
        <v>718.7</v>
      </c>
    </row>
    <row r="3815" spans="1:2" x14ac:dyDescent="0.35">
      <c r="A3815" s="29">
        <v>44519</v>
      </c>
      <c r="B3815" s="30">
        <v>716.9</v>
      </c>
    </row>
    <row r="3816" spans="1:2" x14ac:dyDescent="0.35">
      <c r="A3816" s="29">
        <v>44522</v>
      </c>
      <c r="B3816" s="30">
        <v>707.7</v>
      </c>
    </row>
    <row r="3817" spans="1:2" x14ac:dyDescent="0.35">
      <c r="A3817" s="29">
        <v>44523</v>
      </c>
      <c r="B3817" s="30">
        <v>704.3</v>
      </c>
    </row>
    <row r="3818" spans="1:2" x14ac:dyDescent="0.35">
      <c r="A3818" s="29">
        <v>44524</v>
      </c>
      <c r="B3818" s="30">
        <v>710.4</v>
      </c>
    </row>
    <row r="3819" spans="1:2" x14ac:dyDescent="0.35">
      <c r="A3819" s="29">
        <v>44525</v>
      </c>
      <c r="B3819" s="30">
        <v>718.6</v>
      </c>
    </row>
    <row r="3820" spans="1:2" x14ac:dyDescent="0.35">
      <c r="A3820" s="29">
        <v>44526</v>
      </c>
      <c r="B3820" s="30">
        <v>665.5</v>
      </c>
    </row>
    <row r="3821" spans="1:2" x14ac:dyDescent="0.35">
      <c r="A3821" s="29">
        <v>44529</v>
      </c>
      <c r="B3821" s="30">
        <v>683.8</v>
      </c>
    </row>
    <row r="3822" spans="1:2" x14ac:dyDescent="0.35">
      <c r="A3822" s="29">
        <v>44530</v>
      </c>
      <c r="B3822" s="30">
        <v>681.4</v>
      </c>
    </row>
    <row r="3823" spans="1:2" x14ac:dyDescent="0.35">
      <c r="A3823" s="29">
        <v>44531</v>
      </c>
      <c r="B3823" s="30">
        <v>705.1</v>
      </c>
    </row>
    <row r="3824" spans="1:2" x14ac:dyDescent="0.35">
      <c r="A3824" s="29">
        <v>44532</v>
      </c>
      <c r="B3824" s="30">
        <v>693.5</v>
      </c>
    </row>
    <row r="3825" spans="1:2" x14ac:dyDescent="0.35">
      <c r="A3825" s="29">
        <v>44533</v>
      </c>
      <c r="B3825" s="30">
        <v>684</v>
      </c>
    </row>
    <row r="3826" spans="1:2" x14ac:dyDescent="0.35">
      <c r="A3826" s="29">
        <v>44536</v>
      </c>
      <c r="B3826" s="30">
        <v>695.3</v>
      </c>
    </row>
    <row r="3827" spans="1:2" x14ac:dyDescent="0.35">
      <c r="A3827" s="29">
        <v>44537</v>
      </c>
      <c r="B3827" s="30">
        <v>735.2</v>
      </c>
    </row>
    <row r="3828" spans="1:2" x14ac:dyDescent="0.35">
      <c r="A3828" s="29">
        <v>44538</v>
      </c>
      <c r="B3828" s="30">
        <v>717.5</v>
      </c>
    </row>
    <row r="3829" spans="1:2" x14ac:dyDescent="0.35">
      <c r="A3829" s="29">
        <v>44539</v>
      </c>
      <c r="B3829" s="30">
        <v>708.7</v>
      </c>
    </row>
    <row r="3830" spans="1:2" x14ac:dyDescent="0.35">
      <c r="A3830" s="29">
        <v>44540</v>
      </c>
      <c r="B3830" s="30">
        <v>700.5</v>
      </c>
    </row>
    <row r="3831" spans="1:2" x14ac:dyDescent="0.35">
      <c r="A3831" s="29">
        <v>44543</v>
      </c>
      <c r="B3831" s="30">
        <v>694.1</v>
      </c>
    </row>
    <row r="3832" spans="1:2" x14ac:dyDescent="0.35">
      <c r="A3832" s="29">
        <v>44544</v>
      </c>
      <c r="B3832" s="30">
        <v>690</v>
      </c>
    </row>
    <row r="3833" spans="1:2" x14ac:dyDescent="0.35">
      <c r="A3833" s="29">
        <v>44545</v>
      </c>
      <c r="B3833" s="30">
        <v>694.4</v>
      </c>
    </row>
    <row r="3834" spans="1:2" x14ac:dyDescent="0.35">
      <c r="A3834" s="29">
        <v>44546</v>
      </c>
      <c r="B3834" s="30">
        <v>695.9</v>
      </c>
    </row>
    <row r="3835" spans="1:2" x14ac:dyDescent="0.35">
      <c r="A3835" s="29">
        <v>44547</v>
      </c>
      <c r="B3835" s="30">
        <v>689.8</v>
      </c>
    </row>
    <row r="3836" spans="1:2" x14ac:dyDescent="0.35">
      <c r="A3836" s="29">
        <v>44550</v>
      </c>
      <c r="B3836" s="30">
        <v>681.9</v>
      </c>
    </row>
    <row r="3837" spans="1:2" x14ac:dyDescent="0.35">
      <c r="A3837" s="29">
        <v>44551</v>
      </c>
      <c r="B3837" s="30">
        <v>683.4</v>
      </c>
    </row>
    <row r="3838" spans="1:2" x14ac:dyDescent="0.35">
      <c r="A3838" s="29">
        <v>44552</v>
      </c>
      <c r="B3838" s="30">
        <v>687.9</v>
      </c>
    </row>
    <row r="3839" spans="1:2" x14ac:dyDescent="0.35">
      <c r="A3839" s="29">
        <v>44553</v>
      </c>
      <c r="B3839" s="30">
        <v>688.7</v>
      </c>
    </row>
    <row r="3840" spans="1:2" x14ac:dyDescent="0.35">
      <c r="A3840" s="29">
        <v>44554</v>
      </c>
      <c r="B3840" s="30">
        <v>687</v>
      </c>
    </row>
    <row r="3841" spans="1:2" x14ac:dyDescent="0.35">
      <c r="A3841" s="29">
        <v>44557</v>
      </c>
      <c r="B3841" s="30">
        <v>699</v>
      </c>
    </row>
    <row r="3842" spans="1:2" x14ac:dyDescent="0.35">
      <c r="A3842" s="29">
        <v>44558</v>
      </c>
      <c r="B3842" s="30">
        <v>700.6</v>
      </c>
    </row>
    <row r="3843" spans="1:2" x14ac:dyDescent="0.35">
      <c r="A3843" s="29">
        <v>44559</v>
      </c>
      <c r="B3843" s="30">
        <v>703.5</v>
      </c>
    </row>
    <row r="3844" spans="1:2" x14ac:dyDescent="0.35">
      <c r="A3844" s="29">
        <v>44560</v>
      </c>
      <c r="B3844" s="30">
        <v>707.8</v>
      </c>
    </row>
    <row r="3845" spans="1:2" x14ac:dyDescent="0.35">
      <c r="A3845" s="29">
        <v>44561</v>
      </c>
      <c r="B3845" s="30">
        <v>706.9</v>
      </c>
    </row>
    <row r="3846" spans="1:2" x14ac:dyDescent="0.35">
      <c r="A3846" s="29">
        <v>44564</v>
      </c>
      <c r="B3846" s="30">
        <v>708</v>
      </c>
    </row>
    <row r="3847" spans="1:2" x14ac:dyDescent="0.35">
      <c r="A3847" s="29">
        <v>44565</v>
      </c>
      <c r="B3847" s="30">
        <v>719.5</v>
      </c>
    </row>
    <row r="3848" spans="1:2" x14ac:dyDescent="0.35">
      <c r="A3848" s="29">
        <v>44566</v>
      </c>
      <c r="B3848" s="30">
        <v>740.8</v>
      </c>
    </row>
    <row r="3849" spans="1:2" x14ac:dyDescent="0.35">
      <c r="A3849" s="29">
        <v>44567</v>
      </c>
      <c r="B3849" s="30">
        <v>718.1</v>
      </c>
    </row>
    <row r="3850" spans="1:2" x14ac:dyDescent="0.35">
      <c r="A3850" s="29">
        <v>44568</v>
      </c>
      <c r="B3850" s="30">
        <v>717.4</v>
      </c>
    </row>
    <row r="3851" spans="1:2" x14ac:dyDescent="0.35">
      <c r="A3851" s="29">
        <v>44571</v>
      </c>
      <c r="B3851" s="30">
        <v>694.1</v>
      </c>
    </row>
    <row r="3852" spans="1:2" x14ac:dyDescent="0.35">
      <c r="A3852" s="29">
        <v>44572</v>
      </c>
      <c r="B3852" s="30">
        <v>710.3</v>
      </c>
    </row>
    <row r="3853" spans="1:2" x14ac:dyDescent="0.35">
      <c r="A3853" s="29">
        <v>44573</v>
      </c>
      <c r="B3853" s="30">
        <v>715.1</v>
      </c>
    </row>
    <row r="3854" spans="1:2" x14ac:dyDescent="0.35">
      <c r="A3854" s="29">
        <v>44574</v>
      </c>
      <c r="B3854" s="30">
        <v>685.9</v>
      </c>
    </row>
    <row r="3855" spans="1:2" x14ac:dyDescent="0.35">
      <c r="A3855" s="29">
        <v>44575</v>
      </c>
      <c r="B3855" s="30">
        <v>665.5</v>
      </c>
    </row>
    <row r="3856" spans="1:2" x14ac:dyDescent="0.35">
      <c r="A3856" s="29">
        <v>44578</v>
      </c>
      <c r="B3856" s="30">
        <v>681.3</v>
      </c>
    </row>
    <row r="3857" spans="1:2" x14ac:dyDescent="0.35">
      <c r="A3857" s="29">
        <v>44579</v>
      </c>
      <c r="B3857" s="30">
        <v>667.7</v>
      </c>
    </row>
    <row r="3858" spans="1:2" x14ac:dyDescent="0.35">
      <c r="A3858" s="29">
        <v>44580</v>
      </c>
      <c r="B3858" s="30">
        <v>680.8</v>
      </c>
    </row>
    <row r="3859" spans="1:2" x14ac:dyDescent="0.35">
      <c r="A3859" s="29">
        <v>44581</v>
      </c>
      <c r="B3859" s="30">
        <v>681.9</v>
      </c>
    </row>
    <row r="3860" spans="1:2" x14ac:dyDescent="0.35">
      <c r="A3860" s="29">
        <v>44582</v>
      </c>
      <c r="B3860" s="30">
        <v>668.8</v>
      </c>
    </row>
    <row r="3861" spans="1:2" x14ac:dyDescent="0.35">
      <c r="A3861" s="29">
        <v>44585</v>
      </c>
      <c r="B3861" s="30">
        <v>648.9</v>
      </c>
    </row>
    <row r="3862" spans="1:2" x14ac:dyDescent="0.35">
      <c r="A3862" s="29">
        <v>44586</v>
      </c>
      <c r="B3862" s="30">
        <v>644.79999999999995</v>
      </c>
    </row>
    <row r="3863" spans="1:2" x14ac:dyDescent="0.35">
      <c r="A3863" s="29">
        <v>44587</v>
      </c>
      <c r="B3863" s="30">
        <v>656.5</v>
      </c>
    </row>
    <row r="3864" spans="1:2" x14ac:dyDescent="0.35">
      <c r="A3864" s="29">
        <v>44588</v>
      </c>
      <c r="B3864" s="30">
        <v>653</v>
      </c>
    </row>
    <row r="3865" spans="1:2" x14ac:dyDescent="0.35">
      <c r="A3865" s="29">
        <v>44589</v>
      </c>
      <c r="B3865" s="30">
        <v>647.79999999999995</v>
      </c>
    </row>
    <row r="3866" spans="1:2" x14ac:dyDescent="0.35">
      <c r="A3866" s="29">
        <v>44592</v>
      </c>
      <c r="B3866" s="30">
        <v>656.3</v>
      </c>
    </row>
    <row r="3867" spans="1:2" x14ac:dyDescent="0.35">
      <c r="A3867" s="29">
        <v>44593</v>
      </c>
      <c r="B3867" s="30">
        <v>671.7</v>
      </c>
    </row>
    <row r="3868" spans="1:2" x14ac:dyDescent="0.35">
      <c r="A3868" s="29">
        <v>44594</v>
      </c>
      <c r="B3868" s="30">
        <v>679</v>
      </c>
    </row>
    <row r="3869" spans="1:2" x14ac:dyDescent="0.35">
      <c r="A3869" s="29">
        <v>44595</v>
      </c>
      <c r="B3869" s="30">
        <v>659.4</v>
      </c>
    </row>
    <row r="3870" spans="1:2" x14ac:dyDescent="0.35">
      <c r="A3870" s="29">
        <v>44596</v>
      </c>
      <c r="B3870" s="30">
        <v>652.20000000000005</v>
      </c>
    </row>
    <row r="3871" spans="1:2" x14ac:dyDescent="0.35">
      <c r="A3871" s="29">
        <v>44599</v>
      </c>
      <c r="B3871" s="30">
        <v>649.4</v>
      </c>
    </row>
    <row r="3872" spans="1:2" x14ac:dyDescent="0.35">
      <c r="A3872" s="29">
        <v>44600</v>
      </c>
      <c r="B3872" s="30">
        <v>643.5</v>
      </c>
    </row>
    <row r="3873" spans="1:2" x14ac:dyDescent="0.35">
      <c r="A3873" s="29">
        <v>44601</v>
      </c>
      <c r="B3873" s="30">
        <v>645</v>
      </c>
    </row>
    <row r="3874" spans="1:2" x14ac:dyDescent="0.35">
      <c r="A3874" s="29">
        <v>44602</v>
      </c>
      <c r="B3874" s="30">
        <v>628.79999999999995</v>
      </c>
    </row>
    <row r="3875" spans="1:2" x14ac:dyDescent="0.35">
      <c r="A3875" s="29">
        <v>44603</v>
      </c>
      <c r="B3875" s="30">
        <v>619.79999999999995</v>
      </c>
    </row>
    <row r="3876" spans="1:2" x14ac:dyDescent="0.35">
      <c r="A3876" s="29">
        <v>44606</v>
      </c>
      <c r="B3876" s="30">
        <v>616.20000000000005</v>
      </c>
    </row>
    <row r="3877" spans="1:2" x14ac:dyDescent="0.35">
      <c r="A3877" s="29">
        <v>44607</v>
      </c>
      <c r="B3877" s="30">
        <v>631.5</v>
      </c>
    </row>
    <row r="3878" spans="1:2" x14ac:dyDescent="0.35">
      <c r="A3878" s="29">
        <v>44608</v>
      </c>
      <c r="B3878" s="30">
        <v>632.6</v>
      </c>
    </row>
    <row r="3879" spans="1:2" x14ac:dyDescent="0.35">
      <c r="A3879" s="29">
        <v>44609</v>
      </c>
      <c r="B3879" s="30">
        <v>663.9</v>
      </c>
    </row>
    <row r="3880" spans="1:2" x14ac:dyDescent="0.35">
      <c r="A3880" s="29">
        <v>44610</v>
      </c>
      <c r="B3880" s="30">
        <v>666.6</v>
      </c>
    </row>
    <row r="3881" spans="1:2" x14ac:dyDescent="0.35">
      <c r="A3881" s="29">
        <v>44613</v>
      </c>
      <c r="B3881" s="30">
        <v>651.79999999999995</v>
      </c>
    </row>
    <row r="3882" spans="1:2" x14ac:dyDescent="0.35">
      <c r="A3882" s="29">
        <v>44614</v>
      </c>
      <c r="B3882" s="30">
        <v>643.1</v>
      </c>
    </row>
    <row r="3883" spans="1:2" x14ac:dyDescent="0.35">
      <c r="A3883" s="29">
        <v>44615</v>
      </c>
      <c r="B3883" s="30">
        <v>646.5</v>
      </c>
    </row>
    <row r="3884" spans="1:2" x14ac:dyDescent="0.35">
      <c r="A3884" s="29">
        <v>44616</v>
      </c>
      <c r="B3884" s="30">
        <v>620.20000000000005</v>
      </c>
    </row>
    <row r="3885" spans="1:2" x14ac:dyDescent="0.35">
      <c r="A3885" s="29">
        <v>44617</v>
      </c>
      <c r="B3885" s="30">
        <v>638.6</v>
      </c>
    </row>
    <row r="3886" spans="1:2" x14ac:dyDescent="0.35">
      <c r="A3886" s="29">
        <v>44620</v>
      </c>
      <c r="B3886" s="30">
        <v>637.1</v>
      </c>
    </row>
    <row r="3887" spans="1:2" x14ac:dyDescent="0.35">
      <c r="A3887" s="29">
        <v>44621</v>
      </c>
      <c r="B3887" s="30">
        <v>611.70000000000005</v>
      </c>
    </row>
    <row r="3888" spans="1:2" x14ac:dyDescent="0.35">
      <c r="A3888" s="29">
        <v>44622</v>
      </c>
      <c r="B3888" s="30">
        <v>619.5</v>
      </c>
    </row>
    <row r="3889" spans="1:2" x14ac:dyDescent="0.35">
      <c r="A3889" s="29">
        <v>44623</v>
      </c>
      <c r="B3889" s="30">
        <v>604.29999999999995</v>
      </c>
    </row>
    <row r="3890" spans="1:2" x14ac:dyDescent="0.35">
      <c r="A3890" s="29">
        <v>44624</v>
      </c>
      <c r="B3890" s="30">
        <v>558.6</v>
      </c>
    </row>
    <row r="3891" spans="1:2" x14ac:dyDescent="0.35">
      <c r="A3891" s="29">
        <v>44627</v>
      </c>
      <c r="B3891" s="30">
        <v>542</v>
      </c>
    </row>
    <row r="3892" spans="1:2" x14ac:dyDescent="0.35">
      <c r="A3892" s="29">
        <v>44628</v>
      </c>
      <c r="B3892" s="30">
        <v>535.20000000000005</v>
      </c>
    </row>
    <row r="3893" spans="1:2" x14ac:dyDescent="0.35">
      <c r="A3893" s="29">
        <v>44629</v>
      </c>
      <c r="B3893" s="30">
        <v>580.79999999999995</v>
      </c>
    </row>
    <row r="3894" spans="1:2" x14ac:dyDescent="0.35">
      <c r="A3894" s="29">
        <v>44630</v>
      </c>
      <c r="B3894" s="30">
        <v>551.79999999999995</v>
      </c>
    </row>
    <row r="3895" spans="1:2" x14ac:dyDescent="0.35">
      <c r="A3895" s="29">
        <v>44631</v>
      </c>
      <c r="B3895" s="30">
        <v>557.1</v>
      </c>
    </row>
    <row r="3896" spans="1:2" x14ac:dyDescent="0.35">
      <c r="A3896" s="29">
        <v>44634</v>
      </c>
      <c r="B3896" s="30">
        <v>564.6</v>
      </c>
    </row>
    <row r="3897" spans="1:2" x14ac:dyDescent="0.35">
      <c r="A3897" s="29">
        <v>44635</v>
      </c>
      <c r="B3897" s="30">
        <v>557.20000000000005</v>
      </c>
    </row>
    <row r="3898" spans="1:2" x14ac:dyDescent="0.35">
      <c r="A3898" s="29">
        <v>44636</v>
      </c>
      <c r="B3898" s="30">
        <v>588</v>
      </c>
    </row>
    <row r="3899" spans="1:2" x14ac:dyDescent="0.35">
      <c r="A3899" s="29">
        <v>44637</v>
      </c>
      <c r="B3899" s="30">
        <v>593.5</v>
      </c>
    </row>
    <row r="3900" spans="1:2" x14ac:dyDescent="0.35">
      <c r="A3900" s="29">
        <v>44638</v>
      </c>
      <c r="B3900" s="30">
        <v>604.5</v>
      </c>
    </row>
    <row r="3901" spans="1:2" x14ac:dyDescent="0.35">
      <c r="A3901" s="29">
        <v>44641</v>
      </c>
      <c r="B3901" s="30">
        <v>595.70000000000005</v>
      </c>
    </row>
    <row r="3902" spans="1:2" x14ac:dyDescent="0.35">
      <c r="A3902" s="29">
        <v>44642</v>
      </c>
      <c r="B3902" s="30">
        <v>596.70000000000005</v>
      </c>
    </row>
    <row r="3903" spans="1:2" x14ac:dyDescent="0.35">
      <c r="A3903" s="29">
        <v>44643</v>
      </c>
      <c r="B3903" s="30">
        <v>580.79999999999995</v>
      </c>
    </row>
    <row r="3904" spans="1:2" x14ac:dyDescent="0.35">
      <c r="A3904" s="29">
        <v>44644</v>
      </c>
      <c r="B3904" s="30">
        <v>577.20000000000005</v>
      </c>
    </row>
    <row r="3905" spans="1:2" x14ac:dyDescent="0.35">
      <c r="A3905" s="29">
        <v>44645</v>
      </c>
      <c r="B3905" s="30">
        <v>582.29999999999995</v>
      </c>
    </row>
    <row r="3906" spans="1:2" x14ac:dyDescent="0.35">
      <c r="A3906" s="29">
        <v>44648</v>
      </c>
      <c r="B3906" s="30">
        <v>584.29999999999995</v>
      </c>
    </row>
    <row r="3907" spans="1:2" x14ac:dyDescent="0.35">
      <c r="A3907" s="29">
        <v>44649</v>
      </c>
      <c r="B3907" s="30">
        <v>599.9</v>
      </c>
    </row>
    <row r="3908" spans="1:2" x14ac:dyDescent="0.35">
      <c r="A3908" s="29">
        <v>44650</v>
      </c>
      <c r="B3908" s="30">
        <v>586.4</v>
      </c>
    </row>
    <row r="3909" spans="1:2" x14ac:dyDescent="0.35">
      <c r="A3909" s="29">
        <v>44651</v>
      </c>
      <c r="B3909" s="30">
        <v>575.70000000000005</v>
      </c>
    </row>
    <row r="3910" spans="1:2" x14ac:dyDescent="0.35">
      <c r="A3910" s="29">
        <v>44652</v>
      </c>
      <c r="B3910" s="30">
        <v>575.29999999999995</v>
      </c>
    </row>
    <row r="3911" spans="1:2" x14ac:dyDescent="0.35">
      <c r="A3911" s="29">
        <v>44655</v>
      </c>
      <c r="B3911" s="30">
        <v>585.70000000000005</v>
      </c>
    </row>
    <row r="3912" spans="1:2" x14ac:dyDescent="0.35">
      <c r="A3912" s="29">
        <v>44656</v>
      </c>
      <c r="B3912" s="30">
        <v>584.6</v>
      </c>
    </row>
    <row r="3913" spans="1:2" x14ac:dyDescent="0.35">
      <c r="A3913" s="29">
        <v>44657</v>
      </c>
      <c r="B3913" s="30">
        <v>557.1</v>
      </c>
    </row>
    <row r="3914" spans="1:2" x14ac:dyDescent="0.35">
      <c r="A3914" s="29">
        <v>44658</v>
      </c>
      <c r="B3914" s="30">
        <v>548.4</v>
      </c>
    </row>
    <row r="3915" spans="1:2" x14ac:dyDescent="0.35">
      <c r="A3915" s="29">
        <v>44659</v>
      </c>
      <c r="B3915" s="30">
        <v>551.29999999999995</v>
      </c>
    </row>
    <row r="3916" spans="1:2" x14ac:dyDescent="0.35">
      <c r="A3916" s="29">
        <v>44662</v>
      </c>
      <c r="B3916" s="30">
        <v>535.29999999999995</v>
      </c>
    </row>
    <row r="3917" spans="1:2" x14ac:dyDescent="0.35">
      <c r="A3917" s="29">
        <v>44663</v>
      </c>
      <c r="B3917" s="30">
        <v>531.79999999999995</v>
      </c>
    </row>
    <row r="3918" spans="1:2" x14ac:dyDescent="0.35">
      <c r="A3918" s="29">
        <v>44664</v>
      </c>
      <c r="B3918" s="30">
        <v>526.29999999999995</v>
      </c>
    </row>
    <row r="3919" spans="1:2" x14ac:dyDescent="0.35">
      <c r="A3919" s="29">
        <v>44665</v>
      </c>
      <c r="B3919" s="30">
        <v>533.79999999999995</v>
      </c>
    </row>
    <row r="3920" spans="1:2" x14ac:dyDescent="0.35">
      <c r="A3920" s="29">
        <v>44670</v>
      </c>
      <c r="B3920" s="30">
        <v>529.9</v>
      </c>
    </row>
    <row r="3921" spans="1:2" x14ac:dyDescent="0.35">
      <c r="A3921" s="29">
        <v>44671</v>
      </c>
      <c r="B3921" s="30">
        <v>541.9</v>
      </c>
    </row>
    <row r="3922" spans="1:2" x14ac:dyDescent="0.35">
      <c r="A3922" s="29">
        <v>44672</v>
      </c>
      <c r="B3922" s="30">
        <v>553.1</v>
      </c>
    </row>
    <row r="3923" spans="1:2" x14ac:dyDescent="0.35">
      <c r="A3923" s="29">
        <v>44673</v>
      </c>
      <c r="B3923" s="30">
        <v>529.20000000000005</v>
      </c>
    </row>
    <row r="3924" spans="1:2" x14ac:dyDescent="0.35">
      <c r="A3924" s="29">
        <v>44676</v>
      </c>
      <c r="B3924" s="30">
        <v>506.2</v>
      </c>
    </row>
    <row r="3925" spans="1:2" x14ac:dyDescent="0.35">
      <c r="A3925" s="29">
        <v>44677</v>
      </c>
      <c r="B3925" s="30">
        <v>507.4</v>
      </c>
    </row>
    <row r="3926" spans="1:2" x14ac:dyDescent="0.35">
      <c r="A3926" s="29">
        <v>44678</v>
      </c>
      <c r="B3926" s="30">
        <v>507.2</v>
      </c>
    </row>
    <row r="3927" spans="1:2" x14ac:dyDescent="0.35">
      <c r="A3927" s="29">
        <v>44679</v>
      </c>
      <c r="B3927" s="30">
        <v>505.9</v>
      </c>
    </row>
    <row r="3928" spans="1:2" x14ac:dyDescent="0.35">
      <c r="A3928" s="29">
        <v>44680</v>
      </c>
      <c r="B3928" s="30">
        <v>513.1</v>
      </c>
    </row>
    <row r="3929" spans="1:2" x14ac:dyDescent="0.35">
      <c r="A3929" s="29">
        <v>44683</v>
      </c>
      <c r="B3929" s="30">
        <v>504.2</v>
      </c>
    </row>
    <row r="3930" spans="1:2" x14ac:dyDescent="0.35">
      <c r="A3930" s="29">
        <v>44684</v>
      </c>
      <c r="B3930" s="30">
        <v>490.3</v>
      </c>
    </row>
    <row r="3931" spans="1:2" x14ac:dyDescent="0.35">
      <c r="A3931" s="29">
        <v>44685</v>
      </c>
      <c r="B3931" s="30">
        <v>480.85</v>
      </c>
    </row>
    <row r="3932" spans="1:2" x14ac:dyDescent="0.35">
      <c r="A3932" s="29">
        <v>44686</v>
      </c>
      <c r="B3932" s="30">
        <v>470.9</v>
      </c>
    </row>
    <row r="3933" spans="1:2" x14ac:dyDescent="0.35">
      <c r="A3933" s="29">
        <v>44687</v>
      </c>
      <c r="B3933" s="30">
        <v>457.9</v>
      </c>
    </row>
    <row r="3934" spans="1:2" x14ac:dyDescent="0.35">
      <c r="A3934" s="29">
        <v>44690</v>
      </c>
      <c r="B3934" s="30">
        <v>442.45</v>
      </c>
    </row>
    <row r="3935" spans="1:2" x14ac:dyDescent="0.35">
      <c r="A3935" s="29">
        <v>44691</v>
      </c>
      <c r="B3935" s="30">
        <v>442.9</v>
      </c>
    </row>
    <row r="3936" spans="1:2" x14ac:dyDescent="0.35">
      <c r="A3936" s="29">
        <v>44692</v>
      </c>
      <c r="B3936" s="30">
        <v>459.6</v>
      </c>
    </row>
    <row r="3937" spans="1:2" x14ac:dyDescent="0.35">
      <c r="A3937" s="29">
        <v>44693</v>
      </c>
      <c r="B3937" s="30">
        <v>449</v>
      </c>
    </row>
    <row r="3938" spans="1:2" x14ac:dyDescent="0.35">
      <c r="A3938" s="29">
        <v>44694</v>
      </c>
      <c r="B3938" s="30">
        <v>460.1</v>
      </c>
    </row>
    <row r="3939" spans="1:2" x14ac:dyDescent="0.35">
      <c r="A3939" s="29">
        <v>44697</v>
      </c>
      <c r="B3939" s="30">
        <v>460.75</v>
      </c>
    </row>
    <row r="3940" spans="1:2" x14ac:dyDescent="0.35">
      <c r="A3940" s="29">
        <v>44698</v>
      </c>
      <c r="B3940" s="30">
        <v>470.35</v>
      </c>
    </row>
    <row r="3941" spans="1:2" x14ac:dyDescent="0.35">
      <c r="A3941" s="29">
        <v>44699</v>
      </c>
      <c r="B3941" s="30">
        <v>463.3</v>
      </c>
    </row>
    <row r="3942" spans="1:2" x14ac:dyDescent="0.35">
      <c r="A3942" s="29">
        <v>44700</v>
      </c>
      <c r="B3942" s="30">
        <v>454.1</v>
      </c>
    </row>
    <row r="3943" spans="1:2" x14ac:dyDescent="0.35">
      <c r="A3943" s="29">
        <v>44701</v>
      </c>
      <c r="B3943" s="30">
        <v>450.35</v>
      </c>
    </row>
    <row r="3944" spans="1:2" x14ac:dyDescent="0.35">
      <c r="A3944" s="29">
        <v>44704</v>
      </c>
      <c r="B3944" s="30">
        <v>455</v>
      </c>
    </row>
    <row r="3945" spans="1:2" x14ac:dyDescent="0.35">
      <c r="A3945" s="29">
        <v>44705</v>
      </c>
      <c r="B3945" s="30">
        <v>446.9</v>
      </c>
    </row>
    <row r="3946" spans="1:2" x14ac:dyDescent="0.35">
      <c r="A3946" s="29">
        <v>44706</v>
      </c>
      <c r="B3946" s="30">
        <v>452.1</v>
      </c>
    </row>
    <row r="3947" spans="1:2" x14ac:dyDescent="0.35">
      <c r="A3947" s="29">
        <v>44707</v>
      </c>
      <c r="B3947" s="30">
        <v>467.7</v>
      </c>
    </row>
    <row r="3948" spans="1:2" x14ac:dyDescent="0.35">
      <c r="A3948" s="29">
        <v>44708</v>
      </c>
      <c r="B3948" s="30">
        <v>489</v>
      </c>
    </row>
    <row r="3949" spans="1:2" x14ac:dyDescent="0.35">
      <c r="A3949" s="29">
        <v>44711</v>
      </c>
      <c r="B3949" s="30">
        <v>505.3</v>
      </c>
    </row>
    <row r="3950" spans="1:2" x14ac:dyDescent="0.35">
      <c r="A3950" s="29">
        <v>44712</v>
      </c>
      <c r="B3950" s="30">
        <v>509.7</v>
      </c>
    </row>
    <row r="3951" spans="1:2" x14ac:dyDescent="0.35">
      <c r="A3951" s="29">
        <v>44713</v>
      </c>
      <c r="B3951" s="30">
        <v>509.8</v>
      </c>
    </row>
    <row r="3952" spans="1:2" x14ac:dyDescent="0.35">
      <c r="A3952" s="29">
        <v>44714</v>
      </c>
      <c r="B3952" s="30">
        <v>520.5</v>
      </c>
    </row>
    <row r="3953" spans="1:2" x14ac:dyDescent="0.35">
      <c r="A3953" s="29">
        <v>44715</v>
      </c>
      <c r="B3953" s="30">
        <v>521</v>
      </c>
    </row>
    <row r="3954" spans="1:2" x14ac:dyDescent="0.35">
      <c r="A3954" s="29">
        <v>44718</v>
      </c>
      <c r="B3954" s="30">
        <v>526.1</v>
      </c>
    </row>
    <row r="3955" spans="1:2" x14ac:dyDescent="0.35">
      <c r="A3955" s="29">
        <v>44719</v>
      </c>
      <c r="B3955" s="30">
        <v>525</v>
      </c>
    </row>
    <row r="3956" spans="1:2" x14ac:dyDescent="0.35">
      <c r="A3956" s="29">
        <v>44720</v>
      </c>
      <c r="B3956" s="30">
        <v>523</v>
      </c>
    </row>
    <row r="3957" spans="1:2" x14ac:dyDescent="0.35">
      <c r="A3957" s="29">
        <v>44721</v>
      </c>
      <c r="B3957" s="30">
        <v>515</v>
      </c>
    </row>
    <row r="3958" spans="1:2" x14ac:dyDescent="0.35">
      <c r="A3958" s="29">
        <v>44722</v>
      </c>
      <c r="B3958" s="30">
        <v>510.4</v>
      </c>
    </row>
    <row r="3959" spans="1:2" x14ac:dyDescent="0.35">
      <c r="A3959" s="29">
        <v>44725</v>
      </c>
      <c r="B3959" s="30">
        <v>495.6</v>
      </c>
    </row>
    <row r="3960" spans="1:2" x14ac:dyDescent="0.35">
      <c r="A3960" s="29">
        <v>44726</v>
      </c>
      <c r="B3960" s="30">
        <v>491.3</v>
      </c>
    </row>
    <row r="3961" spans="1:2" x14ac:dyDescent="0.35">
      <c r="A3961" s="29">
        <v>44727</v>
      </c>
      <c r="B3961" s="30">
        <v>504</v>
      </c>
    </row>
    <row r="3962" spans="1:2" x14ac:dyDescent="0.35">
      <c r="A3962" s="29">
        <v>44728</v>
      </c>
      <c r="B3962" s="30">
        <v>489.15</v>
      </c>
    </row>
    <row r="3963" spans="1:2" x14ac:dyDescent="0.35">
      <c r="A3963" s="29">
        <v>44729</v>
      </c>
      <c r="B3963" s="30">
        <v>481.85</v>
      </c>
    </row>
    <row r="3964" spans="1:2" x14ac:dyDescent="0.35">
      <c r="A3964" s="29">
        <v>44732</v>
      </c>
      <c r="B3964" s="30">
        <v>484.4</v>
      </c>
    </row>
    <row r="3965" spans="1:2" x14ac:dyDescent="0.35">
      <c r="A3965" s="29">
        <v>44733</v>
      </c>
      <c r="B3965" s="30">
        <v>494.3</v>
      </c>
    </row>
    <row r="3966" spans="1:2" x14ac:dyDescent="0.35">
      <c r="A3966" s="29">
        <v>44734</v>
      </c>
      <c r="B3966" s="30">
        <v>487.9</v>
      </c>
    </row>
    <row r="3967" spans="1:2" x14ac:dyDescent="0.35">
      <c r="A3967" s="29">
        <v>44735</v>
      </c>
      <c r="B3967" s="30">
        <v>490</v>
      </c>
    </row>
    <row r="3968" spans="1:2" x14ac:dyDescent="0.35">
      <c r="A3968" s="29">
        <v>44736</v>
      </c>
      <c r="B3968" s="30">
        <v>502.5</v>
      </c>
    </row>
    <row r="3969" spans="1:2" x14ac:dyDescent="0.35">
      <c r="A3969" s="29">
        <v>44739</v>
      </c>
      <c r="B3969" s="30">
        <v>496.65</v>
      </c>
    </row>
    <row r="3970" spans="1:2" x14ac:dyDescent="0.35">
      <c r="A3970" s="29">
        <v>44740</v>
      </c>
      <c r="B3970" s="30">
        <v>503.6</v>
      </c>
    </row>
    <row r="3971" spans="1:2" x14ac:dyDescent="0.35">
      <c r="A3971" s="29">
        <v>44741</v>
      </c>
      <c r="B3971" s="30">
        <v>500.6</v>
      </c>
    </row>
    <row r="3972" spans="1:2" x14ac:dyDescent="0.35">
      <c r="A3972" s="29">
        <v>44742</v>
      </c>
      <c r="B3972" s="30">
        <v>490.1</v>
      </c>
    </row>
    <row r="3973" spans="1:2" x14ac:dyDescent="0.35">
      <c r="A3973" s="29">
        <v>44743</v>
      </c>
      <c r="B3973" s="30">
        <v>487.25</v>
      </c>
    </row>
    <row r="3974" spans="1:2" x14ac:dyDescent="0.35">
      <c r="A3974" s="29">
        <v>44746</v>
      </c>
      <c r="B3974" s="30">
        <v>490.4</v>
      </c>
    </row>
    <row r="3975" spans="1:2" x14ac:dyDescent="0.35">
      <c r="A3975" s="29">
        <v>44747</v>
      </c>
      <c r="B3975" s="30">
        <v>479.65</v>
      </c>
    </row>
    <row r="3976" spans="1:2" x14ac:dyDescent="0.35">
      <c r="A3976" s="29">
        <v>44748</v>
      </c>
      <c r="B3976" s="30">
        <v>489.45</v>
      </c>
    </row>
    <row r="3977" spans="1:2" x14ac:dyDescent="0.35">
      <c r="A3977" s="29">
        <v>44749</v>
      </c>
      <c r="B3977" s="30">
        <v>505.2</v>
      </c>
    </row>
    <row r="3978" spans="1:2" x14ac:dyDescent="0.35">
      <c r="A3978" s="29">
        <v>44750</v>
      </c>
      <c r="B3978" s="30">
        <v>501</v>
      </c>
    </row>
    <row r="3979" spans="1:2" x14ac:dyDescent="0.35">
      <c r="A3979" s="29">
        <v>44753</v>
      </c>
      <c r="B3979" s="30">
        <v>496.15</v>
      </c>
    </row>
    <row r="3980" spans="1:2" x14ac:dyDescent="0.35">
      <c r="A3980" s="29">
        <v>44754</v>
      </c>
      <c r="B3980" s="30">
        <v>504.9</v>
      </c>
    </row>
    <row r="3981" spans="1:2" x14ac:dyDescent="0.35">
      <c r="A3981" s="29">
        <v>44755</v>
      </c>
      <c r="B3981" s="30">
        <v>500</v>
      </c>
    </row>
    <row r="3982" spans="1:2" x14ac:dyDescent="0.35">
      <c r="A3982" s="29">
        <v>44756</v>
      </c>
      <c r="B3982" s="30">
        <v>496.75</v>
      </c>
    </row>
    <row r="3983" spans="1:2" x14ac:dyDescent="0.35">
      <c r="A3983" s="29">
        <v>44757</v>
      </c>
      <c r="B3983" s="30">
        <v>496.9</v>
      </c>
    </row>
    <row r="3984" spans="1:2" x14ac:dyDescent="0.35">
      <c r="A3984" s="29">
        <v>44760</v>
      </c>
      <c r="B3984" s="30">
        <v>510.8</v>
      </c>
    </row>
    <row r="3985" spans="1:2" x14ac:dyDescent="0.35">
      <c r="A3985" s="29">
        <v>44761</v>
      </c>
      <c r="B3985" s="30">
        <v>528.29999999999995</v>
      </c>
    </row>
    <row r="3986" spans="1:2" x14ac:dyDescent="0.35">
      <c r="A3986" s="29">
        <v>44762</v>
      </c>
      <c r="B3986" s="30">
        <v>526.79999999999995</v>
      </c>
    </row>
    <row r="3987" spans="1:2" x14ac:dyDescent="0.35">
      <c r="A3987" s="29">
        <v>44763</v>
      </c>
      <c r="B3987" s="30">
        <v>530.20000000000005</v>
      </c>
    </row>
    <row r="3988" spans="1:2" x14ac:dyDescent="0.35">
      <c r="A3988" s="29">
        <v>44764</v>
      </c>
      <c r="B3988" s="30">
        <v>531.29999999999995</v>
      </c>
    </row>
    <row r="3989" spans="1:2" x14ac:dyDescent="0.35">
      <c r="A3989" s="29">
        <v>44767</v>
      </c>
      <c r="B3989" s="30">
        <v>533</v>
      </c>
    </row>
    <row r="3990" spans="1:2" x14ac:dyDescent="0.35">
      <c r="A3990" s="29">
        <v>44768</v>
      </c>
      <c r="B3990" s="30">
        <v>524.9</v>
      </c>
    </row>
    <row r="3991" spans="1:2" x14ac:dyDescent="0.35">
      <c r="A3991" s="29">
        <v>44769</v>
      </c>
      <c r="B3991" s="30">
        <v>528</v>
      </c>
    </row>
    <row r="3992" spans="1:2" x14ac:dyDescent="0.35">
      <c r="A3992" s="29">
        <v>44770</v>
      </c>
      <c r="B3992" s="30">
        <v>556.1</v>
      </c>
    </row>
    <row r="3993" spans="1:2" x14ac:dyDescent="0.35">
      <c r="A3993" s="29">
        <v>44771</v>
      </c>
      <c r="B3993" s="30">
        <v>556.9</v>
      </c>
    </row>
    <row r="3994" spans="1:2" x14ac:dyDescent="0.35">
      <c r="A3994" s="29">
        <v>44774</v>
      </c>
      <c r="B3994" s="30">
        <v>552.9</v>
      </c>
    </row>
    <row r="3995" spans="1:2" x14ac:dyDescent="0.35">
      <c r="A3995" s="29">
        <v>44775</v>
      </c>
      <c r="B3995" s="30">
        <v>543.5</v>
      </c>
    </row>
    <row r="3996" spans="1:2" x14ac:dyDescent="0.35">
      <c r="A3996" s="29">
        <v>44776</v>
      </c>
      <c r="B3996" s="30">
        <v>553.4</v>
      </c>
    </row>
    <row r="3997" spans="1:2" x14ac:dyDescent="0.35">
      <c r="A3997" s="29">
        <v>44777</v>
      </c>
      <c r="B3997" s="30">
        <v>556.4</v>
      </c>
    </row>
    <row r="3998" spans="1:2" x14ac:dyDescent="0.35">
      <c r="A3998" s="29">
        <v>44778</v>
      </c>
      <c r="B3998" s="30">
        <v>543.6</v>
      </c>
    </row>
    <row r="3999" spans="1:2" x14ac:dyDescent="0.35">
      <c r="A3999" s="29">
        <v>44781</v>
      </c>
      <c r="B3999" s="30">
        <v>550.79999999999995</v>
      </c>
    </row>
    <row r="4000" spans="1:2" x14ac:dyDescent="0.35">
      <c r="A4000" s="29">
        <v>44782</v>
      </c>
      <c r="B4000" s="30">
        <v>545.9</v>
      </c>
    </row>
    <row r="4001" spans="1:2" x14ac:dyDescent="0.35">
      <c r="A4001" s="29">
        <v>44783</v>
      </c>
      <c r="B4001" s="30">
        <v>554</v>
      </c>
    </row>
    <row r="4002" spans="1:2" x14ac:dyDescent="0.35">
      <c r="A4002" s="29">
        <v>44784</v>
      </c>
      <c r="B4002" s="30">
        <v>559.70000000000005</v>
      </c>
    </row>
    <row r="4003" spans="1:2" x14ac:dyDescent="0.35">
      <c r="A4003" s="29">
        <v>44785</v>
      </c>
      <c r="B4003" s="30">
        <v>561</v>
      </c>
    </row>
    <row r="4004" spans="1:2" x14ac:dyDescent="0.35">
      <c r="A4004" s="29">
        <v>44788</v>
      </c>
      <c r="B4004" s="30">
        <v>561.29999999999995</v>
      </c>
    </row>
    <row r="4005" spans="1:2" x14ac:dyDescent="0.35">
      <c r="A4005" s="29">
        <v>44789</v>
      </c>
      <c r="B4005" s="30">
        <v>564.1</v>
      </c>
    </row>
    <row r="4006" spans="1:2" x14ac:dyDescent="0.35">
      <c r="A4006" s="29">
        <v>44790</v>
      </c>
      <c r="B4006" s="30">
        <v>563.5</v>
      </c>
    </row>
    <row r="4007" spans="1:2" x14ac:dyDescent="0.35">
      <c r="A4007" s="29">
        <v>44791</v>
      </c>
      <c r="B4007" s="30">
        <v>562.70000000000005</v>
      </c>
    </row>
    <row r="4008" spans="1:2" x14ac:dyDescent="0.35">
      <c r="A4008" s="29">
        <v>44792</v>
      </c>
      <c r="B4008" s="30">
        <v>558.1</v>
      </c>
    </row>
    <row r="4009" spans="1:2" x14ac:dyDescent="0.35">
      <c r="A4009" s="29">
        <v>44795</v>
      </c>
      <c r="B4009" s="30">
        <v>540.5</v>
      </c>
    </row>
    <row r="4010" spans="1:2" x14ac:dyDescent="0.35">
      <c r="A4010" s="29">
        <v>44796</v>
      </c>
      <c r="B4010" s="30">
        <v>538.70000000000005</v>
      </c>
    </row>
    <row r="4011" spans="1:2" x14ac:dyDescent="0.35">
      <c r="A4011" s="29">
        <v>44797</v>
      </c>
      <c r="B4011" s="30">
        <v>543.6</v>
      </c>
    </row>
    <row r="4012" spans="1:2" x14ac:dyDescent="0.35">
      <c r="A4012" s="29">
        <v>44798</v>
      </c>
      <c r="B4012" s="30">
        <v>543.5</v>
      </c>
    </row>
    <row r="4013" spans="1:2" x14ac:dyDescent="0.35">
      <c r="A4013" s="29">
        <v>44799</v>
      </c>
      <c r="B4013" s="30">
        <v>528.9</v>
      </c>
    </row>
    <row r="4014" spans="1:2" x14ac:dyDescent="0.35">
      <c r="A4014" s="29">
        <v>44802</v>
      </c>
      <c r="B4014" s="30">
        <v>517.1</v>
      </c>
    </row>
    <row r="4015" spans="1:2" x14ac:dyDescent="0.35">
      <c r="A4015" s="29">
        <v>44803</v>
      </c>
      <c r="B4015" s="30">
        <v>515.5</v>
      </c>
    </row>
    <row r="4016" spans="1:2" x14ac:dyDescent="0.35">
      <c r="A4016" s="29">
        <v>44804</v>
      </c>
      <c r="B4016" s="30">
        <v>503</v>
      </c>
    </row>
    <row r="4017" spans="1:2" x14ac:dyDescent="0.35">
      <c r="A4017" s="29">
        <v>44805</v>
      </c>
      <c r="B4017" s="30">
        <v>492.2</v>
      </c>
    </row>
    <row r="4018" spans="1:2" x14ac:dyDescent="0.35">
      <c r="A4018" s="29">
        <v>44806</v>
      </c>
      <c r="B4018" s="30">
        <v>496.1</v>
      </c>
    </row>
    <row r="4019" spans="1:2" x14ac:dyDescent="0.35">
      <c r="A4019" s="29">
        <v>44809</v>
      </c>
      <c r="B4019" s="30">
        <v>494.25</v>
      </c>
    </row>
    <row r="4020" spans="1:2" x14ac:dyDescent="0.35">
      <c r="A4020" s="29">
        <v>44810</v>
      </c>
      <c r="B4020" s="30">
        <v>499.5</v>
      </c>
    </row>
    <row r="4021" spans="1:2" x14ac:dyDescent="0.35">
      <c r="A4021" s="29">
        <v>44811</v>
      </c>
      <c r="B4021" s="30">
        <v>511.7</v>
      </c>
    </row>
    <row r="4022" spans="1:2" x14ac:dyDescent="0.35">
      <c r="A4022" s="29">
        <v>44812</v>
      </c>
      <c r="B4022" s="30">
        <v>515.4</v>
      </c>
    </row>
    <row r="4023" spans="1:2" x14ac:dyDescent="0.35">
      <c r="A4023" s="29">
        <v>44813</v>
      </c>
      <c r="B4023" s="30">
        <v>522.20000000000005</v>
      </c>
    </row>
    <row r="4024" spans="1:2" x14ac:dyDescent="0.35">
      <c r="A4024" s="29">
        <v>44816</v>
      </c>
      <c r="B4024" s="30">
        <v>530.1</v>
      </c>
    </row>
    <row r="4025" spans="1:2" x14ac:dyDescent="0.35">
      <c r="A4025" s="29">
        <v>44817</v>
      </c>
      <c r="B4025" s="30">
        <v>523.1</v>
      </c>
    </row>
    <row r="4026" spans="1:2" x14ac:dyDescent="0.35">
      <c r="A4026" s="29">
        <v>44818</v>
      </c>
      <c r="B4026" s="30">
        <v>519.1</v>
      </c>
    </row>
    <row r="4027" spans="1:2" x14ac:dyDescent="0.35">
      <c r="A4027" s="29">
        <v>44819</v>
      </c>
      <c r="B4027" s="30">
        <v>504.2</v>
      </c>
    </row>
    <row r="4028" spans="1:2" x14ac:dyDescent="0.35">
      <c r="A4028" s="29">
        <v>44820</v>
      </c>
      <c r="B4028" s="30">
        <v>494.15</v>
      </c>
    </row>
    <row r="4029" spans="1:2" x14ac:dyDescent="0.35">
      <c r="A4029" s="29">
        <v>44823</v>
      </c>
      <c r="B4029" s="30">
        <v>493.15</v>
      </c>
    </row>
    <row r="4030" spans="1:2" x14ac:dyDescent="0.35">
      <c r="A4030" s="29">
        <v>44824</v>
      </c>
      <c r="B4030" s="30">
        <v>495.4</v>
      </c>
    </row>
    <row r="4031" spans="1:2" x14ac:dyDescent="0.35">
      <c r="A4031" s="29">
        <v>44825</v>
      </c>
      <c r="B4031" s="30">
        <v>501.5</v>
      </c>
    </row>
    <row r="4032" spans="1:2" x14ac:dyDescent="0.35">
      <c r="A4032" s="29">
        <v>44826</v>
      </c>
      <c r="B4032" s="30">
        <v>495.5</v>
      </c>
    </row>
    <row r="4033" spans="1:2" x14ac:dyDescent="0.35">
      <c r="A4033" s="29">
        <v>44827</v>
      </c>
      <c r="B4033" s="30">
        <v>477.2</v>
      </c>
    </row>
    <row r="4034" spans="1:2" x14ac:dyDescent="0.35">
      <c r="A4034" s="29">
        <v>44830</v>
      </c>
      <c r="B4034" s="30">
        <v>473.05</v>
      </c>
    </row>
    <row r="4035" spans="1:2" x14ac:dyDescent="0.35">
      <c r="A4035" s="29">
        <v>44831</v>
      </c>
      <c r="B4035" s="30">
        <v>458.4</v>
      </c>
    </row>
    <row r="4036" spans="1:2" x14ac:dyDescent="0.35">
      <c r="A4036" s="29">
        <v>44832</v>
      </c>
      <c r="B4036" s="30">
        <v>462.7</v>
      </c>
    </row>
    <row r="4037" spans="1:2" x14ac:dyDescent="0.35">
      <c r="A4037" s="29">
        <v>44833</v>
      </c>
      <c r="B4037" s="30">
        <v>455.05</v>
      </c>
    </row>
    <row r="4038" spans="1:2" x14ac:dyDescent="0.35">
      <c r="A4038" s="29">
        <v>44834</v>
      </c>
      <c r="B4038" s="30">
        <v>458.55</v>
      </c>
    </row>
    <row r="4039" spans="1:2" x14ac:dyDescent="0.35">
      <c r="A4039" s="29">
        <v>44837</v>
      </c>
      <c r="B4039" s="30">
        <v>454.8</v>
      </c>
    </row>
    <row r="4040" spans="1:2" x14ac:dyDescent="0.35">
      <c r="A4040" s="29">
        <v>44838</v>
      </c>
      <c r="B4040" s="30">
        <v>480.5</v>
      </c>
    </row>
    <row r="4041" spans="1:2" x14ac:dyDescent="0.35">
      <c r="A4041" s="29">
        <v>44839</v>
      </c>
      <c r="B4041" s="30">
        <v>464.6</v>
      </c>
    </row>
    <row r="4042" spans="1:2" x14ac:dyDescent="0.35">
      <c r="A4042" s="29">
        <v>44840</v>
      </c>
      <c r="B4042" s="30">
        <v>456</v>
      </c>
    </row>
    <row r="4043" spans="1:2" x14ac:dyDescent="0.35">
      <c r="A4043" s="29">
        <v>44841</v>
      </c>
      <c r="B4043" s="30">
        <v>449.5</v>
      </c>
    </row>
    <row r="4044" spans="1:2" x14ac:dyDescent="0.35">
      <c r="A4044" s="29">
        <v>44844</v>
      </c>
      <c r="B4044" s="30">
        <v>443.55</v>
      </c>
    </row>
    <row r="4045" spans="1:2" x14ac:dyDescent="0.35">
      <c r="A4045" s="29">
        <v>44845</v>
      </c>
      <c r="B4045" s="30">
        <v>445.25</v>
      </c>
    </row>
    <row r="4046" spans="1:2" x14ac:dyDescent="0.35">
      <c r="A4046" s="29">
        <v>44846</v>
      </c>
      <c r="B4046" s="30">
        <v>445.45</v>
      </c>
    </row>
    <row r="4047" spans="1:2" x14ac:dyDescent="0.35">
      <c r="A4047" s="29">
        <v>44847</v>
      </c>
      <c r="B4047" s="30">
        <v>443.2</v>
      </c>
    </row>
    <row r="4048" spans="1:2" x14ac:dyDescent="0.35">
      <c r="A4048" s="29">
        <v>44848</v>
      </c>
      <c r="B4048" s="30">
        <v>448</v>
      </c>
    </row>
    <row r="4049" spans="1:2" x14ac:dyDescent="0.35">
      <c r="A4049" s="29">
        <v>44851</v>
      </c>
      <c r="B4049" s="30">
        <v>462.9</v>
      </c>
    </row>
    <row r="4050" spans="1:2" x14ac:dyDescent="0.35">
      <c r="A4050" s="29">
        <v>44852</v>
      </c>
      <c r="B4050" s="30">
        <v>465.5</v>
      </c>
    </row>
    <row r="4051" spans="1:2" x14ac:dyDescent="0.35">
      <c r="A4051" s="29">
        <v>44853</v>
      </c>
      <c r="B4051" s="30">
        <v>459</v>
      </c>
    </row>
    <row r="4052" spans="1:2" x14ac:dyDescent="0.35">
      <c r="A4052" s="29">
        <v>44854</v>
      </c>
      <c r="B4052" s="30">
        <v>469.6</v>
      </c>
    </row>
    <row r="4053" spans="1:2" x14ac:dyDescent="0.35">
      <c r="A4053" s="29">
        <v>44855</v>
      </c>
      <c r="B4053" s="30">
        <v>454.1</v>
      </c>
    </row>
    <row r="4054" spans="1:2" x14ac:dyDescent="0.35">
      <c r="A4054" s="29">
        <v>44858</v>
      </c>
      <c r="B4054" s="30">
        <v>456.4</v>
      </c>
    </row>
    <row r="4055" spans="1:2" x14ac:dyDescent="0.35">
      <c r="A4055" s="29">
        <v>44859</v>
      </c>
      <c r="B4055" s="30">
        <v>472.4</v>
      </c>
    </row>
    <row r="4056" spans="1:2" x14ac:dyDescent="0.35">
      <c r="A4056" s="29">
        <v>44860</v>
      </c>
      <c r="B4056" s="30">
        <v>477.2</v>
      </c>
    </row>
    <row r="4057" spans="1:2" x14ac:dyDescent="0.35">
      <c r="A4057" s="29">
        <v>44861</v>
      </c>
      <c r="B4057" s="30">
        <v>471.1</v>
      </c>
    </row>
    <row r="4058" spans="1:2" x14ac:dyDescent="0.35">
      <c r="A4058" s="29">
        <v>44862</v>
      </c>
      <c r="B4058" s="30">
        <v>463.75</v>
      </c>
    </row>
    <row r="4059" spans="1:2" x14ac:dyDescent="0.35">
      <c r="A4059" s="29">
        <v>44865</v>
      </c>
      <c r="B4059" s="30">
        <v>463.7</v>
      </c>
    </row>
    <row r="4060" spans="1:2" x14ac:dyDescent="0.35">
      <c r="A4060" s="29">
        <v>44866</v>
      </c>
      <c r="B4060" s="30">
        <v>476.45</v>
      </c>
    </row>
    <row r="4061" spans="1:2" x14ac:dyDescent="0.35">
      <c r="A4061" s="29">
        <v>44867</v>
      </c>
      <c r="B4061" s="30">
        <v>473.05</v>
      </c>
    </row>
    <row r="4062" spans="1:2" x14ac:dyDescent="0.35">
      <c r="A4062" s="29">
        <v>44868</v>
      </c>
      <c r="B4062" s="30">
        <v>470.15</v>
      </c>
    </row>
    <row r="4063" spans="1:2" x14ac:dyDescent="0.35">
      <c r="A4063" s="29">
        <v>44869</v>
      </c>
      <c r="B4063" s="30">
        <v>503.4</v>
      </c>
    </row>
    <row r="4064" spans="1:2" x14ac:dyDescent="0.35">
      <c r="A4064" s="29">
        <v>44872</v>
      </c>
      <c r="B4064" s="30">
        <v>505</v>
      </c>
    </row>
    <row r="4065" spans="1:2" x14ac:dyDescent="0.35">
      <c r="A4065" s="29">
        <v>44873</v>
      </c>
      <c r="B4065" s="30">
        <v>515.6</v>
      </c>
    </row>
    <row r="4066" spans="1:2" x14ac:dyDescent="0.35">
      <c r="A4066" s="29">
        <v>44874</v>
      </c>
      <c r="B4066" s="30">
        <v>512.20000000000005</v>
      </c>
    </row>
    <row r="4067" spans="1:2" x14ac:dyDescent="0.35">
      <c r="A4067" s="29">
        <v>44875</v>
      </c>
      <c r="B4067" s="30">
        <v>532</v>
      </c>
    </row>
    <row r="4068" spans="1:2" x14ac:dyDescent="0.35">
      <c r="A4068" s="29">
        <v>44876</v>
      </c>
      <c r="B4068" s="30">
        <v>543.6</v>
      </c>
    </row>
    <row r="4069" spans="1:2" x14ac:dyDescent="0.35">
      <c r="A4069" s="29">
        <v>44879</v>
      </c>
      <c r="B4069" s="30">
        <v>541.79999999999995</v>
      </c>
    </row>
    <row r="4070" spans="1:2" x14ac:dyDescent="0.35">
      <c r="A4070" s="29">
        <v>44880</v>
      </c>
      <c r="B4070" s="30">
        <v>547.20000000000005</v>
      </c>
    </row>
    <row r="4071" spans="1:2" x14ac:dyDescent="0.35">
      <c r="A4071" s="29">
        <v>44881</v>
      </c>
      <c r="B4071" s="30">
        <v>538</v>
      </c>
    </row>
    <row r="4072" spans="1:2" x14ac:dyDescent="0.35">
      <c r="A4072" s="29">
        <v>44882</v>
      </c>
      <c r="B4072" s="30">
        <v>540.4</v>
      </c>
    </row>
    <row r="4073" spans="1:2" x14ac:dyDescent="0.35">
      <c r="A4073" s="29">
        <v>44883</v>
      </c>
      <c r="B4073" s="30">
        <v>551.1</v>
      </c>
    </row>
    <row r="4074" spans="1:2" x14ac:dyDescent="0.35">
      <c r="A4074" s="29">
        <v>44886</v>
      </c>
      <c r="B4074" s="30">
        <v>549.6</v>
      </c>
    </row>
    <row r="4075" spans="1:2" x14ac:dyDescent="0.35">
      <c r="A4075" s="29">
        <v>44887</v>
      </c>
      <c r="B4075" s="30">
        <v>542.9</v>
      </c>
    </row>
    <row r="4076" spans="1:2" x14ac:dyDescent="0.35">
      <c r="A4076" s="29">
        <v>44888</v>
      </c>
      <c r="B4076" s="30">
        <v>546.1</v>
      </c>
    </row>
    <row r="4077" spans="1:2" x14ac:dyDescent="0.35">
      <c r="A4077" s="29">
        <v>44889</v>
      </c>
      <c r="B4077" s="30">
        <v>547.70000000000005</v>
      </c>
    </row>
    <row r="4078" spans="1:2" x14ac:dyDescent="0.35">
      <c r="A4078" s="29">
        <v>44890</v>
      </c>
      <c r="B4078" s="30">
        <v>545.29999999999995</v>
      </c>
    </row>
    <row r="4079" spans="1:2" x14ac:dyDescent="0.35">
      <c r="A4079" s="29">
        <v>44893</v>
      </c>
      <c r="B4079" s="30">
        <v>545.20000000000005</v>
      </c>
    </row>
    <row r="4080" spans="1:2" x14ac:dyDescent="0.35">
      <c r="A4080" s="29">
        <v>44894</v>
      </c>
      <c r="B4080" s="30">
        <v>552.6</v>
      </c>
    </row>
    <row r="4081" spans="1:3" x14ac:dyDescent="0.35">
      <c r="A4081" s="29">
        <v>44895</v>
      </c>
      <c r="B4081" s="30">
        <v>567.4</v>
      </c>
    </row>
    <row r="4082" spans="1:3" x14ac:dyDescent="0.35">
      <c r="A4082" s="29">
        <v>44896</v>
      </c>
      <c r="B4082" s="30">
        <v>567.1</v>
      </c>
    </row>
    <row r="4083" spans="1:3" x14ac:dyDescent="0.35">
      <c r="A4083" s="29">
        <v>44897</v>
      </c>
      <c r="B4083" s="30">
        <v>559.70000000000005</v>
      </c>
    </row>
    <row r="4084" spans="1:3" x14ac:dyDescent="0.35">
      <c r="A4084" s="29">
        <v>44900</v>
      </c>
      <c r="B4084" s="30">
        <v>546.20000000000005</v>
      </c>
      <c r="C4084" t="s">
        <v>10</v>
      </c>
    </row>
    <row r="4085" spans="1:3" x14ac:dyDescent="0.35">
      <c r="A4085" s="29">
        <v>44901</v>
      </c>
      <c r="B4085" s="30">
        <v>545.20000000000005</v>
      </c>
    </row>
    <row r="4086" spans="1:3" x14ac:dyDescent="0.35">
      <c r="A4086" s="29">
        <v>44902</v>
      </c>
      <c r="B4086" s="30">
        <v>522.6</v>
      </c>
    </row>
    <row r="4087" spans="1:3" x14ac:dyDescent="0.35">
      <c r="A4087" s="29">
        <v>44903</v>
      </c>
      <c r="B4087" s="30">
        <v>522.6</v>
      </c>
    </row>
    <row r="4088" spans="1:3" x14ac:dyDescent="0.35">
      <c r="A4088" s="29">
        <v>44904</v>
      </c>
      <c r="B4088" s="30">
        <v>523.5</v>
      </c>
    </row>
    <row r="4089" spans="1:3" x14ac:dyDescent="0.35">
      <c r="A4089" s="29">
        <v>44907</v>
      </c>
      <c r="B4089" s="30">
        <v>517.9</v>
      </c>
    </row>
    <row r="4090" spans="1:3" x14ac:dyDescent="0.35">
      <c r="A4090" s="29">
        <v>44908</v>
      </c>
      <c r="B4090" s="30">
        <v>524</v>
      </c>
    </row>
    <row r="4091" spans="1:3" x14ac:dyDescent="0.35">
      <c r="A4091" s="29">
        <v>44909</v>
      </c>
      <c r="B4091" s="30">
        <v>524.70000000000005</v>
      </c>
    </row>
    <row r="4092" spans="1:3" x14ac:dyDescent="0.35">
      <c r="A4092" s="29">
        <v>44910</v>
      </c>
      <c r="B4092" s="30">
        <v>495.5</v>
      </c>
    </row>
    <row r="4093" spans="1:3" x14ac:dyDescent="0.35">
      <c r="A4093" s="29">
        <v>44911</v>
      </c>
      <c r="B4093" s="30">
        <v>491.05</v>
      </c>
    </row>
    <row r="4094" spans="1:3" x14ac:dyDescent="0.35">
      <c r="A4094" s="29">
        <v>44914</v>
      </c>
      <c r="B4094" s="30">
        <v>485.85</v>
      </c>
    </row>
    <row r="4095" spans="1:3" x14ac:dyDescent="0.35">
      <c r="A4095" s="29">
        <v>44915</v>
      </c>
      <c r="B4095" s="30">
        <v>467.35</v>
      </c>
    </row>
    <row r="4096" spans="1:3" x14ac:dyDescent="0.35">
      <c r="A4096" s="29">
        <v>44916</v>
      </c>
      <c r="B4096" s="30">
        <v>481.35</v>
      </c>
    </row>
    <row r="4097" spans="1:2" x14ac:dyDescent="0.35">
      <c r="A4097" s="29">
        <v>44917</v>
      </c>
      <c r="B4097" s="30">
        <v>475.1</v>
      </c>
    </row>
    <row r="4098" spans="1:2" x14ac:dyDescent="0.35">
      <c r="A4098" s="29">
        <v>44918</v>
      </c>
      <c r="B4098" s="30">
        <v>471.95</v>
      </c>
    </row>
    <row r="4099" spans="1:2" x14ac:dyDescent="0.35">
      <c r="A4099" s="29">
        <v>44922</v>
      </c>
      <c r="B4099" s="30">
        <v>478.5</v>
      </c>
    </row>
    <row r="4100" spans="1:2" x14ac:dyDescent="0.35">
      <c r="A4100" s="29">
        <v>44923</v>
      </c>
      <c r="B4100" s="30">
        <v>476.3</v>
      </c>
    </row>
    <row r="4101" spans="1:2" x14ac:dyDescent="0.35">
      <c r="A4101" s="29">
        <v>44924</v>
      </c>
      <c r="B4101" s="30">
        <v>482.6</v>
      </c>
    </row>
    <row r="4102" spans="1:2" x14ac:dyDescent="0.35">
      <c r="A4102" s="29">
        <v>44925</v>
      </c>
      <c r="B4102" s="30">
        <v>475.5</v>
      </c>
    </row>
    <row r="4103" spans="1:2" x14ac:dyDescent="0.35">
      <c r="A4103" s="29">
        <v>44928</v>
      </c>
      <c r="B4103" s="30">
        <v>483.6</v>
      </c>
    </row>
    <row r="4104" spans="1:2" x14ac:dyDescent="0.35">
      <c r="A4104" s="29">
        <v>44929</v>
      </c>
      <c r="B4104" s="30">
        <v>489.1</v>
      </c>
    </row>
    <row r="4105" spans="1:2" x14ac:dyDescent="0.35">
      <c r="A4105" s="29">
        <v>44930</v>
      </c>
      <c r="B4105" s="30">
        <v>511</v>
      </c>
    </row>
    <row r="4106" spans="1:2" x14ac:dyDescent="0.35">
      <c r="A4106" s="29">
        <v>44931</v>
      </c>
      <c r="B4106" s="30">
        <v>518</v>
      </c>
    </row>
    <row r="4107" spans="1:2" x14ac:dyDescent="0.35">
      <c r="A4107" s="29">
        <v>44932</v>
      </c>
      <c r="B4107" s="30">
        <v>527.6</v>
      </c>
    </row>
    <row r="4108" spans="1:2" x14ac:dyDescent="0.35">
      <c r="A4108" s="29">
        <v>44935</v>
      </c>
      <c r="B4108" s="30">
        <v>526.5</v>
      </c>
    </row>
    <row r="4109" spans="1:2" x14ac:dyDescent="0.35">
      <c r="A4109" s="29">
        <v>44936</v>
      </c>
      <c r="B4109" s="30">
        <v>524.29999999999995</v>
      </c>
    </row>
    <row r="4110" spans="1:2" x14ac:dyDescent="0.35">
      <c r="A4110" s="29">
        <v>44937</v>
      </c>
      <c r="B4110" s="30">
        <v>543.4</v>
      </c>
    </row>
    <row r="4111" spans="1:2" x14ac:dyDescent="0.35">
      <c r="A4111" s="29">
        <v>44938</v>
      </c>
      <c r="B4111" s="30">
        <v>554</v>
      </c>
    </row>
    <row r="4112" spans="1:2" x14ac:dyDescent="0.35">
      <c r="A4112" s="29">
        <v>44939</v>
      </c>
      <c r="B4112" s="30">
        <v>563.6</v>
      </c>
    </row>
    <row r="4113" spans="1:2" x14ac:dyDescent="0.35">
      <c r="A4113" s="29">
        <v>44942</v>
      </c>
      <c r="B4113" s="30">
        <v>560.6</v>
      </c>
    </row>
    <row r="4114" spans="1:2" x14ac:dyDescent="0.35">
      <c r="A4114" s="29">
        <v>44943</v>
      </c>
      <c r="B4114" s="30">
        <v>555.1</v>
      </c>
    </row>
    <row r="4115" spans="1:2" x14ac:dyDescent="0.35">
      <c r="A4115" s="29">
        <v>44944</v>
      </c>
      <c r="B4115" s="30">
        <v>543.70000000000005</v>
      </c>
    </row>
    <row r="4116" spans="1:2" x14ac:dyDescent="0.35">
      <c r="A4116" s="29">
        <v>44945</v>
      </c>
      <c r="B4116" s="30">
        <v>530</v>
      </c>
    </row>
    <row r="4117" spans="1:2" x14ac:dyDescent="0.35">
      <c r="A4117" s="29">
        <v>44946</v>
      </c>
      <c r="B4117" s="30">
        <v>531.6</v>
      </c>
    </row>
    <row r="4118" spans="1:2" x14ac:dyDescent="0.35">
      <c r="A4118" s="29">
        <v>44949</v>
      </c>
      <c r="B4118" s="30">
        <v>537.29999999999995</v>
      </c>
    </row>
    <row r="4119" spans="1:2" x14ac:dyDescent="0.35">
      <c r="A4119" s="29">
        <v>44950</v>
      </c>
      <c r="B4119" s="30">
        <v>538.79999999999995</v>
      </c>
    </row>
    <row r="4120" spans="1:2" x14ac:dyDescent="0.35">
      <c r="A4120" s="29">
        <v>44951</v>
      </c>
      <c r="B4120" s="30">
        <v>534.20000000000005</v>
      </c>
    </row>
    <row r="4121" spans="1:2" x14ac:dyDescent="0.35">
      <c r="A4121" s="29">
        <v>44952</v>
      </c>
      <c r="B4121" s="30">
        <v>547.9</v>
      </c>
    </row>
    <row r="4122" spans="1:2" x14ac:dyDescent="0.35">
      <c r="A4122" s="29">
        <v>44953</v>
      </c>
      <c r="B4122" s="30">
        <v>557.70000000000005</v>
      </c>
    </row>
    <row r="4123" spans="1:2" x14ac:dyDescent="0.35">
      <c r="A4123" s="29">
        <v>44956</v>
      </c>
      <c r="B4123" s="30">
        <v>566</v>
      </c>
    </row>
    <row r="4124" spans="1:2" x14ac:dyDescent="0.35">
      <c r="A4124" s="29">
        <v>44957</v>
      </c>
      <c r="B4124" s="30">
        <v>570.5</v>
      </c>
    </row>
    <row r="4125" spans="1:2" x14ac:dyDescent="0.35">
      <c r="A4125" s="29">
        <v>44958</v>
      </c>
      <c r="B4125" s="30">
        <v>563.4</v>
      </c>
    </row>
    <row r="4126" spans="1:2" x14ac:dyDescent="0.35">
      <c r="A4126" s="29">
        <v>44959</v>
      </c>
      <c r="B4126" s="30">
        <v>592.29999999999995</v>
      </c>
    </row>
    <row r="4127" spans="1:2" x14ac:dyDescent="0.35">
      <c r="A4127" s="29">
        <v>44960</v>
      </c>
      <c r="B4127" s="30">
        <v>598.6</v>
      </c>
    </row>
    <row r="4128" spans="1:2" x14ac:dyDescent="0.35">
      <c r="A4128" s="29">
        <v>44963</v>
      </c>
      <c r="B4128" s="30">
        <v>576</v>
      </c>
    </row>
    <row r="4129" spans="1:2" x14ac:dyDescent="0.35">
      <c r="A4129" s="29">
        <v>44964</v>
      </c>
      <c r="B4129" s="30">
        <v>573.4</v>
      </c>
    </row>
    <row r="4130" spans="1:2" x14ac:dyDescent="0.35">
      <c r="A4130" s="29">
        <v>44965</v>
      </c>
      <c r="B4130" s="30">
        <v>567.9</v>
      </c>
    </row>
    <row r="4131" spans="1:2" x14ac:dyDescent="0.35">
      <c r="A4131" s="29">
        <v>44966</v>
      </c>
      <c r="B4131" s="30">
        <v>579.20000000000005</v>
      </c>
    </row>
    <row r="4132" spans="1:2" x14ac:dyDescent="0.35">
      <c r="A4132" s="29">
        <v>44967</v>
      </c>
      <c r="B4132" s="30">
        <v>559.5</v>
      </c>
    </row>
    <row r="4133" spans="1:2" x14ac:dyDescent="0.35">
      <c r="A4133" s="29">
        <v>44970</v>
      </c>
      <c r="B4133" s="30">
        <v>566.6</v>
      </c>
    </row>
    <row r="4134" spans="1:2" x14ac:dyDescent="0.35">
      <c r="A4134" s="29">
        <v>44971</v>
      </c>
      <c r="B4134" s="30">
        <v>561.4</v>
      </c>
    </row>
    <row r="4135" spans="1:2" x14ac:dyDescent="0.35">
      <c r="A4135" s="29">
        <v>44972</v>
      </c>
      <c r="B4135" s="30">
        <v>578.4</v>
      </c>
    </row>
    <row r="4136" spans="1:2" x14ac:dyDescent="0.35">
      <c r="A4136" s="29">
        <v>44973</v>
      </c>
      <c r="B4136" s="30">
        <v>596.70000000000005</v>
      </c>
    </row>
    <row r="4137" spans="1:2" x14ac:dyDescent="0.35">
      <c r="A4137" s="29">
        <v>44974</v>
      </c>
      <c r="B4137" s="30">
        <v>590</v>
      </c>
    </row>
    <row r="4138" spans="1:2" x14ac:dyDescent="0.35">
      <c r="A4138" s="29">
        <v>44977</v>
      </c>
      <c r="B4138" s="30">
        <v>591.1</v>
      </c>
    </row>
    <row r="4139" spans="1:2" x14ac:dyDescent="0.35">
      <c r="A4139" s="29">
        <v>44978</v>
      </c>
      <c r="B4139" s="30">
        <v>585.29999999999995</v>
      </c>
    </row>
    <row r="4140" spans="1:2" x14ac:dyDescent="0.35">
      <c r="A4140" s="29">
        <v>44979</v>
      </c>
      <c r="B4140" s="30">
        <v>576.9</v>
      </c>
    </row>
    <row r="4141" spans="1:2" x14ac:dyDescent="0.35">
      <c r="A4141" s="29">
        <v>44980</v>
      </c>
      <c r="B4141" s="30">
        <v>578.6</v>
      </c>
    </row>
    <row r="4142" spans="1:2" x14ac:dyDescent="0.35">
      <c r="A4142" s="29">
        <v>44981</v>
      </c>
      <c r="B4142" s="30">
        <v>553.79999999999995</v>
      </c>
    </row>
    <row r="4143" spans="1:2" x14ac:dyDescent="0.35">
      <c r="A4143" s="29">
        <v>44984</v>
      </c>
      <c r="B4143" s="30">
        <v>561.4</v>
      </c>
    </row>
    <row r="4144" spans="1:2" x14ac:dyDescent="0.35">
      <c r="A4144" s="29">
        <v>44985</v>
      </c>
      <c r="B4144" s="30">
        <v>555</v>
      </c>
    </row>
    <row r="4145" spans="1:2" x14ac:dyDescent="0.35">
      <c r="A4145" s="29">
        <v>44986</v>
      </c>
      <c r="B4145" s="30">
        <v>561.70000000000005</v>
      </c>
    </row>
    <row r="4146" spans="1:2" x14ac:dyDescent="0.35">
      <c r="A4146" s="29">
        <v>44987</v>
      </c>
      <c r="B4146" s="30">
        <v>571.70000000000005</v>
      </c>
    </row>
    <row r="4147" spans="1:2" x14ac:dyDescent="0.35">
      <c r="A4147" s="29">
        <v>44988</v>
      </c>
      <c r="B4147" s="30">
        <v>577.4</v>
      </c>
    </row>
    <row r="4148" spans="1:2" x14ac:dyDescent="0.35">
      <c r="A4148" s="29">
        <v>44991</v>
      </c>
      <c r="B4148" s="30">
        <v>578.9</v>
      </c>
    </row>
    <row r="4149" spans="1:2" x14ac:dyDescent="0.35">
      <c r="A4149" s="29">
        <v>44992</v>
      </c>
      <c r="B4149" s="30">
        <v>575.9</v>
      </c>
    </row>
    <row r="4150" spans="1:2" x14ac:dyDescent="0.35">
      <c r="A4150" s="29">
        <v>44993</v>
      </c>
      <c r="B4150" s="30">
        <v>579.9</v>
      </c>
    </row>
    <row r="4151" spans="1:2" x14ac:dyDescent="0.35">
      <c r="A4151" s="29">
        <v>44994</v>
      </c>
      <c r="B4151" s="30">
        <v>579</v>
      </c>
    </row>
    <row r="4152" spans="1:2" x14ac:dyDescent="0.35">
      <c r="A4152" s="29">
        <v>44995</v>
      </c>
      <c r="B4152" s="30">
        <v>573.6</v>
      </c>
    </row>
    <row r="4153" spans="1:2" x14ac:dyDescent="0.35">
      <c r="A4153" s="29">
        <v>44998</v>
      </c>
      <c r="B4153" s="30">
        <v>550.20000000000005</v>
      </c>
    </row>
    <row r="4154" spans="1:2" x14ac:dyDescent="0.35">
      <c r="A4154" s="29">
        <v>44999</v>
      </c>
      <c r="B4154" s="30">
        <v>565.20000000000005</v>
      </c>
    </row>
    <row r="4155" spans="1:2" x14ac:dyDescent="0.35">
      <c r="A4155" s="29">
        <v>45000</v>
      </c>
      <c r="B4155" s="30">
        <v>539.29999999999995</v>
      </c>
    </row>
    <row r="4156" spans="1:2" x14ac:dyDescent="0.35">
      <c r="A4156" s="29">
        <v>45001</v>
      </c>
      <c r="B4156" s="30">
        <v>552.9</v>
      </c>
    </row>
    <row r="4157" spans="1:2" x14ac:dyDescent="0.35">
      <c r="A4157" s="29">
        <v>45002</v>
      </c>
      <c r="B4157" s="30">
        <v>547.1</v>
      </c>
    </row>
    <row r="4158" spans="1:2" x14ac:dyDescent="0.35">
      <c r="A4158" s="29">
        <v>45005</v>
      </c>
      <c r="B4158" s="30">
        <v>556</v>
      </c>
    </row>
    <row r="4159" spans="1:2" x14ac:dyDescent="0.35">
      <c r="A4159" s="29">
        <v>45006</v>
      </c>
      <c r="B4159" s="30">
        <v>568</v>
      </c>
    </row>
    <row r="4160" spans="1:2" x14ac:dyDescent="0.35">
      <c r="A4160" s="29">
        <v>45007</v>
      </c>
      <c r="B4160" s="30">
        <v>572</v>
      </c>
    </row>
    <row r="4161" spans="1:2" x14ac:dyDescent="0.35">
      <c r="A4161" s="29">
        <v>45008</v>
      </c>
      <c r="B4161" s="30">
        <v>578.1</v>
      </c>
    </row>
    <row r="4162" spans="1:2" x14ac:dyDescent="0.35">
      <c r="A4162" s="29">
        <v>45009</v>
      </c>
      <c r="B4162" s="30">
        <v>580.5</v>
      </c>
    </row>
    <row r="4163" spans="1:2" x14ac:dyDescent="0.35">
      <c r="A4163" s="29">
        <v>45012</v>
      </c>
      <c r="B4163" s="30">
        <v>573.29999999999995</v>
      </c>
    </row>
    <row r="4164" spans="1:2" x14ac:dyDescent="0.35">
      <c r="A4164" s="29">
        <v>45013</v>
      </c>
      <c r="B4164" s="30">
        <v>575.4</v>
      </c>
    </row>
    <row r="4165" spans="1:2" x14ac:dyDescent="0.35">
      <c r="A4165" s="29">
        <v>45014</v>
      </c>
      <c r="B4165" s="30">
        <v>584.20000000000005</v>
      </c>
    </row>
    <row r="4166" spans="1:2" x14ac:dyDescent="0.35">
      <c r="A4166" s="29">
        <v>45015</v>
      </c>
      <c r="B4166" s="30">
        <v>594.6</v>
      </c>
    </row>
    <row r="4167" spans="1:2" x14ac:dyDescent="0.35">
      <c r="A4167" s="29">
        <v>45016</v>
      </c>
      <c r="B4167" s="30">
        <v>600</v>
      </c>
    </row>
    <row r="4168" spans="1:2" x14ac:dyDescent="0.35">
      <c r="A4168" s="29">
        <v>45019</v>
      </c>
      <c r="B4168" s="30">
        <v>593.70000000000005</v>
      </c>
    </row>
    <row r="4169" spans="1:2" x14ac:dyDescent="0.35">
      <c r="A4169" s="29">
        <v>45020</v>
      </c>
      <c r="B4169" s="30">
        <v>584.20000000000005</v>
      </c>
    </row>
    <row r="4170" spans="1:2" x14ac:dyDescent="0.35">
      <c r="A4170" s="29">
        <v>45021</v>
      </c>
      <c r="B4170" s="30">
        <v>565.5</v>
      </c>
    </row>
    <row r="4171" spans="1:2" x14ac:dyDescent="0.35">
      <c r="A4171" s="29">
        <v>45022</v>
      </c>
      <c r="B4171" s="30">
        <v>555.4</v>
      </c>
    </row>
    <row r="4172" spans="1:2" x14ac:dyDescent="0.35">
      <c r="A4172" s="29">
        <v>45027</v>
      </c>
      <c r="B4172" s="30">
        <v>556.9</v>
      </c>
    </row>
    <row r="4173" spans="1:2" x14ac:dyDescent="0.35">
      <c r="A4173" s="29">
        <v>45028</v>
      </c>
      <c r="B4173" s="30">
        <v>554.1</v>
      </c>
    </row>
    <row r="4174" spans="1:2" x14ac:dyDescent="0.35">
      <c r="A4174" s="29">
        <v>45029</v>
      </c>
      <c r="B4174" s="30">
        <v>568.6</v>
      </c>
    </row>
    <row r="4175" spans="1:2" x14ac:dyDescent="0.35">
      <c r="A4175" s="29">
        <v>45030</v>
      </c>
      <c r="B4175" s="30">
        <v>576</v>
      </c>
    </row>
    <row r="4176" spans="1:2" x14ac:dyDescent="0.35">
      <c r="A4176" s="29">
        <v>45033</v>
      </c>
      <c r="B4176" s="30">
        <v>567.9</v>
      </c>
    </row>
    <row r="4177" spans="1:2" x14ac:dyDescent="0.35">
      <c r="A4177" s="29">
        <v>45034</v>
      </c>
      <c r="B4177" s="30">
        <v>571.70000000000005</v>
      </c>
    </row>
    <row r="4178" spans="1:2" x14ac:dyDescent="0.35">
      <c r="A4178" s="29">
        <v>45035</v>
      </c>
      <c r="B4178" s="30">
        <v>572</v>
      </c>
    </row>
    <row r="4179" spans="1:2" x14ac:dyDescent="0.35">
      <c r="A4179" s="29">
        <v>45036</v>
      </c>
      <c r="B4179" s="30">
        <v>576.1</v>
      </c>
    </row>
    <row r="4180" spans="1:2" x14ac:dyDescent="0.35">
      <c r="A4180" s="29">
        <v>45037</v>
      </c>
      <c r="B4180" s="30">
        <v>578</v>
      </c>
    </row>
    <row r="4181" spans="1:2" x14ac:dyDescent="0.35">
      <c r="A4181" s="29">
        <v>45040</v>
      </c>
      <c r="B4181" s="30">
        <v>584.79999999999995</v>
      </c>
    </row>
    <row r="4182" spans="1:2" x14ac:dyDescent="0.35">
      <c r="A4182" s="29">
        <v>45041</v>
      </c>
      <c r="B4182" s="30">
        <v>585.20000000000005</v>
      </c>
    </row>
    <row r="4183" spans="1:2" x14ac:dyDescent="0.35">
      <c r="A4183" s="29">
        <v>45042</v>
      </c>
      <c r="B4183" s="30">
        <v>571.79999999999995</v>
      </c>
    </row>
    <row r="4184" spans="1:2" x14ac:dyDescent="0.35">
      <c r="A4184" s="29">
        <v>45043</v>
      </c>
      <c r="B4184" s="30">
        <v>579.79999999999995</v>
      </c>
    </row>
    <row r="4185" spans="1:2" x14ac:dyDescent="0.35">
      <c r="A4185" s="29">
        <v>45044</v>
      </c>
      <c r="B4185" s="30">
        <v>579.70000000000005</v>
      </c>
    </row>
    <row r="4186" spans="1:2" x14ac:dyDescent="0.35">
      <c r="A4186" s="29">
        <v>45048</v>
      </c>
      <c r="B4186" s="30">
        <v>562.79999999999995</v>
      </c>
    </row>
    <row r="4187" spans="1:2" x14ac:dyDescent="0.35">
      <c r="A4187" s="29">
        <v>45049</v>
      </c>
      <c r="B4187" s="30">
        <v>566.6</v>
      </c>
    </row>
    <row r="4188" spans="1:2" x14ac:dyDescent="0.35">
      <c r="A4188" s="29">
        <v>45050</v>
      </c>
      <c r="B4188" s="30">
        <v>558.5</v>
      </c>
    </row>
    <row r="4189" spans="1:2" x14ac:dyDescent="0.35">
      <c r="A4189" s="29">
        <v>45051</v>
      </c>
      <c r="B4189" s="30">
        <v>561.4</v>
      </c>
    </row>
    <row r="4190" spans="1:2" x14ac:dyDescent="0.35">
      <c r="A4190" s="29">
        <v>45054</v>
      </c>
      <c r="B4190" s="30">
        <v>564.5</v>
      </c>
    </row>
    <row r="4191" spans="1:2" x14ac:dyDescent="0.35">
      <c r="A4191" s="29">
        <v>45055</v>
      </c>
      <c r="B4191" s="30">
        <v>549.20000000000005</v>
      </c>
    </row>
    <row r="4192" spans="1:2" x14ac:dyDescent="0.35">
      <c r="A4192" s="29">
        <v>45056</v>
      </c>
      <c r="B4192" s="30">
        <v>541.5</v>
      </c>
    </row>
    <row r="4193" spans="1:2" x14ac:dyDescent="0.35">
      <c r="A4193" s="29">
        <v>45057</v>
      </c>
      <c r="B4193" s="30">
        <v>544.9</v>
      </c>
    </row>
    <row r="4194" spans="1:2" x14ac:dyDescent="0.35">
      <c r="A4194" s="29">
        <v>45058</v>
      </c>
      <c r="B4194" s="30">
        <v>545.4</v>
      </c>
    </row>
    <row r="4195" spans="1:2" x14ac:dyDescent="0.35">
      <c r="A4195" s="29">
        <v>45061</v>
      </c>
      <c r="B4195" s="30">
        <v>551.4</v>
      </c>
    </row>
    <row r="4196" spans="1:2" x14ac:dyDescent="0.35">
      <c r="A4196" s="29">
        <v>45062</v>
      </c>
      <c r="B4196" s="30">
        <v>546.5</v>
      </c>
    </row>
    <row r="4197" spans="1:2" x14ac:dyDescent="0.35">
      <c r="A4197" s="29">
        <v>45063</v>
      </c>
      <c r="B4197" s="30">
        <v>542</v>
      </c>
    </row>
    <row r="4198" spans="1:2" x14ac:dyDescent="0.35">
      <c r="A4198" s="29">
        <v>45064</v>
      </c>
      <c r="B4198" s="30">
        <v>544.79999999999995</v>
      </c>
    </row>
    <row r="4199" spans="1:2" x14ac:dyDescent="0.35">
      <c r="A4199" s="29">
        <v>45065</v>
      </c>
      <c r="B4199" s="30">
        <v>535.1</v>
      </c>
    </row>
    <row r="4200" spans="1:2" x14ac:dyDescent="0.35">
      <c r="A4200" s="29">
        <v>45068</v>
      </c>
      <c r="B4200" s="30">
        <v>542</v>
      </c>
    </row>
    <row r="4201" spans="1:2" x14ac:dyDescent="0.35">
      <c r="A4201" s="29">
        <v>45069</v>
      </c>
      <c r="B4201" s="30">
        <v>525.9</v>
      </c>
    </row>
    <row r="4202" spans="1:2" x14ac:dyDescent="0.35">
      <c r="A4202" s="29">
        <v>45070</v>
      </c>
      <c r="B4202" s="30">
        <v>513.5</v>
      </c>
    </row>
    <row r="4203" spans="1:2" x14ac:dyDescent="0.35">
      <c r="A4203" s="29">
        <v>45071</v>
      </c>
      <c r="B4203" s="30">
        <v>510.4</v>
      </c>
    </row>
    <row r="4204" spans="1:2" x14ac:dyDescent="0.35">
      <c r="A4204" s="29">
        <v>45072</v>
      </c>
      <c r="B4204" s="30">
        <v>517.70000000000005</v>
      </c>
    </row>
    <row r="4205" spans="1:2" x14ac:dyDescent="0.35">
      <c r="A4205" s="29">
        <v>45075</v>
      </c>
      <c r="B4205" s="30">
        <v>514.70000000000005</v>
      </c>
    </row>
    <row r="4206" spans="1:2" x14ac:dyDescent="0.35">
      <c r="A4206" s="29">
        <v>45076</v>
      </c>
      <c r="B4206" s="30">
        <v>513.29999999999995</v>
      </c>
    </row>
    <row r="4207" spans="1:2" x14ac:dyDescent="0.35">
      <c r="A4207" s="29">
        <v>45077</v>
      </c>
      <c r="B4207" s="30">
        <v>498.35</v>
      </c>
    </row>
    <row r="4208" spans="1:2" x14ac:dyDescent="0.35">
      <c r="A4208" s="29">
        <v>45078</v>
      </c>
      <c r="B4208" s="30">
        <v>496.2</v>
      </c>
    </row>
    <row r="4209" spans="1:2" x14ac:dyDescent="0.35">
      <c r="A4209" s="29">
        <v>45079</v>
      </c>
      <c r="B4209" s="30">
        <v>506.7</v>
      </c>
    </row>
    <row r="4210" spans="1:2" x14ac:dyDescent="0.35">
      <c r="A4210" s="29">
        <v>45082</v>
      </c>
      <c r="B4210" s="30">
        <v>501.9</v>
      </c>
    </row>
    <row r="4211" spans="1:2" x14ac:dyDescent="0.35">
      <c r="A4211" s="29">
        <v>45083</v>
      </c>
      <c r="B4211" s="30">
        <v>501.9</v>
      </c>
    </row>
    <row r="4212" spans="1:2" x14ac:dyDescent="0.35">
      <c r="A4212" s="29">
        <v>45084</v>
      </c>
      <c r="B4212" s="30">
        <v>504.8</v>
      </c>
    </row>
    <row r="4213" spans="1:2" x14ac:dyDescent="0.35">
      <c r="A4213" s="29">
        <v>45085</v>
      </c>
      <c r="B4213" s="30">
        <v>502.5</v>
      </c>
    </row>
    <row r="4214" spans="1:2" x14ac:dyDescent="0.35">
      <c r="A4214" s="29">
        <v>45086</v>
      </c>
      <c r="B4214" s="30">
        <v>504.7</v>
      </c>
    </row>
    <row r="4215" spans="1:2" x14ac:dyDescent="0.35">
      <c r="A4215" s="29">
        <v>45089</v>
      </c>
      <c r="B4215" s="30">
        <v>509.7</v>
      </c>
    </row>
    <row r="4216" spans="1:2" x14ac:dyDescent="0.35">
      <c r="A4216" s="29">
        <v>45090</v>
      </c>
      <c r="B4216" s="30">
        <v>514.9</v>
      </c>
    </row>
    <row r="4217" spans="1:2" x14ac:dyDescent="0.35">
      <c r="A4217" s="29">
        <v>45091</v>
      </c>
      <c r="B4217" s="30">
        <v>523</v>
      </c>
    </row>
    <row r="4218" spans="1:2" x14ac:dyDescent="0.35">
      <c r="A4218" s="29">
        <v>45092</v>
      </c>
      <c r="B4218" s="30">
        <v>516.4</v>
      </c>
    </row>
    <row r="4219" spans="1:2" x14ac:dyDescent="0.35">
      <c r="A4219" s="29">
        <v>45093</v>
      </c>
      <c r="B4219" s="30">
        <v>527.70000000000005</v>
      </c>
    </row>
    <row r="4220" spans="1:2" x14ac:dyDescent="0.35">
      <c r="A4220" s="29">
        <v>45096</v>
      </c>
      <c r="B4220" s="30">
        <v>518.79999999999995</v>
      </c>
    </row>
    <row r="4221" spans="1:2" x14ac:dyDescent="0.35">
      <c r="A4221" s="29">
        <v>45097</v>
      </c>
      <c r="B4221" s="30">
        <v>515.5</v>
      </c>
    </row>
    <row r="4222" spans="1:2" x14ac:dyDescent="0.35">
      <c r="A4222" s="29">
        <v>45098</v>
      </c>
      <c r="B4222" s="30">
        <v>511.2</v>
      </c>
    </row>
    <row r="4223" spans="1:2" x14ac:dyDescent="0.35">
      <c r="A4223" s="29">
        <v>45099</v>
      </c>
      <c r="B4223" s="30">
        <v>513</v>
      </c>
    </row>
    <row r="4224" spans="1:2" x14ac:dyDescent="0.35">
      <c r="A4224" s="29">
        <v>45100</v>
      </c>
      <c r="B4224" s="30">
        <v>502.2</v>
      </c>
    </row>
    <row r="4225" spans="1:2" x14ac:dyDescent="0.35">
      <c r="A4225" s="29">
        <v>45103</v>
      </c>
      <c r="B4225" s="30">
        <v>502.4</v>
      </c>
    </row>
    <row r="4226" spans="1:2" x14ac:dyDescent="0.35">
      <c r="A4226" s="29">
        <v>45104</v>
      </c>
      <c r="B4226" s="30">
        <v>505.7</v>
      </c>
    </row>
    <row r="4227" spans="1:2" x14ac:dyDescent="0.35">
      <c r="A4227" s="29">
        <v>45105</v>
      </c>
      <c r="B4227" s="30">
        <v>500</v>
      </c>
    </row>
    <row r="4228" spans="1:2" x14ac:dyDescent="0.35">
      <c r="A4228" s="29">
        <v>45106</v>
      </c>
      <c r="B4228" s="30">
        <v>501.3</v>
      </c>
    </row>
    <row r="4229" spans="1:2" x14ac:dyDescent="0.35">
      <c r="A4229" s="29">
        <v>45107</v>
      </c>
      <c r="B4229" s="30">
        <v>505.6</v>
      </c>
    </row>
    <row r="4230" spans="1:2" x14ac:dyDescent="0.35">
      <c r="A4230" s="29">
        <v>45110</v>
      </c>
      <c r="B4230" s="30">
        <v>504</v>
      </c>
    </row>
    <row r="4231" spans="1:2" x14ac:dyDescent="0.35">
      <c r="A4231" s="29">
        <v>45111</v>
      </c>
      <c r="B4231" s="30">
        <v>506</v>
      </c>
    </row>
    <row r="4232" spans="1:2" x14ac:dyDescent="0.35">
      <c r="A4232" s="29">
        <v>45112</v>
      </c>
      <c r="B4232" s="30">
        <v>491.4</v>
      </c>
    </row>
    <row r="4233" spans="1:2" x14ac:dyDescent="0.35">
      <c r="A4233" s="29">
        <v>45113</v>
      </c>
      <c r="B4233" s="30">
        <v>475.5</v>
      </c>
    </row>
    <row r="4234" spans="1:2" x14ac:dyDescent="0.35">
      <c r="A4234" s="29">
        <v>45114</v>
      </c>
      <c r="B4234" s="30">
        <v>477.6</v>
      </c>
    </row>
    <row r="4235" spans="1:2" x14ac:dyDescent="0.35">
      <c r="A4235" s="29">
        <v>45117</v>
      </c>
      <c r="B4235" s="30">
        <v>480.75</v>
      </c>
    </row>
    <row r="4236" spans="1:2" x14ac:dyDescent="0.35">
      <c r="A4236" s="29">
        <v>45118</v>
      </c>
      <c r="B4236" s="30">
        <v>488.25</v>
      </c>
    </row>
    <row r="4237" spans="1:2" x14ac:dyDescent="0.35">
      <c r="A4237" s="29">
        <v>45119</v>
      </c>
      <c r="B4237" s="30">
        <v>498.7</v>
      </c>
    </row>
    <row r="4238" spans="1:2" x14ac:dyDescent="0.35">
      <c r="A4238" s="29">
        <v>45120</v>
      </c>
      <c r="B4238" s="30">
        <v>501.6</v>
      </c>
    </row>
    <row r="4239" spans="1:2" x14ac:dyDescent="0.35">
      <c r="A4239" s="29">
        <v>45121</v>
      </c>
      <c r="B4239" s="30">
        <v>500</v>
      </c>
    </row>
    <row r="4240" spans="1:2" x14ac:dyDescent="0.35">
      <c r="A4240" s="29">
        <v>45124</v>
      </c>
      <c r="B4240" s="30">
        <v>490.25</v>
      </c>
    </row>
    <row r="4241" spans="1:2" x14ac:dyDescent="0.35">
      <c r="A4241" s="29">
        <v>45125</v>
      </c>
      <c r="B4241" s="30">
        <v>494</v>
      </c>
    </row>
    <row r="4242" spans="1:2" x14ac:dyDescent="0.35">
      <c r="A4242" s="29">
        <v>45126</v>
      </c>
      <c r="B4242" s="30">
        <v>530.4</v>
      </c>
    </row>
    <row r="4243" spans="1:2" x14ac:dyDescent="0.35">
      <c r="A4243" s="29">
        <v>45127</v>
      </c>
      <c r="B4243" s="30">
        <v>541.4</v>
      </c>
    </row>
    <row r="4244" spans="1:2" x14ac:dyDescent="0.35">
      <c r="A4244" s="29">
        <v>45128</v>
      </c>
      <c r="B4244" s="30">
        <v>541.29999999999995</v>
      </c>
    </row>
    <row r="4245" spans="1:2" x14ac:dyDescent="0.35">
      <c r="A4245" s="29">
        <v>45131</v>
      </c>
      <c r="B4245" s="30">
        <v>532.6</v>
      </c>
    </row>
    <row r="4246" spans="1:2" x14ac:dyDescent="0.35">
      <c r="A4246" s="29">
        <v>45132</v>
      </c>
      <c r="B4246" s="30">
        <v>531.70000000000005</v>
      </c>
    </row>
    <row r="4247" spans="1:2" x14ac:dyDescent="0.35">
      <c r="A4247" s="29">
        <v>45133</v>
      </c>
      <c r="B4247" s="30">
        <v>522</v>
      </c>
    </row>
    <row r="4248" spans="1:2" x14ac:dyDescent="0.35">
      <c r="A4248" s="29">
        <v>45134</v>
      </c>
      <c r="B4248" s="30">
        <v>537.4</v>
      </c>
    </row>
    <row r="4249" spans="1:2" x14ac:dyDescent="0.35">
      <c r="A4249" s="29">
        <v>45135</v>
      </c>
      <c r="B4249" s="30">
        <v>531.20000000000005</v>
      </c>
    </row>
    <row r="4250" spans="1:2" x14ac:dyDescent="0.35">
      <c r="A4250" s="29">
        <v>45138</v>
      </c>
      <c r="B4250" s="30">
        <v>523.6</v>
      </c>
    </row>
    <row r="4251" spans="1:2" x14ac:dyDescent="0.35">
      <c r="A4251" s="29">
        <v>45139</v>
      </c>
      <c r="B4251" s="30">
        <v>518.4</v>
      </c>
    </row>
    <row r="4252" spans="1:2" x14ac:dyDescent="0.35">
      <c r="A4252" s="29">
        <v>45140</v>
      </c>
      <c r="B4252" s="30">
        <v>511</v>
      </c>
    </row>
    <row r="4253" spans="1:2" x14ac:dyDescent="0.35">
      <c r="A4253" s="29">
        <v>45141</v>
      </c>
      <c r="B4253" s="30">
        <v>510</v>
      </c>
    </row>
    <row r="4254" spans="1:2" x14ac:dyDescent="0.35">
      <c r="A4254" s="29">
        <v>45142</v>
      </c>
      <c r="B4254" s="30">
        <v>514.5</v>
      </c>
    </row>
    <row r="4255" spans="1:2" x14ac:dyDescent="0.35">
      <c r="A4255" s="29">
        <v>45145</v>
      </c>
      <c r="B4255" s="30">
        <v>517.9</v>
      </c>
    </row>
    <row r="4256" spans="1:2" x14ac:dyDescent="0.35">
      <c r="A4256" s="29">
        <v>45146</v>
      </c>
      <c r="B4256" s="30">
        <v>514.6</v>
      </c>
    </row>
    <row r="4257" spans="1:2" x14ac:dyDescent="0.35">
      <c r="A4257" s="29">
        <v>45147</v>
      </c>
      <c r="B4257" s="30">
        <v>517</v>
      </c>
    </row>
    <row r="4258" spans="1:2" x14ac:dyDescent="0.35">
      <c r="A4258" s="29">
        <v>45148</v>
      </c>
      <c r="B4258" s="30">
        <v>528.4</v>
      </c>
    </row>
    <row r="4259" spans="1:2" x14ac:dyDescent="0.35">
      <c r="A4259" s="29">
        <v>45149</v>
      </c>
      <c r="B4259" s="30">
        <v>517.1</v>
      </c>
    </row>
    <row r="4260" spans="1:2" x14ac:dyDescent="0.35">
      <c r="A4260" s="29">
        <v>45152</v>
      </c>
      <c r="B4260" s="30">
        <v>514</v>
      </c>
    </row>
    <row r="4261" spans="1:2" x14ac:dyDescent="0.35">
      <c r="A4261" s="29">
        <v>45153</v>
      </c>
      <c r="B4261" s="30">
        <v>508.9</v>
      </c>
    </row>
    <row r="4262" spans="1:2" x14ac:dyDescent="0.35">
      <c r="A4262" s="29">
        <v>45154</v>
      </c>
      <c r="B4262" s="30">
        <v>506.7</v>
      </c>
    </row>
    <row r="4263" spans="1:2" x14ac:dyDescent="0.35">
      <c r="A4263" s="29">
        <v>45155</v>
      </c>
      <c r="B4263" s="30">
        <v>498.3</v>
      </c>
    </row>
    <row r="4264" spans="1:2" x14ac:dyDescent="0.35">
      <c r="A4264" s="29">
        <v>45156</v>
      </c>
      <c r="B4264" s="30">
        <v>492.6</v>
      </c>
    </row>
    <row r="4265" spans="1:2" x14ac:dyDescent="0.35">
      <c r="A4265" s="29">
        <v>45159</v>
      </c>
      <c r="B4265" s="30">
        <v>498.5</v>
      </c>
    </row>
    <row r="4266" spans="1:2" x14ac:dyDescent="0.35">
      <c r="A4266" s="29">
        <v>45160</v>
      </c>
      <c r="B4266" s="30">
        <v>501.4</v>
      </c>
    </row>
    <row r="4267" spans="1:2" x14ac:dyDescent="0.35">
      <c r="A4267" s="29">
        <v>45161</v>
      </c>
      <c r="B4267" s="30">
        <v>499.1</v>
      </c>
    </row>
    <row r="4268" spans="1:2" x14ac:dyDescent="0.35">
      <c r="A4268" s="29">
        <v>45162</v>
      </c>
      <c r="B4268" s="30">
        <v>490</v>
      </c>
    </row>
    <row r="4269" spans="1:2" x14ac:dyDescent="0.35">
      <c r="A4269" s="29">
        <v>45163</v>
      </c>
      <c r="B4269" s="30">
        <v>487.6</v>
      </c>
    </row>
    <row r="4270" spans="1:2" x14ac:dyDescent="0.35">
      <c r="A4270" s="29">
        <v>45166</v>
      </c>
      <c r="B4270" s="30">
        <v>494.4</v>
      </c>
    </row>
    <row r="4271" spans="1:2" x14ac:dyDescent="0.35">
      <c r="A4271" s="29">
        <v>45167</v>
      </c>
      <c r="B4271" s="30">
        <v>499</v>
      </c>
    </row>
    <row r="4272" spans="1:2" x14ac:dyDescent="0.35">
      <c r="A4272" s="29">
        <v>45168</v>
      </c>
      <c r="B4272" s="30">
        <v>498.3</v>
      </c>
    </row>
    <row r="4273" spans="1:2" x14ac:dyDescent="0.35">
      <c r="A4273" s="29">
        <v>45169</v>
      </c>
      <c r="B4273" s="30">
        <v>494.2</v>
      </c>
    </row>
    <row r="4274" spans="1:2" x14ac:dyDescent="0.35">
      <c r="A4274" s="29">
        <v>45170</v>
      </c>
      <c r="B4274" s="30">
        <v>488.8</v>
      </c>
    </row>
    <row r="4275" spans="1:2" x14ac:dyDescent="0.35">
      <c r="A4275" s="29">
        <v>45173</v>
      </c>
      <c r="B4275" s="30">
        <v>490.55</v>
      </c>
    </row>
    <row r="4276" spans="1:2" x14ac:dyDescent="0.35">
      <c r="A4276" s="29">
        <v>45174</v>
      </c>
      <c r="B4276" s="30">
        <v>479.8</v>
      </c>
    </row>
    <row r="4277" spans="1:2" x14ac:dyDescent="0.35">
      <c r="A4277" s="29">
        <v>45175</v>
      </c>
      <c r="B4277" s="30">
        <v>468.7</v>
      </c>
    </row>
    <row r="4278" spans="1:2" x14ac:dyDescent="0.35">
      <c r="A4278" s="29">
        <v>45176</v>
      </c>
      <c r="B4278" s="30">
        <v>462.85</v>
      </c>
    </row>
    <row r="4279" spans="1:2" x14ac:dyDescent="0.35">
      <c r="A4279" s="29">
        <v>45177</v>
      </c>
      <c r="B4279" s="30">
        <v>469.7</v>
      </c>
    </row>
    <row r="4280" spans="1:2" x14ac:dyDescent="0.35">
      <c r="A4280" s="29">
        <v>45180</v>
      </c>
      <c r="B4280" s="30">
        <v>468.15</v>
      </c>
    </row>
    <row r="4281" spans="1:2" x14ac:dyDescent="0.35">
      <c r="A4281" s="29">
        <v>45181</v>
      </c>
      <c r="B4281" s="30">
        <v>463.7</v>
      </c>
    </row>
    <row r="4282" spans="1:2" x14ac:dyDescent="0.35">
      <c r="A4282" s="29">
        <v>45182</v>
      </c>
      <c r="B4282" s="30">
        <v>461.85</v>
      </c>
    </row>
    <row r="4283" spans="1:2" x14ac:dyDescent="0.35">
      <c r="A4283" s="29">
        <v>45183</v>
      </c>
      <c r="B4283" s="30">
        <v>461</v>
      </c>
    </row>
    <row r="4284" spans="1:2" x14ac:dyDescent="0.35">
      <c r="A4284" s="29">
        <v>45184</v>
      </c>
      <c r="B4284" s="30">
        <v>469.1</v>
      </c>
    </row>
    <row r="4285" spans="1:2" x14ac:dyDescent="0.35">
      <c r="A4285" s="29">
        <v>45187</v>
      </c>
      <c r="B4285" s="30">
        <v>459.45</v>
      </c>
    </row>
    <row r="4286" spans="1:2" x14ac:dyDescent="0.35">
      <c r="A4286" s="29">
        <v>45188</v>
      </c>
      <c r="B4286" s="30">
        <v>456.85</v>
      </c>
    </row>
    <row r="4287" spans="1:2" x14ac:dyDescent="0.35">
      <c r="A4287" s="29">
        <v>45189</v>
      </c>
      <c r="B4287" s="30">
        <v>457.6</v>
      </c>
    </row>
    <row r="4288" spans="1:2" x14ac:dyDescent="0.35">
      <c r="A4288" s="29">
        <v>45190</v>
      </c>
      <c r="B4288" s="30">
        <v>453.6</v>
      </c>
    </row>
    <row r="4289" spans="1:2" x14ac:dyDescent="0.35">
      <c r="A4289" s="29">
        <v>45191</v>
      </c>
      <c r="B4289" s="30">
        <v>460.45</v>
      </c>
    </row>
    <row r="4290" spans="1:2" x14ac:dyDescent="0.35">
      <c r="A4290" s="29">
        <v>45194</v>
      </c>
      <c r="B4290" s="30">
        <v>439.55</v>
      </c>
    </row>
    <row r="4291" spans="1:2" x14ac:dyDescent="0.35">
      <c r="A4291" s="29">
        <v>45195</v>
      </c>
      <c r="B4291" s="30">
        <v>429.95</v>
      </c>
    </row>
    <row r="4292" spans="1:2" x14ac:dyDescent="0.35">
      <c r="A4292" s="29">
        <v>45196</v>
      </c>
      <c r="B4292" s="30">
        <v>427.25</v>
      </c>
    </row>
    <row r="4293" spans="1:2" x14ac:dyDescent="0.35">
      <c r="A4293" s="29">
        <v>45197</v>
      </c>
      <c r="B4293" s="30">
        <v>429.45</v>
      </c>
    </row>
    <row r="4294" spans="1:2" x14ac:dyDescent="0.35">
      <c r="A4294" s="29">
        <v>45198</v>
      </c>
      <c r="B4294" s="30">
        <v>431.9</v>
      </c>
    </row>
    <row r="4295" spans="1:2" x14ac:dyDescent="0.35">
      <c r="A4295" s="29">
        <v>45201</v>
      </c>
      <c r="B4295" s="30">
        <v>429.3</v>
      </c>
    </row>
    <row r="4296" spans="1:2" x14ac:dyDescent="0.35">
      <c r="A4296" s="29">
        <v>45202</v>
      </c>
      <c r="B4296" s="30">
        <v>421.65</v>
      </c>
    </row>
    <row r="4297" spans="1:2" x14ac:dyDescent="0.35">
      <c r="A4297" s="29">
        <v>45203</v>
      </c>
      <c r="B4297" s="30">
        <v>421.45</v>
      </c>
    </row>
    <row r="4298" spans="1:2" x14ac:dyDescent="0.35">
      <c r="A4298" s="29">
        <v>45204</v>
      </c>
      <c r="B4298" s="30">
        <v>421.45</v>
      </c>
    </row>
    <row r="4299" spans="1:2" x14ac:dyDescent="0.35">
      <c r="A4299" s="29">
        <v>45205</v>
      </c>
      <c r="B4299" s="30">
        <v>425.35</v>
      </c>
    </row>
    <row r="4300" spans="1:2" x14ac:dyDescent="0.35">
      <c r="A4300" s="29">
        <v>45208</v>
      </c>
      <c r="B4300" s="30">
        <v>419.65</v>
      </c>
    </row>
    <row r="4301" spans="1:2" x14ac:dyDescent="0.35">
      <c r="A4301" s="29">
        <v>45209</v>
      </c>
      <c r="B4301" s="30">
        <v>434.1</v>
      </c>
    </row>
    <row r="4302" spans="1:2" x14ac:dyDescent="0.35">
      <c r="A4302" s="29">
        <v>45210</v>
      </c>
      <c r="B4302" s="30">
        <v>427.95</v>
      </c>
    </row>
    <row r="4303" spans="1:2" x14ac:dyDescent="0.35">
      <c r="A4303" s="29">
        <v>45211</v>
      </c>
      <c r="B4303" s="30">
        <v>416.8</v>
      </c>
    </row>
    <row r="4304" spans="1:2" x14ac:dyDescent="0.35">
      <c r="A4304" s="29">
        <v>45212</v>
      </c>
      <c r="B4304" s="30">
        <v>406.8</v>
      </c>
    </row>
    <row r="4305" spans="1:2" x14ac:dyDescent="0.35">
      <c r="A4305" s="29">
        <v>45215</v>
      </c>
      <c r="B4305" s="30">
        <v>410</v>
      </c>
    </row>
    <row r="4306" spans="1:2" x14ac:dyDescent="0.35">
      <c r="A4306" s="29">
        <v>45216</v>
      </c>
      <c r="B4306" s="30">
        <v>409.5</v>
      </c>
    </row>
    <row r="4307" spans="1:2" x14ac:dyDescent="0.35">
      <c r="A4307" s="29">
        <v>45217</v>
      </c>
      <c r="B4307" s="30">
        <v>409.45</v>
      </c>
    </row>
    <row r="4308" spans="1:2" x14ac:dyDescent="0.35">
      <c r="A4308" s="29">
        <v>45218</v>
      </c>
      <c r="B4308" s="30">
        <v>410.65</v>
      </c>
    </row>
    <row r="4309" spans="1:2" x14ac:dyDescent="0.35">
      <c r="A4309" s="29">
        <v>45219</v>
      </c>
      <c r="B4309" s="30">
        <v>402.8</v>
      </c>
    </row>
    <row r="4310" spans="1:2" x14ac:dyDescent="0.35">
      <c r="A4310" s="29">
        <v>45222</v>
      </c>
      <c r="B4310" s="30">
        <v>403.5</v>
      </c>
    </row>
    <row r="4311" spans="1:2" x14ac:dyDescent="0.35">
      <c r="A4311" s="29">
        <v>45223</v>
      </c>
      <c r="B4311" s="30">
        <v>407.45</v>
      </c>
    </row>
    <row r="4312" spans="1:2" x14ac:dyDescent="0.35">
      <c r="A4312" s="29">
        <v>45224</v>
      </c>
      <c r="B4312" s="30">
        <v>393.3</v>
      </c>
    </row>
    <row r="4313" spans="1:2" x14ac:dyDescent="0.35">
      <c r="A4313" s="29">
        <v>45225</v>
      </c>
      <c r="B4313" s="30">
        <v>384.4</v>
      </c>
    </row>
    <row r="4314" spans="1:2" x14ac:dyDescent="0.35">
      <c r="A4314" s="29">
        <v>45226</v>
      </c>
      <c r="B4314" s="30">
        <v>383.5</v>
      </c>
    </row>
    <row r="4315" spans="1:2" x14ac:dyDescent="0.35">
      <c r="A4315" s="29">
        <v>45229</v>
      </c>
      <c r="B4315" s="30">
        <v>383</v>
      </c>
    </row>
    <row r="4316" spans="1:2" x14ac:dyDescent="0.35">
      <c r="A4316" s="29">
        <v>45230</v>
      </c>
      <c r="B4316" s="30">
        <v>383.2</v>
      </c>
    </row>
    <row r="4317" spans="1:2" x14ac:dyDescent="0.35">
      <c r="A4317" s="29">
        <v>45231</v>
      </c>
      <c r="B4317" s="30">
        <v>382</v>
      </c>
    </row>
    <row r="4318" spans="1:2" x14ac:dyDescent="0.35">
      <c r="A4318" s="29">
        <v>45232</v>
      </c>
      <c r="B4318" s="30">
        <v>395.8</v>
      </c>
    </row>
    <row r="4319" spans="1:2" x14ac:dyDescent="0.35">
      <c r="A4319" s="29">
        <v>45233</v>
      </c>
      <c r="B4319" s="30">
        <v>407.25</v>
      </c>
    </row>
    <row r="4320" spans="1:2" x14ac:dyDescent="0.35">
      <c r="A4320" s="29">
        <v>45236</v>
      </c>
      <c r="B4320" s="30">
        <v>398.7</v>
      </c>
    </row>
    <row r="4321" spans="1:2" x14ac:dyDescent="0.35">
      <c r="A4321" s="29">
        <v>45237</v>
      </c>
      <c r="B4321" s="30">
        <v>400.05</v>
      </c>
    </row>
    <row r="4322" spans="1:2" x14ac:dyDescent="0.35">
      <c r="A4322" s="29">
        <v>45238</v>
      </c>
      <c r="B4322" s="30">
        <v>403.25</v>
      </c>
    </row>
    <row r="4323" spans="1:2" x14ac:dyDescent="0.35">
      <c r="A4323" s="29">
        <v>45239</v>
      </c>
      <c r="B4323" s="30">
        <v>406.65</v>
      </c>
    </row>
    <row r="4324" spans="1:2" x14ac:dyDescent="0.35">
      <c r="A4324" s="29">
        <v>45240</v>
      </c>
      <c r="B4324" s="30">
        <v>393.1</v>
      </c>
    </row>
    <row r="4325" spans="1:2" x14ac:dyDescent="0.35">
      <c r="A4325" s="29">
        <v>45243</v>
      </c>
      <c r="B4325" s="30">
        <v>393.75</v>
      </c>
    </row>
    <row r="4326" spans="1:2" x14ac:dyDescent="0.35">
      <c r="A4326" s="29">
        <v>45244</v>
      </c>
      <c r="B4326" s="30">
        <v>408.1</v>
      </c>
    </row>
    <row r="4327" spans="1:2" x14ac:dyDescent="0.35">
      <c r="A4327" s="29">
        <v>45245</v>
      </c>
      <c r="B4327" s="30">
        <v>410.15</v>
      </c>
    </row>
    <row r="4328" spans="1:2" x14ac:dyDescent="0.35">
      <c r="A4328" s="29">
        <v>45246</v>
      </c>
      <c r="B4328" s="30">
        <v>399.1</v>
      </c>
    </row>
    <row r="4329" spans="1:2" x14ac:dyDescent="0.35">
      <c r="A4329" s="29">
        <v>45247</v>
      </c>
      <c r="B4329" s="30">
        <v>404.3</v>
      </c>
    </row>
    <row r="4330" spans="1:2" x14ac:dyDescent="0.35">
      <c r="A4330" s="29">
        <v>45250</v>
      </c>
      <c r="B4330" s="30">
        <v>403.2</v>
      </c>
    </row>
    <row r="4331" spans="1:2" x14ac:dyDescent="0.35">
      <c r="A4331" s="29">
        <v>45251</v>
      </c>
      <c r="B4331" s="30">
        <v>399.45</v>
      </c>
    </row>
    <row r="4332" spans="1:2" x14ac:dyDescent="0.35">
      <c r="A4332" s="29">
        <v>45252</v>
      </c>
      <c r="B4332" s="30">
        <v>403.8</v>
      </c>
    </row>
    <row r="4333" spans="1:2" x14ac:dyDescent="0.35">
      <c r="A4333" s="29">
        <v>45253</v>
      </c>
      <c r="B4333" s="30">
        <v>405.95</v>
      </c>
    </row>
    <row r="4334" spans="1:2" x14ac:dyDescent="0.35">
      <c r="A4334" s="29">
        <v>45254</v>
      </c>
      <c r="B4334" s="30">
        <v>406.45</v>
      </c>
    </row>
    <row r="4335" spans="1:2" x14ac:dyDescent="0.35">
      <c r="A4335" s="29">
        <v>45257</v>
      </c>
      <c r="B4335" s="30">
        <v>404.5</v>
      </c>
    </row>
    <row r="4336" spans="1:2" x14ac:dyDescent="0.35">
      <c r="A4336" s="29">
        <v>45258</v>
      </c>
      <c r="B4336" s="30">
        <v>394.05</v>
      </c>
    </row>
    <row r="4337" spans="1:2" x14ac:dyDescent="0.35">
      <c r="A4337" s="29">
        <v>45259</v>
      </c>
      <c r="B4337" s="30">
        <v>391</v>
      </c>
    </row>
    <row r="4338" spans="1:2" x14ac:dyDescent="0.35">
      <c r="A4338" s="29">
        <v>45260</v>
      </c>
      <c r="B4338" s="30">
        <v>393.7</v>
      </c>
    </row>
    <row r="4339" spans="1:2" x14ac:dyDescent="0.35">
      <c r="A4339" s="29">
        <v>45261</v>
      </c>
      <c r="B4339" s="30">
        <v>392.9</v>
      </c>
    </row>
    <row r="4340" spans="1:2" x14ac:dyDescent="0.35">
      <c r="A4340" s="29">
        <v>45264</v>
      </c>
      <c r="B4340" s="30">
        <v>400.05</v>
      </c>
    </row>
  </sheetData>
  <autoFilter ref="A4:B4340" xr:uid="{7103E9F5-04C6-4A66-AA37-50205ECF10B8}"/>
  <sortState xmlns:xlrd2="http://schemas.microsoft.com/office/spreadsheetml/2017/richdata2" ref="A5:B4340">
    <sortCondition ref="A5:A4340"/>
  </sortState>
  <pageMargins left="0.7" right="0.7" top="0.78740157499999996" bottom="0.78740157499999996"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49DFDA-97A0-DC40-B1AF-B0EA7EE74ED9}">
  <sheetPr>
    <tabColor rgb="FF002060"/>
  </sheetPr>
  <dimension ref="A1"/>
  <sheetViews>
    <sheetView workbookViewId="0"/>
  </sheetViews>
  <sheetFormatPr defaultColWidth="10.6640625" defaultRowHeight="15.5" x14ac:dyDescent="0.35"/>
  <sheetData>
    <row r="1" spans="1:1" x14ac:dyDescent="0.35">
      <c r="A1" s="101" t="s">
        <v>251</v>
      </c>
    </row>
  </sheetData>
  <hyperlinks>
    <hyperlink ref="A1" location="Main!A1" display="Main!A1" xr:uid="{8415F0B4-3C90-4C00-82FE-FE28D6B581AC}"/>
  </hyperlinks>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375B5-57F8-234C-A491-98A3F7A1CD70}">
  <sheetPr>
    <pageSetUpPr fitToPage="1"/>
  </sheetPr>
  <dimension ref="A1:U71"/>
  <sheetViews>
    <sheetView showGridLines="0" zoomScale="90" zoomScaleNormal="90" workbookViewId="0">
      <selection activeCell="J14" sqref="J14"/>
    </sheetView>
  </sheetViews>
  <sheetFormatPr defaultColWidth="10.6640625" defaultRowHeight="15.5" x14ac:dyDescent="0.35"/>
  <cols>
    <col min="1" max="1" width="3.58203125" customWidth="1"/>
  </cols>
  <sheetData>
    <row r="1" spans="1:21" x14ac:dyDescent="0.35">
      <c r="A1" s="1" t="s">
        <v>13</v>
      </c>
    </row>
    <row r="2" spans="1:21" x14ac:dyDescent="0.35">
      <c r="A2" t="s">
        <v>15</v>
      </c>
    </row>
    <row r="4" spans="1:21" x14ac:dyDescent="0.35">
      <c r="T4" s="112"/>
      <c r="U4" s="112"/>
    </row>
    <row r="5" spans="1:21" x14ac:dyDescent="0.35">
      <c r="H5" s="6"/>
    </row>
    <row r="6" spans="1:21" x14ac:dyDescent="0.35">
      <c r="A6" s="1" t="s">
        <v>10</v>
      </c>
      <c r="B6" s="106" t="s">
        <v>16</v>
      </c>
      <c r="C6" s="106"/>
      <c r="D6" s="106"/>
      <c r="E6" s="106"/>
      <c r="F6" s="106"/>
      <c r="G6" s="106">
        <v>2017</v>
      </c>
      <c r="H6" s="106">
        <v>2018</v>
      </c>
      <c r="I6" s="106">
        <f>H6+1</f>
        <v>2019</v>
      </c>
      <c r="J6" s="106">
        <f t="shared" ref="J6:L6" si="0">I6+1</f>
        <v>2020</v>
      </c>
      <c r="K6" s="106">
        <f t="shared" si="0"/>
        <v>2021</v>
      </c>
      <c r="L6" s="106">
        <f t="shared" si="0"/>
        <v>2022</v>
      </c>
      <c r="M6" s="106"/>
      <c r="N6" s="106" t="s">
        <v>164</v>
      </c>
      <c r="O6" s="106" t="s">
        <v>18</v>
      </c>
      <c r="P6" s="3"/>
      <c r="Q6" s="3"/>
      <c r="R6" s="3"/>
    </row>
    <row r="7" spans="1:21" x14ac:dyDescent="0.35">
      <c r="B7" s="1" t="s">
        <v>19</v>
      </c>
      <c r="H7" s="6"/>
      <c r="I7" s="6"/>
      <c r="J7" s="6"/>
      <c r="K7" s="6"/>
      <c r="L7" s="6"/>
      <c r="M7" s="6"/>
      <c r="N7" s="6"/>
      <c r="O7" s="6"/>
      <c r="P7" s="6"/>
      <c r="Q7" s="6"/>
      <c r="R7" s="6"/>
    </row>
    <row r="8" spans="1:21" x14ac:dyDescent="0.35">
      <c r="B8" s="4" t="s">
        <v>20</v>
      </c>
      <c r="G8" s="6">
        <v>6211</v>
      </c>
      <c r="H8" s="6">
        <v>8285</v>
      </c>
      <c r="I8" s="6">
        <v>9628.4</v>
      </c>
      <c r="J8" s="6">
        <v>7440.6</v>
      </c>
      <c r="K8" s="6">
        <v>9731</v>
      </c>
      <c r="L8" s="6">
        <v>10487</v>
      </c>
      <c r="M8" s="6"/>
      <c r="N8" s="6">
        <v>5173</v>
      </c>
      <c r="O8" s="6">
        <v>5128</v>
      </c>
      <c r="P8" s="6"/>
      <c r="Q8" s="6"/>
      <c r="R8" s="6"/>
    </row>
    <row r="9" spans="1:21" x14ac:dyDescent="0.35">
      <c r="B9" s="4" t="s">
        <v>21</v>
      </c>
      <c r="G9" s="6">
        <v>1502</v>
      </c>
      <c r="H9" s="6">
        <v>1744</v>
      </c>
      <c r="I9" s="6">
        <v>2049.1</v>
      </c>
      <c r="J9" s="6">
        <v>1744.4</v>
      </c>
      <c r="K9" s="6">
        <v>2521</v>
      </c>
      <c r="L9" s="6">
        <v>3300</v>
      </c>
      <c r="M9" s="6"/>
      <c r="N9" s="6">
        <v>1481</v>
      </c>
      <c r="O9" s="6">
        <v>1576</v>
      </c>
      <c r="P9" s="6"/>
      <c r="Q9" s="6"/>
      <c r="R9" s="6"/>
    </row>
    <row r="10" spans="1:21" x14ac:dyDescent="0.35">
      <c r="B10" s="4" t="s">
        <v>22</v>
      </c>
      <c r="G10" s="6">
        <v>1176</v>
      </c>
      <c r="H10" s="6">
        <v>1109</v>
      </c>
      <c r="I10" s="6">
        <v>1167.5999999999999</v>
      </c>
      <c r="J10" s="6">
        <v>1210.3</v>
      </c>
      <c r="K10" s="6">
        <v>1503</v>
      </c>
      <c r="L10" s="6">
        <v>1740</v>
      </c>
      <c r="M10" s="6"/>
      <c r="N10" s="6">
        <v>834</v>
      </c>
      <c r="O10" s="6">
        <v>833</v>
      </c>
      <c r="P10" s="6"/>
      <c r="Q10" s="6"/>
      <c r="R10" s="6"/>
    </row>
    <row r="11" spans="1:21" x14ac:dyDescent="0.35">
      <c r="B11" s="4" t="s">
        <v>23</v>
      </c>
      <c r="G11" s="6">
        <v>1624</v>
      </c>
      <c r="H11" s="6">
        <v>2109</v>
      </c>
      <c r="I11" s="6">
        <v>2537.5</v>
      </c>
      <c r="J11" s="6">
        <v>2281.3000000000002</v>
      </c>
      <c r="K11" s="6">
        <v>3285</v>
      </c>
      <c r="L11" s="6">
        <v>3874</v>
      </c>
      <c r="M11" s="6"/>
      <c r="N11" s="6">
        <v>1955</v>
      </c>
      <c r="O11" s="6">
        <v>1856</v>
      </c>
      <c r="P11" s="6"/>
      <c r="Q11" s="6"/>
      <c r="R11" s="6"/>
    </row>
    <row r="12" spans="1:21" x14ac:dyDescent="0.35">
      <c r="B12" s="4" t="s">
        <v>24</v>
      </c>
      <c r="G12" s="6">
        <v>302.10000000000002</v>
      </c>
      <c r="H12" s="6">
        <v>418.2</v>
      </c>
      <c r="I12" s="6">
        <v>500.9</v>
      </c>
      <c r="J12" s="6">
        <v>423.6</v>
      </c>
      <c r="K12" s="6">
        <v>733</v>
      </c>
      <c r="L12" s="6">
        <v>1139</v>
      </c>
      <c r="M12" s="6"/>
      <c r="N12" s="6">
        <v>591</v>
      </c>
      <c r="O12" s="6">
        <v>869</v>
      </c>
      <c r="P12" s="6"/>
      <c r="Q12" s="6"/>
      <c r="R12" s="6"/>
    </row>
    <row r="13" spans="1:21" x14ac:dyDescent="0.35">
      <c r="B13" s="4" t="s">
        <v>26</v>
      </c>
      <c r="G13" s="6">
        <v>0</v>
      </c>
      <c r="H13" s="6">
        <v>0</v>
      </c>
      <c r="I13" s="6">
        <v>0</v>
      </c>
      <c r="J13" s="6">
        <v>0</v>
      </c>
      <c r="K13" s="6">
        <v>-128</v>
      </c>
      <c r="L13" s="6">
        <v>-189</v>
      </c>
      <c r="M13" s="6"/>
      <c r="N13" s="6">
        <v>-104</v>
      </c>
      <c r="O13" s="6">
        <v>-127</v>
      </c>
      <c r="P13" s="6"/>
      <c r="Q13" s="6"/>
      <c r="R13" s="6"/>
    </row>
    <row r="14" spans="1:21" x14ac:dyDescent="0.35">
      <c r="B14" s="11" t="s">
        <v>25</v>
      </c>
      <c r="C14" s="8"/>
      <c r="D14" s="8"/>
      <c r="E14" s="8"/>
      <c r="F14" s="8"/>
      <c r="G14" s="9">
        <f>SUM(G8:G13)</f>
        <v>10815.1</v>
      </c>
      <c r="H14" s="9">
        <f>SUM(H8:H13)</f>
        <v>13665.2</v>
      </c>
      <c r="I14" s="9">
        <f t="shared" ref="I14:L14" si="1">SUM(I8:I13)</f>
        <v>15883.5</v>
      </c>
      <c r="J14" s="9">
        <f t="shared" si="1"/>
        <v>13100.199999999999</v>
      </c>
      <c r="K14" s="9">
        <f t="shared" si="1"/>
        <v>17645</v>
      </c>
      <c r="L14" s="9">
        <f t="shared" si="1"/>
        <v>20351</v>
      </c>
      <c r="M14" s="9"/>
      <c r="N14" s="9">
        <f t="shared" ref="N14" si="2">SUM(N8:N13)</f>
        <v>9930</v>
      </c>
      <c r="O14" s="9">
        <f t="shared" ref="O14" si="3">SUM(O8:O13)</f>
        <v>10135</v>
      </c>
      <c r="P14" s="7"/>
      <c r="Q14" s="7"/>
      <c r="R14" s="7"/>
    </row>
    <row r="15" spans="1:21" x14ac:dyDescent="0.35">
      <c r="B15" s="12" t="s">
        <v>28</v>
      </c>
      <c r="G15" s="6">
        <v>2899.8</v>
      </c>
      <c r="H15" s="6">
        <v>3467</v>
      </c>
      <c r="I15" s="6">
        <v>4108.5</v>
      </c>
      <c r="J15" s="6">
        <v>3590.6</v>
      </c>
      <c r="K15" s="6">
        <v>4577</v>
      </c>
      <c r="L15" s="6">
        <v>5153</v>
      </c>
      <c r="M15" s="6"/>
      <c r="N15" s="6">
        <v>2552</v>
      </c>
      <c r="O15" s="6">
        <v>2405</v>
      </c>
      <c r="P15" s="6"/>
      <c r="Q15" s="6"/>
      <c r="R15" s="6"/>
    </row>
    <row r="16" spans="1:21" x14ac:dyDescent="0.35">
      <c r="B16" s="11" t="s">
        <v>29</v>
      </c>
      <c r="C16" s="10"/>
      <c r="D16" s="10"/>
      <c r="E16" s="10"/>
      <c r="F16" s="10"/>
      <c r="G16" s="9">
        <f t="shared" ref="G16:H16" si="4">G14-G15</f>
        <v>7915.3</v>
      </c>
      <c r="H16" s="9">
        <f t="shared" si="4"/>
        <v>10198.200000000001</v>
      </c>
      <c r="I16" s="9">
        <f t="shared" ref="I16" si="5">I14-I15</f>
        <v>11775</v>
      </c>
      <c r="J16" s="9">
        <f t="shared" ref="J16" si="6">J14-J15</f>
        <v>9509.5999999999985</v>
      </c>
      <c r="K16" s="9">
        <f t="shared" ref="K16" si="7">K14-K15</f>
        <v>13068</v>
      </c>
      <c r="L16" s="9">
        <f t="shared" ref="L16" si="8">L14-L15</f>
        <v>15198</v>
      </c>
      <c r="M16" s="9"/>
      <c r="N16" s="9">
        <f t="shared" ref="N16" si="9">N14-N15</f>
        <v>7378</v>
      </c>
      <c r="O16" s="9">
        <f>O14-O15</f>
        <v>7730</v>
      </c>
      <c r="P16" s="7"/>
      <c r="Q16" s="7"/>
      <c r="R16" s="7"/>
    </row>
    <row r="17" spans="2:18" x14ac:dyDescent="0.35">
      <c r="B17" s="12" t="s">
        <v>30</v>
      </c>
      <c r="G17" s="6">
        <v>1797.8</v>
      </c>
      <c r="H17" s="6">
        <v>2080.4</v>
      </c>
      <c r="I17" s="6">
        <v>2290.8000000000002</v>
      </c>
      <c r="J17" s="6">
        <v>2070</v>
      </c>
      <c r="K17" s="6">
        <v>2444</v>
      </c>
      <c r="L17" s="6">
        <v>2840</v>
      </c>
      <c r="M17" s="6"/>
      <c r="N17" s="6">
        <v>1376</v>
      </c>
      <c r="O17" s="6">
        <v>1505</v>
      </c>
      <c r="P17" s="6"/>
      <c r="Q17" s="6"/>
      <c r="R17" s="6"/>
    </row>
    <row r="18" spans="2:18" x14ac:dyDescent="0.35">
      <c r="B18" s="12" t="s">
        <v>31</v>
      </c>
      <c r="G18" s="7">
        <v>3427.6</v>
      </c>
      <c r="H18" s="6">
        <v>4174</v>
      </c>
      <c r="I18" s="6">
        <v>4705.8999999999996</v>
      </c>
      <c r="J18" s="6">
        <v>4304.3999999999996</v>
      </c>
      <c r="K18" s="6">
        <v>5607</v>
      </c>
      <c r="L18" s="6">
        <v>6779</v>
      </c>
      <c r="M18" s="6"/>
      <c r="N18" s="6">
        <v>3182</v>
      </c>
      <c r="O18" s="6">
        <v>3486</v>
      </c>
      <c r="P18" s="6"/>
      <c r="Q18" s="6"/>
      <c r="R18" s="6"/>
    </row>
    <row r="19" spans="2:18" x14ac:dyDescent="0.35">
      <c r="B19" s="11" t="s">
        <v>32</v>
      </c>
      <c r="C19" s="8"/>
      <c r="D19" s="8"/>
      <c r="E19" s="8"/>
      <c r="F19" s="8"/>
      <c r="G19" s="13">
        <f t="shared" ref="G19:L19" si="10">SUM(G17:G18)</f>
        <v>5225.3999999999996</v>
      </c>
      <c r="H19" s="13">
        <f t="shared" si="10"/>
        <v>6254.4</v>
      </c>
      <c r="I19" s="13">
        <f t="shared" si="10"/>
        <v>6996.7</v>
      </c>
      <c r="J19" s="13">
        <f t="shared" si="10"/>
        <v>6374.4</v>
      </c>
      <c r="K19" s="13">
        <f t="shared" si="10"/>
        <v>8051</v>
      </c>
      <c r="L19" s="13">
        <f t="shared" si="10"/>
        <v>9619</v>
      </c>
      <c r="M19" s="13"/>
      <c r="N19" s="13">
        <f>SUM(N17:N18)</f>
        <v>4558</v>
      </c>
      <c r="O19" s="13">
        <f>SUM(O17:O18)</f>
        <v>4991</v>
      </c>
      <c r="P19" s="6"/>
      <c r="Q19" s="6"/>
      <c r="R19" s="6"/>
    </row>
    <row r="20" spans="2:18" x14ac:dyDescent="0.35">
      <c r="B20" s="1" t="s">
        <v>33</v>
      </c>
      <c r="H20" s="6"/>
      <c r="I20" s="6"/>
      <c r="J20" s="6"/>
      <c r="K20" s="6"/>
      <c r="L20" s="6"/>
      <c r="M20" s="6"/>
      <c r="N20" s="6"/>
      <c r="O20" s="6"/>
      <c r="P20" s="6"/>
      <c r="Q20" s="6"/>
      <c r="R20" s="6"/>
    </row>
    <row r="21" spans="2:18" x14ac:dyDescent="0.35">
      <c r="B21" s="4" t="s">
        <v>20</v>
      </c>
      <c r="G21" s="6">
        <v>2124</v>
      </c>
      <c r="H21" s="6">
        <v>3275</v>
      </c>
      <c r="I21" s="6">
        <v>3946.9</v>
      </c>
      <c r="J21" s="6">
        <v>2614.5</v>
      </c>
      <c r="K21" s="6">
        <v>3715</v>
      </c>
      <c r="L21" s="6">
        <v>3732</v>
      </c>
      <c r="M21" s="6"/>
      <c r="N21" s="6">
        <v>1886</v>
      </c>
      <c r="O21" s="6">
        <v>1810</v>
      </c>
      <c r="P21" s="6"/>
      <c r="Q21" s="6"/>
      <c r="R21" s="6"/>
    </row>
    <row r="22" spans="2:18" x14ac:dyDescent="0.35">
      <c r="B22" s="4" t="s">
        <v>21</v>
      </c>
      <c r="G22" s="6">
        <v>377</v>
      </c>
      <c r="H22" s="6">
        <v>459</v>
      </c>
      <c r="I22" s="6">
        <v>562.20000000000005</v>
      </c>
      <c r="J22" s="6">
        <v>400</v>
      </c>
      <c r="K22" s="6">
        <v>715</v>
      </c>
      <c r="L22" s="6">
        <v>1019</v>
      </c>
      <c r="M22" s="6"/>
      <c r="N22" s="6">
        <v>438</v>
      </c>
      <c r="O22" s="6">
        <v>481</v>
      </c>
      <c r="P22" s="6"/>
      <c r="Q22" s="6"/>
      <c r="R22" s="6"/>
    </row>
    <row r="23" spans="2:18" x14ac:dyDescent="0.35">
      <c r="B23" s="4" t="s">
        <v>22</v>
      </c>
      <c r="G23" s="6">
        <v>294</v>
      </c>
      <c r="H23" s="6">
        <v>242</v>
      </c>
      <c r="I23" s="6">
        <v>215.2</v>
      </c>
      <c r="J23" s="6">
        <v>172</v>
      </c>
      <c r="K23" s="6">
        <v>286</v>
      </c>
      <c r="L23" s="6">
        <v>366</v>
      </c>
      <c r="M23" s="6"/>
      <c r="N23" s="6">
        <v>168</v>
      </c>
      <c r="O23" s="6">
        <v>169</v>
      </c>
      <c r="P23" s="6"/>
      <c r="Q23" s="67"/>
      <c r="R23" s="6"/>
    </row>
    <row r="24" spans="2:18" x14ac:dyDescent="0.35">
      <c r="B24" s="4" t="s">
        <v>23</v>
      </c>
      <c r="G24" s="6">
        <v>100</v>
      </c>
      <c r="H24" s="6">
        <v>215</v>
      </c>
      <c r="I24" s="6">
        <v>317.7</v>
      </c>
      <c r="J24" s="6">
        <v>180.6</v>
      </c>
      <c r="K24" s="6">
        <v>459</v>
      </c>
      <c r="L24" s="6">
        <v>558</v>
      </c>
      <c r="M24" s="6"/>
      <c r="N24" s="6">
        <v>337</v>
      </c>
      <c r="O24" s="6">
        <v>224</v>
      </c>
      <c r="P24" s="6"/>
      <c r="Q24" s="6"/>
      <c r="R24" s="6"/>
    </row>
    <row r="25" spans="2:18" x14ac:dyDescent="0.35">
      <c r="B25" s="4" t="s">
        <v>24</v>
      </c>
      <c r="F25" s="6"/>
      <c r="G25" s="6">
        <v>-204.3</v>
      </c>
      <c r="H25" s="6">
        <v>-247.2</v>
      </c>
      <c r="I25" s="6">
        <v>-263.7</v>
      </c>
      <c r="J25" s="6">
        <v>-231.9</v>
      </c>
      <c r="K25" s="6">
        <v>-164</v>
      </c>
      <c r="L25" s="6">
        <v>-88</v>
      </c>
      <c r="M25" s="6"/>
      <c r="N25" s="6">
        <v>-7</v>
      </c>
      <c r="O25" s="6">
        <v>63</v>
      </c>
      <c r="P25" s="6"/>
      <c r="Q25" s="6"/>
      <c r="R25" s="6"/>
    </row>
    <row r="26" spans="2:18" x14ac:dyDescent="0.35">
      <c r="B26" s="4" t="s">
        <v>26</v>
      </c>
      <c r="G26" s="6"/>
      <c r="H26" s="6">
        <v>0</v>
      </c>
      <c r="I26" s="6">
        <v>0</v>
      </c>
      <c r="J26" s="6">
        <v>0</v>
      </c>
      <c r="K26" s="6">
        <v>6</v>
      </c>
      <c r="L26" s="6">
        <v>2</v>
      </c>
      <c r="M26" s="6"/>
      <c r="N26" s="6">
        <v>-2</v>
      </c>
      <c r="O26" s="6">
        <v>-8</v>
      </c>
      <c r="P26" s="6"/>
      <c r="Q26" s="6"/>
      <c r="R26" s="6"/>
    </row>
    <row r="27" spans="2:18" x14ac:dyDescent="0.35">
      <c r="B27" s="10" t="s">
        <v>34</v>
      </c>
      <c r="C27" s="8"/>
      <c r="D27" s="8"/>
      <c r="E27" s="8"/>
      <c r="F27" s="8"/>
      <c r="G27" s="9">
        <f t="shared" ref="G27:K27" si="11">SUM(G21:G26)</f>
        <v>2690.7</v>
      </c>
      <c r="H27" s="9">
        <f t="shared" si="11"/>
        <v>3943.8</v>
      </c>
      <c r="I27" s="9">
        <f t="shared" si="11"/>
        <v>4778.3</v>
      </c>
      <c r="J27" s="9">
        <f t="shared" si="11"/>
        <v>3135.2</v>
      </c>
      <c r="K27" s="9">
        <f t="shared" si="11"/>
        <v>5017</v>
      </c>
      <c r="L27" s="9">
        <f>SUM(L21:L26)</f>
        <v>5589</v>
      </c>
      <c r="M27" s="9"/>
      <c r="N27" s="9">
        <f>SUM(N21:N26)</f>
        <v>2820</v>
      </c>
      <c r="O27" s="9">
        <f>SUM(O21:O26)</f>
        <v>2739</v>
      </c>
      <c r="P27" s="7"/>
      <c r="Q27" s="7"/>
      <c r="R27" s="7"/>
    </row>
    <row r="28" spans="2:18" x14ac:dyDescent="0.35">
      <c r="B28" s="12" t="s">
        <v>35</v>
      </c>
      <c r="G28" s="6">
        <v>164.2</v>
      </c>
      <c r="H28" s="6">
        <v>222.4</v>
      </c>
      <c r="I28" s="6">
        <v>168.5</v>
      </c>
      <c r="J28" s="6">
        <v>-163</v>
      </c>
      <c r="K28" s="6">
        <v>220</v>
      </c>
      <c r="L28" s="6">
        <v>194</v>
      </c>
      <c r="M28" s="6"/>
      <c r="N28" s="6">
        <v>13</v>
      </c>
      <c r="O28" s="6">
        <v>0</v>
      </c>
      <c r="P28" s="6"/>
      <c r="Q28" s="6"/>
      <c r="R28" s="6"/>
    </row>
    <row r="29" spans="2:18" x14ac:dyDescent="0.35">
      <c r="B29" s="11" t="s">
        <v>27</v>
      </c>
      <c r="C29" s="8"/>
      <c r="D29" s="8"/>
      <c r="E29" s="8"/>
      <c r="F29" s="8"/>
      <c r="G29" s="9">
        <f t="shared" ref="G29:H29" si="12">G27-G28</f>
        <v>2526.5</v>
      </c>
      <c r="H29" s="9">
        <f t="shared" si="12"/>
        <v>3721.4</v>
      </c>
      <c r="I29" s="9">
        <f t="shared" ref="I29" si="13">I27-I28</f>
        <v>4609.8</v>
      </c>
      <c r="J29" s="9">
        <f t="shared" ref="J29" si="14">J27-J28</f>
        <v>3298.2</v>
      </c>
      <c r="K29" s="9">
        <f>K27-K28</f>
        <v>4797</v>
      </c>
      <c r="L29" s="9">
        <f t="shared" ref="L29" si="15">L27-L28</f>
        <v>5395</v>
      </c>
      <c r="M29" s="13"/>
      <c r="N29" s="9">
        <f t="shared" ref="N29" si="16">N27-N28</f>
        <v>2807</v>
      </c>
      <c r="O29" s="9">
        <f>O27-O28</f>
        <v>2739</v>
      </c>
      <c r="P29" s="7"/>
      <c r="Q29" s="7"/>
      <c r="R29" s="7"/>
    </row>
    <row r="30" spans="2:18" x14ac:dyDescent="0.35">
      <c r="B30" t="s">
        <v>36</v>
      </c>
      <c r="G30" s="6">
        <v>-220.2</v>
      </c>
      <c r="H30" s="6">
        <v>-207.3</v>
      </c>
      <c r="I30" s="6">
        <v>-309.5</v>
      </c>
      <c r="J30" s="6">
        <v>-341.7</v>
      </c>
      <c r="K30" s="6">
        <v>-273</v>
      </c>
      <c r="L30" s="6">
        <v>-260</v>
      </c>
      <c r="M30" s="6"/>
      <c r="N30" s="6">
        <v>-19</v>
      </c>
      <c r="O30" s="6">
        <v>-204</v>
      </c>
      <c r="P30" s="6"/>
      <c r="Q30" s="6"/>
      <c r="R30" s="6"/>
    </row>
    <row r="31" spans="2:18" x14ac:dyDescent="0.35">
      <c r="B31" t="s">
        <v>37</v>
      </c>
      <c r="G31" s="7">
        <f t="shared" ref="G31:L31" si="17">G29+G30</f>
        <v>2306.3000000000002</v>
      </c>
      <c r="H31" s="7">
        <f t="shared" si="17"/>
        <v>3514.1</v>
      </c>
      <c r="I31" s="7">
        <f t="shared" si="17"/>
        <v>4300.3</v>
      </c>
      <c r="J31" s="7">
        <f t="shared" si="17"/>
        <v>2956.5</v>
      </c>
      <c r="K31" s="7">
        <f t="shared" si="17"/>
        <v>4524</v>
      </c>
      <c r="L31" s="7">
        <f t="shared" si="17"/>
        <v>5135</v>
      </c>
      <c r="M31" s="6"/>
      <c r="N31" s="7">
        <f>N29+N30</f>
        <v>2788</v>
      </c>
      <c r="O31" s="7">
        <f>O29+O30</f>
        <v>2535</v>
      </c>
      <c r="P31" s="7"/>
      <c r="Q31" s="7"/>
      <c r="R31" s="7"/>
    </row>
    <row r="32" spans="2:18" x14ac:dyDescent="0.35">
      <c r="B32" t="s">
        <v>38</v>
      </c>
      <c r="G32" s="6">
        <v>550.79999999999995</v>
      </c>
      <c r="H32" s="6">
        <v>867.7</v>
      </c>
      <c r="I32" s="6">
        <v>2133.6999999999998</v>
      </c>
      <c r="J32" s="6">
        <v>759.2</v>
      </c>
      <c r="K32" s="6">
        <v>1280</v>
      </c>
      <c r="L32" s="6">
        <v>1420</v>
      </c>
      <c r="M32" s="6"/>
      <c r="N32" s="6">
        <v>747</v>
      </c>
      <c r="O32" s="6">
        <v>692</v>
      </c>
      <c r="P32" s="6"/>
      <c r="Q32" s="6"/>
      <c r="R32" s="6"/>
    </row>
    <row r="33" spans="2:18" x14ac:dyDescent="0.35">
      <c r="B33" t="s">
        <v>134</v>
      </c>
      <c r="G33" s="6">
        <v>-3.6</v>
      </c>
      <c r="H33" s="6">
        <v>11.9</v>
      </c>
      <c r="I33" s="6">
        <v>41.8</v>
      </c>
      <c r="J33" s="6">
        <v>-7.6</v>
      </c>
      <c r="K33" s="6">
        <v>1</v>
      </c>
      <c r="L33" s="6">
        <v>2</v>
      </c>
      <c r="M33" s="6"/>
      <c r="N33" s="6">
        <v>2</v>
      </c>
      <c r="O33" s="6">
        <v>3</v>
      </c>
      <c r="P33" s="6"/>
      <c r="Q33" s="6"/>
      <c r="R33" s="6"/>
    </row>
    <row r="34" spans="2:18" x14ac:dyDescent="0.35">
      <c r="B34" s="10" t="s">
        <v>39</v>
      </c>
      <c r="C34" s="8"/>
      <c r="D34" s="8"/>
      <c r="E34" s="8"/>
      <c r="F34" s="8"/>
      <c r="G34" s="9">
        <f t="shared" ref="G34:H34" si="18">G31-G32+G33</f>
        <v>1751.9000000000003</v>
      </c>
      <c r="H34" s="9">
        <f t="shared" si="18"/>
        <v>2658.2999999999997</v>
      </c>
      <c r="I34" s="9">
        <f t="shared" ref="I34" si="19">I31-I32+I33</f>
        <v>2208.4000000000005</v>
      </c>
      <c r="J34" s="9">
        <f t="shared" ref="J34" si="20">J31-J32+J33</f>
        <v>2189.7000000000003</v>
      </c>
      <c r="K34" s="9">
        <f t="shared" ref="K34" si="21">K31-K32+K33</f>
        <v>3245</v>
      </c>
      <c r="L34" s="9">
        <f t="shared" ref="L34" si="22">L31-L32+L33</f>
        <v>3717</v>
      </c>
      <c r="M34" s="13"/>
      <c r="N34" s="9">
        <f t="shared" ref="N34" si="23">N31-N32+N33</f>
        <v>2043</v>
      </c>
      <c r="O34" s="9">
        <f>O31-O32+O33</f>
        <v>1846</v>
      </c>
      <c r="P34" s="7"/>
      <c r="Q34" s="7"/>
      <c r="R34" s="7"/>
    </row>
    <row r="35" spans="2:18" x14ac:dyDescent="0.35">
      <c r="B35" s="14" t="s">
        <v>40</v>
      </c>
      <c r="C35" s="14"/>
      <c r="D35" s="14"/>
      <c r="E35" s="14"/>
      <c r="F35" s="14"/>
      <c r="G35" s="14">
        <v>113.2</v>
      </c>
      <c r="H35" s="15">
        <v>1095.2</v>
      </c>
      <c r="I35" s="15">
        <v>125.4</v>
      </c>
      <c r="J35" s="15">
        <v>-9.8000000000000007</v>
      </c>
      <c r="K35" s="15">
        <v>11</v>
      </c>
      <c r="L35" s="15">
        <v>1</v>
      </c>
      <c r="M35" s="15"/>
      <c r="N35" s="15">
        <v>1</v>
      </c>
      <c r="O35" s="15">
        <v>0</v>
      </c>
      <c r="P35" s="6"/>
      <c r="Q35" s="6"/>
      <c r="R35" s="6"/>
    </row>
    <row r="36" spans="2:18" x14ac:dyDescent="0.35">
      <c r="B36" s="1" t="s">
        <v>41</v>
      </c>
      <c r="G36" s="16">
        <f t="shared" ref="G36:H36" si="24">G35+G34</f>
        <v>1865.1000000000004</v>
      </c>
      <c r="H36" s="16">
        <f t="shared" si="24"/>
        <v>3753.5</v>
      </c>
      <c r="I36" s="16">
        <f t="shared" ref="I36" si="25">I35+I34</f>
        <v>2333.8000000000006</v>
      </c>
      <c r="J36" s="16">
        <f>J35+J34</f>
        <v>2179.9</v>
      </c>
      <c r="K36" s="16">
        <f t="shared" ref="K36" si="26">K35+K34</f>
        <v>3256</v>
      </c>
      <c r="L36" s="16">
        <f t="shared" ref="L36" si="27">L35+L34</f>
        <v>3718</v>
      </c>
      <c r="M36" s="5"/>
      <c r="N36" s="16">
        <f t="shared" ref="N36" si="28">N35+N34</f>
        <v>2044</v>
      </c>
      <c r="O36" s="16">
        <f>O35+O34</f>
        <v>1846</v>
      </c>
      <c r="P36" s="16"/>
      <c r="Q36" s="16"/>
      <c r="R36" s="16"/>
    </row>
    <row r="37" spans="2:18" x14ac:dyDescent="0.35">
      <c r="H37" s="5"/>
      <c r="I37" s="5"/>
      <c r="J37" s="5"/>
      <c r="K37" s="5"/>
      <c r="L37" s="5"/>
      <c r="M37" s="5"/>
      <c r="N37" s="5"/>
      <c r="O37" s="5"/>
      <c r="P37" s="5"/>
      <c r="Q37" s="5"/>
      <c r="R37" s="5"/>
    </row>
    <row r="38" spans="2:18" x14ac:dyDescent="0.35">
      <c r="B38" s="106" t="s">
        <v>19</v>
      </c>
      <c r="C38" s="106"/>
      <c r="D38" s="106"/>
      <c r="E38" s="106"/>
      <c r="F38" s="106" t="s">
        <v>165</v>
      </c>
      <c r="G38" s="106" t="s">
        <v>166</v>
      </c>
      <c r="H38" s="106" t="s">
        <v>167</v>
      </c>
      <c r="I38" s="106" t="s">
        <v>168</v>
      </c>
      <c r="J38" s="5"/>
      <c r="K38" s="5"/>
      <c r="L38" s="5"/>
      <c r="M38" s="5"/>
      <c r="N38" s="5"/>
      <c r="O38" s="5"/>
      <c r="P38" s="5"/>
      <c r="Q38" s="5"/>
      <c r="R38" s="5"/>
    </row>
    <row r="39" spans="2:18" x14ac:dyDescent="0.35">
      <c r="B39" s="4" t="s">
        <v>20</v>
      </c>
      <c r="F39" s="6">
        <v>2581</v>
      </c>
      <c r="G39" s="6">
        <v>2217</v>
      </c>
      <c r="J39" s="5"/>
      <c r="K39" s="5"/>
      <c r="L39" s="5"/>
      <c r="M39" s="5"/>
      <c r="N39" s="5"/>
      <c r="O39" s="5"/>
      <c r="P39" s="5"/>
      <c r="Q39" s="5"/>
      <c r="R39" s="5"/>
    </row>
    <row r="40" spans="2:18" x14ac:dyDescent="0.35">
      <c r="B40" s="4" t="s">
        <v>21</v>
      </c>
      <c r="F40" s="6">
        <v>916</v>
      </c>
      <c r="G40" s="6">
        <v>768</v>
      </c>
      <c r="J40" s="5"/>
      <c r="K40" s="5"/>
      <c r="L40" s="5"/>
      <c r="M40" s="5"/>
      <c r="N40" s="5"/>
      <c r="O40" s="5"/>
      <c r="P40" s="5"/>
      <c r="Q40" s="5"/>
      <c r="R40" s="5"/>
    </row>
    <row r="41" spans="2:18" x14ac:dyDescent="0.35">
      <c r="B41" s="4" t="s">
        <v>22</v>
      </c>
      <c r="F41" s="6">
        <v>437</v>
      </c>
      <c r="G41" s="6">
        <v>381</v>
      </c>
      <c r="J41" s="5"/>
      <c r="K41" s="5"/>
      <c r="L41" s="5"/>
      <c r="M41" s="5"/>
      <c r="N41" s="5"/>
      <c r="O41" s="5"/>
      <c r="P41" s="5"/>
      <c r="Q41" s="5"/>
      <c r="R41" s="5"/>
    </row>
    <row r="42" spans="2:18" x14ac:dyDescent="0.35">
      <c r="B42" s="4" t="s">
        <v>23</v>
      </c>
      <c r="F42" s="6">
        <v>995</v>
      </c>
      <c r="G42" s="6">
        <v>805</v>
      </c>
      <c r="J42" s="5"/>
      <c r="K42" s="5"/>
      <c r="L42" s="5"/>
      <c r="M42" s="5"/>
      <c r="N42" s="5"/>
      <c r="O42" s="5"/>
      <c r="P42" s="5"/>
      <c r="Q42" s="5"/>
      <c r="R42" s="5"/>
    </row>
    <row r="43" spans="2:18" x14ac:dyDescent="0.35">
      <c r="B43" s="4" t="s">
        <v>24</v>
      </c>
      <c r="F43" s="6">
        <v>253</v>
      </c>
      <c r="G43" s="6">
        <v>333</v>
      </c>
      <c r="J43" s="5"/>
      <c r="K43" s="5"/>
      <c r="L43" s="5"/>
      <c r="M43" s="5"/>
      <c r="N43" s="5"/>
      <c r="O43" s="5"/>
      <c r="P43" s="5"/>
      <c r="Q43" s="5"/>
      <c r="R43" s="5"/>
    </row>
    <row r="44" spans="2:18" x14ac:dyDescent="0.35">
      <c r="B44" s="4" t="s">
        <v>26</v>
      </c>
      <c r="F44" s="6">
        <v>-45</v>
      </c>
      <c r="G44" s="6">
        <v>-40</v>
      </c>
      <c r="J44" s="5"/>
      <c r="K44" s="5"/>
      <c r="L44" s="5"/>
      <c r="M44" s="5"/>
      <c r="N44" s="5"/>
      <c r="O44" s="5"/>
      <c r="P44" s="5"/>
      <c r="Q44" s="5"/>
      <c r="R44" s="5"/>
    </row>
    <row r="45" spans="2:18" x14ac:dyDescent="0.35">
      <c r="B45" s="11" t="s">
        <v>25</v>
      </c>
      <c r="C45" s="8"/>
      <c r="D45" s="8"/>
      <c r="E45" s="8"/>
      <c r="F45" s="9">
        <f>SUM(F39:F44)</f>
        <v>5137</v>
      </c>
      <c r="G45" s="9">
        <f>SUM(G39:G44)</f>
        <v>4464</v>
      </c>
      <c r="H45" s="9">
        <v>5284</v>
      </c>
      <c r="I45" s="41" t="s">
        <v>169</v>
      </c>
      <c r="J45" s="5"/>
      <c r="K45" s="5"/>
      <c r="L45" s="5"/>
      <c r="M45" s="5"/>
      <c r="N45" s="5"/>
      <c r="O45" s="5"/>
      <c r="P45" s="5"/>
      <c r="Q45" s="5"/>
      <c r="R45" s="5"/>
    </row>
    <row r="46" spans="2:18" x14ac:dyDescent="0.35">
      <c r="J46" s="5"/>
      <c r="K46" s="5"/>
      <c r="L46" s="5"/>
      <c r="M46" s="5"/>
      <c r="N46" s="5"/>
      <c r="O46" s="5"/>
      <c r="P46" s="5"/>
      <c r="Q46" s="5"/>
      <c r="R46" s="5"/>
    </row>
    <row r="47" spans="2:18" x14ac:dyDescent="0.35">
      <c r="H47" s="5"/>
      <c r="I47" s="5"/>
      <c r="J47" s="5"/>
      <c r="K47" s="5"/>
      <c r="L47" s="5"/>
      <c r="M47" s="5"/>
      <c r="N47" s="5"/>
      <c r="O47" s="5"/>
      <c r="P47" s="5"/>
      <c r="Q47" s="5"/>
      <c r="R47" s="5"/>
    </row>
    <row r="48" spans="2:18" x14ac:dyDescent="0.35">
      <c r="H48" s="5"/>
      <c r="I48" s="5"/>
      <c r="J48" s="5"/>
      <c r="K48" s="5"/>
      <c r="L48" s="5"/>
      <c r="M48" s="5"/>
      <c r="N48" s="5"/>
      <c r="O48" s="5"/>
      <c r="P48" s="5"/>
      <c r="Q48" s="5"/>
      <c r="R48" s="5"/>
    </row>
    <row r="49" spans="8:18" x14ac:dyDescent="0.35">
      <c r="H49" s="5"/>
      <c r="I49" s="5"/>
      <c r="J49" s="5"/>
      <c r="K49" s="5"/>
      <c r="L49" s="5"/>
      <c r="M49" s="5"/>
      <c r="N49" s="5"/>
      <c r="O49" s="5"/>
      <c r="P49" s="5"/>
      <c r="Q49" s="5"/>
      <c r="R49" s="5"/>
    </row>
    <row r="50" spans="8:18" x14ac:dyDescent="0.35">
      <c r="H50" s="5"/>
      <c r="I50" s="5"/>
      <c r="J50" s="5"/>
      <c r="K50" s="5"/>
      <c r="L50" s="5"/>
      <c r="M50" s="5"/>
      <c r="N50" s="5"/>
      <c r="O50" s="5"/>
      <c r="P50" s="5"/>
      <c r="Q50" s="5"/>
      <c r="R50" s="5"/>
    </row>
    <row r="51" spans="8:18" x14ac:dyDescent="0.35">
      <c r="H51" s="5"/>
      <c r="I51" s="5"/>
      <c r="J51" s="5"/>
      <c r="K51" s="5"/>
      <c r="L51" s="5"/>
      <c r="M51" s="5"/>
      <c r="N51" s="5"/>
      <c r="O51" s="5"/>
      <c r="P51" s="5"/>
      <c r="Q51" s="5"/>
      <c r="R51" s="5"/>
    </row>
    <row r="52" spans="8:18" x14ac:dyDescent="0.35">
      <c r="H52" s="5"/>
      <c r="I52" s="5"/>
      <c r="J52" s="5"/>
      <c r="K52" s="5"/>
      <c r="L52" s="5"/>
      <c r="M52" s="5"/>
      <c r="N52" s="5"/>
      <c r="O52" s="5"/>
      <c r="P52" s="5"/>
      <c r="Q52" s="5"/>
      <c r="R52" s="5"/>
    </row>
    <row r="53" spans="8:18" x14ac:dyDescent="0.35">
      <c r="H53" s="5"/>
      <c r="I53" s="5"/>
      <c r="J53" s="5"/>
      <c r="K53" s="5"/>
      <c r="L53" s="5"/>
      <c r="M53" s="5"/>
      <c r="N53" s="5"/>
      <c r="O53" s="5"/>
      <c r="P53" s="5"/>
      <c r="Q53" s="5"/>
      <c r="R53" s="5"/>
    </row>
    <row r="54" spans="8:18" x14ac:dyDescent="0.35">
      <c r="H54" s="5"/>
      <c r="I54" s="5"/>
      <c r="J54" s="5"/>
      <c r="K54" s="5"/>
      <c r="L54" s="5"/>
      <c r="M54" s="5"/>
      <c r="N54" s="5"/>
      <c r="O54" s="5"/>
      <c r="P54" s="5"/>
      <c r="Q54" s="5"/>
      <c r="R54" s="5"/>
    </row>
    <row r="55" spans="8:18" x14ac:dyDescent="0.35">
      <c r="H55" s="5"/>
      <c r="I55" s="5"/>
      <c r="J55" s="5"/>
      <c r="K55" s="5"/>
      <c r="L55" s="5"/>
      <c r="M55" s="5"/>
      <c r="N55" s="5"/>
      <c r="O55" s="5"/>
      <c r="P55" s="5"/>
      <c r="Q55" s="5"/>
      <c r="R55" s="5"/>
    </row>
    <row r="56" spans="8:18" x14ac:dyDescent="0.35">
      <c r="H56" s="5"/>
      <c r="I56" s="5"/>
      <c r="J56" s="5"/>
      <c r="K56" s="5"/>
      <c r="L56" s="5"/>
      <c r="M56" s="5"/>
      <c r="N56" s="5"/>
      <c r="O56" s="5"/>
      <c r="P56" s="5"/>
      <c r="Q56" s="5"/>
      <c r="R56" s="5"/>
    </row>
    <row r="57" spans="8:18" x14ac:dyDescent="0.35">
      <c r="H57" s="5"/>
      <c r="I57" s="5"/>
      <c r="J57" s="5"/>
      <c r="K57" s="5"/>
      <c r="L57" s="5"/>
      <c r="M57" s="5"/>
      <c r="N57" s="5"/>
      <c r="O57" s="5"/>
      <c r="P57" s="5"/>
      <c r="Q57" s="5"/>
      <c r="R57" s="5"/>
    </row>
    <row r="58" spans="8:18" x14ac:dyDescent="0.35">
      <c r="H58" s="5"/>
      <c r="I58" s="5"/>
      <c r="J58" s="5"/>
      <c r="K58" s="5"/>
      <c r="L58" s="5"/>
      <c r="M58" s="5"/>
      <c r="N58" s="5"/>
      <c r="O58" s="5"/>
      <c r="P58" s="5"/>
      <c r="Q58" s="5"/>
      <c r="R58" s="5"/>
    </row>
    <row r="59" spans="8:18" x14ac:dyDescent="0.35">
      <c r="H59" s="6"/>
      <c r="I59" s="6"/>
      <c r="J59" s="6"/>
      <c r="K59" s="6"/>
      <c r="L59" s="6"/>
      <c r="M59" s="6"/>
      <c r="N59" s="6"/>
      <c r="O59" s="6"/>
      <c r="P59" s="6"/>
      <c r="Q59" s="6"/>
      <c r="R59" s="6"/>
    </row>
    <row r="60" spans="8:18" x14ac:dyDescent="0.35">
      <c r="H60" s="6"/>
      <c r="I60" s="6"/>
      <c r="J60" s="6"/>
      <c r="K60" s="6"/>
      <c r="L60" s="6"/>
      <c r="M60" s="6"/>
      <c r="N60" s="6"/>
      <c r="O60" s="6"/>
      <c r="P60" s="6"/>
      <c r="Q60" s="6"/>
      <c r="R60" s="6"/>
    </row>
    <row r="61" spans="8:18" x14ac:dyDescent="0.35">
      <c r="H61" s="6"/>
      <c r="I61" s="6"/>
      <c r="J61" s="6"/>
      <c r="K61" s="6"/>
      <c r="L61" s="6"/>
      <c r="M61" s="6"/>
      <c r="N61" s="6"/>
      <c r="O61" s="6"/>
      <c r="P61" s="6"/>
      <c r="Q61" s="6"/>
      <c r="R61" s="6"/>
    </row>
    <row r="62" spans="8:18" x14ac:dyDescent="0.35">
      <c r="H62" s="6"/>
      <c r="I62" s="6"/>
      <c r="J62" s="6"/>
      <c r="K62" s="6"/>
      <c r="L62" s="6"/>
      <c r="M62" s="6"/>
      <c r="N62" s="6"/>
      <c r="O62" s="6"/>
      <c r="P62" s="6"/>
      <c r="Q62" s="6"/>
      <c r="R62" s="6"/>
    </row>
    <row r="63" spans="8:18" x14ac:dyDescent="0.35">
      <c r="H63" s="6"/>
      <c r="I63" s="6"/>
      <c r="J63" s="6"/>
      <c r="K63" s="6"/>
      <c r="L63" s="6"/>
      <c r="M63" s="6"/>
      <c r="N63" s="6"/>
      <c r="O63" s="6"/>
      <c r="P63" s="6"/>
      <c r="Q63" s="6"/>
      <c r="R63" s="6"/>
    </row>
    <row r="64" spans="8:18" x14ac:dyDescent="0.35">
      <c r="H64" s="6"/>
      <c r="I64" s="6"/>
      <c r="J64" s="6"/>
      <c r="K64" s="6"/>
      <c r="L64" s="6"/>
      <c r="M64" s="6"/>
      <c r="N64" s="6"/>
      <c r="O64" s="6"/>
      <c r="P64" s="6"/>
      <c r="Q64" s="6"/>
      <c r="R64" s="6"/>
    </row>
    <row r="65" spans="8:18" x14ac:dyDescent="0.35">
      <c r="H65" s="6"/>
      <c r="I65" s="6"/>
      <c r="J65" s="6"/>
      <c r="K65" s="6"/>
      <c r="L65" s="6"/>
      <c r="M65" s="6"/>
      <c r="N65" s="6"/>
      <c r="O65" s="6"/>
      <c r="P65" s="6"/>
      <c r="Q65" s="6"/>
      <c r="R65" s="6"/>
    </row>
    <row r="66" spans="8:18" x14ac:dyDescent="0.35">
      <c r="H66" s="6"/>
      <c r="I66" s="6"/>
      <c r="J66" s="6"/>
      <c r="K66" s="6"/>
      <c r="L66" s="6"/>
      <c r="M66" s="6"/>
      <c r="N66" s="6"/>
      <c r="O66" s="6"/>
      <c r="P66" s="6"/>
      <c r="Q66" s="6"/>
      <c r="R66" s="6"/>
    </row>
    <row r="67" spans="8:18" x14ac:dyDescent="0.35">
      <c r="H67" s="6"/>
      <c r="I67" s="6"/>
      <c r="J67" s="6"/>
      <c r="K67" s="6"/>
      <c r="L67" s="6"/>
      <c r="M67" s="6"/>
      <c r="N67" s="6"/>
      <c r="O67" s="6"/>
      <c r="P67" s="6"/>
      <c r="Q67" s="6"/>
      <c r="R67" s="6"/>
    </row>
    <row r="68" spans="8:18" x14ac:dyDescent="0.35">
      <c r="H68" s="6"/>
      <c r="I68" s="6"/>
      <c r="J68" s="6"/>
      <c r="K68" s="6"/>
      <c r="L68" s="6"/>
      <c r="M68" s="6"/>
      <c r="N68" s="6"/>
      <c r="O68" s="6"/>
      <c r="P68" s="6"/>
      <c r="Q68" s="6"/>
      <c r="R68" s="6"/>
    </row>
    <row r="69" spans="8:18" x14ac:dyDescent="0.35">
      <c r="H69" s="6"/>
      <c r="I69" s="6"/>
      <c r="J69" s="6"/>
      <c r="K69" s="6"/>
      <c r="L69" s="6"/>
      <c r="M69" s="6"/>
      <c r="N69" s="6"/>
      <c r="O69" s="6"/>
      <c r="P69" s="6"/>
      <c r="Q69" s="6"/>
      <c r="R69" s="6"/>
    </row>
    <row r="70" spans="8:18" x14ac:dyDescent="0.35">
      <c r="H70" s="6"/>
      <c r="I70" s="6"/>
      <c r="J70" s="6"/>
      <c r="K70" s="6"/>
      <c r="L70" s="6"/>
      <c r="M70" s="6"/>
      <c r="N70" s="6"/>
      <c r="O70" s="6"/>
      <c r="P70" s="6"/>
      <c r="Q70" s="6"/>
      <c r="R70" s="6"/>
    </row>
    <row r="71" spans="8:18" x14ac:dyDescent="0.35">
      <c r="H71" s="6"/>
      <c r="I71" s="6"/>
      <c r="J71" s="6"/>
      <c r="K71" s="6"/>
      <c r="L71" s="6"/>
      <c r="M71" s="6"/>
      <c r="N71" s="6"/>
      <c r="O71" s="6"/>
      <c r="P71" s="6"/>
      <c r="Q71" s="6"/>
      <c r="R71" s="6"/>
    </row>
  </sheetData>
  <mergeCells count="1">
    <mergeCell ref="T4:U4"/>
  </mergeCells>
  <pageMargins left="0.7" right="0.7" top="0.78740157499999996" bottom="0.78740157499999996" header="0.3" footer="0.3"/>
  <pageSetup scale="71" fitToWidth="0" orientation="landscape"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218A58-7259-CD44-AB84-817EB3FB5FA2}">
  <sheetPr>
    <pageSetUpPr fitToPage="1"/>
  </sheetPr>
  <dimension ref="A1:Q71"/>
  <sheetViews>
    <sheetView showGridLines="0" topLeftCell="A26" zoomScale="80" zoomScaleNormal="80" workbookViewId="0">
      <selection activeCell="L27" sqref="L27"/>
    </sheetView>
  </sheetViews>
  <sheetFormatPr defaultColWidth="10.6640625" defaultRowHeight="15.5" x14ac:dyDescent="0.35"/>
  <cols>
    <col min="1" max="1" width="3.58203125" customWidth="1"/>
  </cols>
  <sheetData>
    <row r="1" spans="1:17" x14ac:dyDescent="0.35">
      <c r="A1" s="1" t="s">
        <v>42</v>
      </c>
    </row>
    <row r="2" spans="1:17" x14ac:dyDescent="0.35">
      <c r="A2" t="s">
        <v>15</v>
      </c>
    </row>
    <row r="6" spans="1:17" x14ac:dyDescent="0.35">
      <c r="A6" s="1" t="s">
        <v>10</v>
      </c>
      <c r="B6" s="106" t="s">
        <v>43</v>
      </c>
      <c r="C6" s="106"/>
      <c r="D6" s="106"/>
      <c r="E6" s="106"/>
      <c r="F6" s="106"/>
      <c r="G6" s="106">
        <f>H6-1</f>
        <v>2017</v>
      </c>
      <c r="H6" s="106">
        <v>2018</v>
      </c>
      <c r="I6" s="106">
        <f>H6+1</f>
        <v>2019</v>
      </c>
      <c r="J6" s="106">
        <f t="shared" ref="J6:L6" si="0">I6+1</f>
        <v>2020</v>
      </c>
      <c r="K6" s="106">
        <f t="shared" si="0"/>
        <v>2021</v>
      </c>
      <c r="L6" s="106">
        <f t="shared" si="0"/>
        <v>2022</v>
      </c>
      <c r="M6" s="106"/>
      <c r="N6" s="106" t="s">
        <v>17</v>
      </c>
      <c r="O6" s="106" t="s">
        <v>18</v>
      </c>
      <c r="P6" s="3"/>
      <c r="Q6" s="3"/>
    </row>
    <row r="7" spans="1:17" x14ac:dyDescent="0.35">
      <c r="B7" s="1" t="s">
        <v>44</v>
      </c>
      <c r="H7" s="6"/>
      <c r="I7" s="6"/>
      <c r="J7" s="6"/>
      <c r="K7" s="6"/>
      <c r="L7" s="6"/>
      <c r="M7" s="6"/>
      <c r="N7" s="6"/>
      <c r="O7" s="6"/>
    </row>
    <row r="8" spans="1:17" x14ac:dyDescent="0.35">
      <c r="B8" s="12" t="s">
        <v>45</v>
      </c>
      <c r="G8">
        <v>3421.2</v>
      </c>
      <c r="H8" s="6">
        <v>2399.1999999999998</v>
      </c>
      <c r="I8" s="6">
        <v>2525.9</v>
      </c>
      <c r="J8" s="6">
        <v>2452.1999999999998</v>
      </c>
      <c r="K8" s="6">
        <v>2891</v>
      </c>
      <c r="L8" s="6">
        <v>4053</v>
      </c>
      <c r="M8" s="6"/>
      <c r="N8" s="6">
        <v>4053</v>
      </c>
      <c r="O8" s="6">
        <v>3574</v>
      </c>
    </row>
    <row r="9" spans="1:17" x14ac:dyDescent="0.35">
      <c r="B9" s="12" t="s">
        <v>46</v>
      </c>
      <c r="G9" s="6">
        <v>11159</v>
      </c>
      <c r="H9" s="6">
        <v>7393.6</v>
      </c>
      <c r="I9" s="6">
        <v>7260.5</v>
      </c>
      <c r="J9" s="6">
        <v>6985.8</v>
      </c>
      <c r="K9" s="6">
        <v>7032</v>
      </c>
      <c r="L9" s="6">
        <v>7357</v>
      </c>
      <c r="M9" s="6"/>
      <c r="N9" s="6">
        <v>7357</v>
      </c>
      <c r="O9" s="6">
        <v>8053</v>
      </c>
    </row>
    <row r="10" spans="1:17" x14ac:dyDescent="0.35">
      <c r="B10" s="12" t="s">
        <v>47</v>
      </c>
      <c r="G10" s="6">
        <v>0</v>
      </c>
      <c r="H10" s="6">
        <v>0</v>
      </c>
      <c r="I10" s="6">
        <v>4246.7</v>
      </c>
      <c r="J10" s="6">
        <v>3956.8</v>
      </c>
      <c r="K10" s="6">
        <v>4302</v>
      </c>
      <c r="L10" s="6">
        <v>4929</v>
      </c>
      <c r="M10" s="6"/>
      <c r="N10" s="6">
        <v>4929</v>
      </c>
      <c r="O10" s="6">
        <v>4672</v>
      </c>
    </row>
    <row r="11" spans="1:17" x14ac:dyDescent="0.35">
      <c r="B11" s="12" t="s">
        <v>48</v>
      </c>
      <c r="G11" s="6">
        <v>2267.6</v>
      </c>
      <c r="H11" s="6">
        <v>2228.5</v>
      </c>
      <c r="I11" s="6">
        <v>2619.3000000000002</v>
      </c>
      <c r="J11" s="6">
        <v>2670.2</v>
      </c>
      <c r="K11" s="6">
        <v>2967</v>
      </c>
      <c r="L11" s="6">
        <v>3388</v>
      </c>
      <c r="M11" s="6"/>
      <c r="N11" s="6">
        <v>3388</v>
      </c>
      <c r="O11" s="6">
        <v>5125</v>
      </c>
    </row>
    <row r="12" spans="1:17" x14ac:dyDescent="0.35">
      <c r="B12" s="12" t="s">
        <v>49</v>
      </c>
      <c r="G12" s="6">
        <v>48.6</v>
      </c>
      <c r="H12" s="6">
        <v>1074.7</v>
      </c>
      <c r="I12" s="6">
        <v>1105.3</v>
      </c>
      <c r="J12" s="6">
        <v>36.200000000000003</v>
      </c>
      <c r="K12" s="6">
        <v>31</v>
      </c>
      <c r="L12" s="6">
        <v>49</v>
      </c>
      <c r="M12" s="6"/>
      <c r="N12" s="6">
        <v>49</v>
      </c>
      <c r="O12" s="6">
        <v>51</v>
      </c>
    </row>
    <row r="13" spans="1:17" x14ac:dyDescent="0.35">
      <c r="B13" s="12" t="s">
        <v>50</v>
      </c>
      <c r="G13" s="6">
        <v>364.3</v>
      </c>
      <c r="H13" s="6">
        <v>336.3</v>
      </c>
      <c r="I13" s="6">
        <v>458.4</v>
      </c>
      <c r="J13" s="6">
        <v>1688.6</v>
      </c>
      <c r="K13" s="6">
        <v>1054</v>
      </c>
      <c r="L13" s="6">
        <v>855</v>
      </c>
      <c r="M13" s="6"/>
      <c r="N13" s="6">
        <v>855</v>
      </c>
      <c r="O13" s="6">
        <v>695</v>
      </c>
      <c r="Q13" s="6"/>
    </row>
    <row r="14" spans="1:17" x14ac:dyDescent="0.35">
      <c r="B14" s="12" t="s">
        <v>51</v>
      </c>
      <c r="G14" s="6">
        <v>964.6</v>
      </c>
      <c r="H14" s="6">
        <v>830.1</v>
      </c>
      <c r="I14" s="6">
        <v>1367.6</v>
      </c>
      <c r="J14" s="6">
        <v>1177.4000000000001</v>
      </c>
      <c r="K14" s="6">
        <v>1352</v>
      </c>
      <c r="L14" s="6">
        <v>1640</v>
      </c>
      <c r="M14" s="6"/>
      <c r="N14" s="6">
        <v>1640</v>
      </c>
      <c r="O14" s="6">
        <v>1600</v>
      </c>
      <c r="Q14" s="6"/>
    </row>
    <row r="15" spans="1:17" x14ac:dyDescent="0.35">
      <c r="B15" s="12" t="s">
        <v>52</v>
      </c>
      <c r="G15" s="6">
        <v>35.4</v>
      </c>
      <c r="H15" s="6">
        <v>34.200000000000003</v>
      </c>
      <c r="I15" s="6">
        <v>18.8</v>
      </c>
      <c r="J15" s="6">
        <v>17.399999999999999</v>
      </c>
      <c r="K15" s="6">
        <v>6</v>
      </c>
      <c r="L15" s="6">
        <v>8</v>
      </c>
      <c r="M15" s="6"/>
      <c r="N15" s="6">
        <v>8</v>
      </c>
      <c r="O15" s="6">
        <v>8</v>
      </c>
    </row>
    <row r="16" spans="1:17" x14ac:dyDescent="0.35">
      <c r="B16" s="11" t="s">
        <v>53</v>
      </c>
      <c r="C16" s="10"/>
      <c r="D16" s="10"/>
      <c r="E16" s="10"/>
      <c r="F16" s="10"/>
      <c r="G16" s="9">
        <f>SUM(G8:G15)</f>
        <v>18260.699999999997</v>
      </c>
      <c r="H16" s="9">
        <f>SUM(H8:H15)</f>
        <v>14296.6</v>
      </c>
      <c r="I16" s="9">
        <f t="shared" ref="I16:L16" si="1">SUM(I8:I15)</f>
        <v>19602.499999999996</v>
      </c>
      <c r="J16" s="9">
        <f t="shared" si="1"/>
        <v>18984.600000000002</v>
      </c>
      <c r="K16" s="9">
        <f t="shared" si="1"/>
        <v>19635</v>
      </c>
      <c r="L16" s="9">
        <f t="shared" si="1"/>
        <v>22279</v>
      </c>
      <c r="M16" s="9"/>
      <c r="N16" s="9">
        <f t="shared" ref="N16" si="2">SUM(N8:N15)</f>
        <v>22279</v>
      </c>
      <c r="O16" s="9">
        <f t="shared" ref="O16" si="3">SUM(O8:O15)</f>
        <v>23778</v>
      </c>
    </row>
    <row r="17" spans="2:15" x14ac:dyDescent="0.35">
      <c r="B17" s="12" t="s">
        <v>54</v>
      </c>
      <c r="G17" s="6">
        <v>2699.1</v>
      </c>
      <c r="H17" s="6">
        <v>2414.6999999999998</v>
      </c>
      <c r="I17" s="6">
        <v>2959.2</v>
      </c>
      <c r="J17" s="6">
        <v>2845.5</v>
      </c>
      <c r="K17" s="6">
        <v>3369</v>
      </c>
      <c r="L17" s="6">
        <v>4465</v>
      </c>
      <c r="M17" s="6"/>
      <c r="N17" s="6">
        <v>4465</v>
      </c>
      <c r="O17" s="6">
        <v>4569</v>
      </c>
    </row>
    <row r="18" spans="2:15" x14ac:dyDescent="0.35">
      <c r="B18" s="12" t="s">
        <v>55</v>
      </c>
      <c r="G18" s="6">
        <v>1366.5</v>
      </c>
      <c r="H18" s="6">
        <v>849.5</v>
      </c>
      <c r="I18" s="6">
        <v>996</v>
      </c>
      <c r="J18" s="6">
        <v>824.2</v>
      </c>
      <c r="K18" s="6">
        <v>977</v>
      </c>
      <c r="L18" s="6">
        <v>1180</v>
      </c>
      <c r="M18" s="6"/>
      <c r="N18" s="6">
        <v>1180</v>
      </c>
      <c r="O18" s="6">
        <v>1204</v>
      </c>
    </row>
    <row r="19" spans="2:15" x14ac:dyDescent="0.35">
      <c r="B19" s="12" t="s">
        <v>56</v>
      </c>
      <c r="G19" s="6">
        <v>78.599999999999994</v>
      </c>
      <c r="H19" s="6">
        <v>90.6</v>
      </c>
      <c r="I19" s="6">
        <v>280.7</v>
      </c>
      <c r="J19" s="6">
        <v>600.5</v>
      </c>
      <c r="K19" s="6">
        <v>822</v>
      </c>
      <c r="L19" s="6">
        <v>378</v>
      </c>
      <c r="M19" s="6"/>
      <c r="N19" s="6">
        <v>378</v>
      </c>
      <c r="O19" s="6">
        <v>491</v>
      </c>
    </row>
    <row r="20" spans="2:15" x14ac:dyDescent="0.35">
      <c r="B20" t="s">
        <v>57</v>
      </c>
      <c r="G20" s="6">
        <v>155.6</v>
      </c>
      <c r="H20" s="6">
        <v>60.9</v>
      </c>
      <c r="I20" s="6">
        <v>38.4</v>
      </c>
      <c r="J20" s="6">
        <v>158</v>
      </c>
      <c r="K20" s="6">
        <v>22</v>
      </c>
      <c r="L20" s="6">
        <v>167</v>
      </c>
      <c r="M20" s="6"/>
      <c r="N20" s="6">
        <v>167</v>
      </c>
      <c r="O20" s="6">
        <v>262</v>
      </c>
    </row>
    <row r="21" spans="2:15" x14ac:dyDescent="0.35">
      <c r="B21" s="12" t="s">
        <v>58</v>
      </c>
      <c r="G21" s="6">
        <v>880.3</v>
      </c>
      <c r="H21" s="6">
        <v>899.5</v>
      </c>
      <c r="I21" s="6">
        <v>979.4</v>
      </c>
      <c r="J21" s="6">
        <v>1149.0999999999999</v>
      </c>
      <c r="K21" s="6">
        <v>975</v>
      </c>
      <c r="L21" s="6">
        <v>1136</v>
      </c>
      <c r="M21" s="6"/>
      <c r="N21" s="6">
        <v>1136</v>
      </c>
      <c r="O21" s="6">
        <v>1340</v>
      </c>
    </row>
    <row r="22" spans="2:15" x14ac:dyDescent="0.35">
      <c r="B22" s="12" t="s">
        <v>59</v>
      </c>
      <c r="G22" s="6">
        <v>2136.6</v>
      </c>
      <c r="H22" s="6">
        <f>2216.6+539.1</f>
        <v>2755.7</v>
      </c>
      <c r="I22" s="6">
        <f>2285.9+6.1</f>
        <v>2292</v>
      </c>
      <c r="J22" s="6">
        <f>3442.8+0.7</f>
        <v>3443.5</v>
      </c>
      <c r="K22" s="6">
        <f>5249+19</f>
        <v>5268</v>
      </c>
      <c r="L22" s="6">
        <v>4336</v>
      </c>
      <c r="M22" s="6"/>
      <c r="N22" s="6">
        <v>4336</v>
      </c>
      <c r="O22" s="6">
        <v>3328</v>
      </c>
    </row>
    <row r="23" spans="2:15" x14ac:dyDescent="0.35">
      <c r="B23" s="11" t="s">
        <v>60</v>
      </c>
      <c r="C23" s="8"/>
      <c r="D23" s="8"/>
      <c r="E23" s="8"/>
      <c r="F23" s="8"/>
      <c r="G23" s="9">
        <f>SUM(G17:G22)</f>
        <v>7316.7000000000007</v>
      </c>
      <c r="H23" s="9">
        <f t="shared" ref="H23:O23" si="4">SUM(H17:H22)</f>
        <v>7070.9</v>
      </c>
      <c r="I23" s="9">
        <f>SUM(I17:I22)</f>
        <v>7545.6999999999989</v>
      </c>
      <c r="J23" s="9">
        <f t="shared" si="4"/>
        <v>9020.7999999999993</v>
      </c>
      <c r="K23" s="9">
        <f t="shared" si="4"/>
        <v>11433</v>
      </c>
      <c r="L23" s="9">
        <f t="shared" si="4"/>
        <v>11662</v>
      </c>
      <c r="M23" s="9"/>
      <c r="N23" s="9">
        <f t="shared" si="4"/>
        <v>11662</v>
      </c>
      <c r="O23" s="9">
        <f t="shared" si="4"/>
        <v>11194</v>
      </c>
    </row>
    <row r="24" spans="2:15" x14ac:dyDescent="0.35">
      <c r="B24" s="17" t="s">
        <v>61</v>
      </c>
      <c r="C24" s="14"/>
      <c r="D24" s="14"/>
      <c r="E24" s="14"/>
      <c r="F24" s="14"/>
      <c r="G24" s="18">
        <f>G16+G23</f>
        <v>25577.399999999998</v>
      </c>
      <c r="H24" s="18">
        <f t="shared" ref="H24:O24" si="5">H16+H23</f>
        <v>21367.5</v>
      </c>
      <c r="I24" s="18">
        <f t="shared" si="5"/>
        <v>27148.199999999997</v>
      </c>
      <c r="J24" s="18">
        <f t="shared" si="5"/>
        <v>28005.4</v>
      </c>
      <c r="K24" s="18">
        <f t="shared" si="5"/>
        <v>31068</v>
      </c>
      <c r="L24" s="18">
        <f t="shared" si="5"/>
        <v>33941</v>
      </c>
      <c r="M24" s="18"/>
      <c r="N24" s="18">
        <f t="shared" si="5"/>
        <v>33941</v>
      </c>
      <c r="O24" s="18">
        <f t="shared" si="5"/>
        <v>34972</v>
      </c>
    </row>
    <row r="25" spans="2:15" x14ac:dyDescent="0.35">
      <c r="B25" s="1" t="s">
        <v>62</v>
      </c>
      <c r="G25" s="6"/>
      <c r="H25" s="6"/>
      <c r="I25" s="6"/>
      <c r="J25" s="6"/>
      <c r="K25" s="6"/>
      <c r="L25" s="6"/>
      <c r="M25" s="6"/>
      <c r="N25" s="6"/>
      <c r="O25" s="6"/>
    </row>
    <row r="26" spans="2:15" x14ac:dyDescent="0.35">
      <c r="B26" s="12" t="s">
        <v>63</v>
      </c>
      <c r="G26" s="6">
        <v>11948.2</v>
      </c>
      <c r="H26" s="6">
        <v>9905.9</v>
      </c>
      <c r="I26" s="6">
        <v>10278.1</v>
      </c>
      <c r="J26" s="6">
        <v>11820.9</v>
      </c>
      <c r="K26" s="6">
        <v>13347</v>
      </c>
      <c r="L26" s="6">
        <v>13998</v>
      </c>
      <c r="M26" s="6"/>
      <c r="N26" s="6">
        <v>13998</v>
      </c>
      <c r="O26" s="6">
        <v>14572</v>
      </c>
    </row>
    <row r="27" spans="2:15" x14ac:dyDescent="0.35">
      <c r="B27" s="12" t="s">
        <v>64</v>
      </c>
      <c r="G27" s="6">
        <v>678.2</v>
      </c>
      <c r="H27" s="6">
        <v>155.69999999999999</v>
      </c>
      <c r="I27" s="6">
        <v>160.5</v>
      </c>
      <c r="J27" s="6">
        <v>214.1</v>
      </c>
      <c r="K27" s="6">
        <v>389</v>
      </c>
      <c r="L27" s="6">
        <v>785</v>
      </c>
      <c r="M27" s="6"/>
      <c r="N27" s="6">
        <v>785</v>
      </c>
      <c r="O27" s="6">
        <v>800</v>
      </c>
    </row>
    <row r="28" spans="2:15" x14ac:dyDescent="0.35">
      <c r="B28" s="11" t="s">
        <v>65</v>
      </c>
      <c r="C28" s="8"/>
      <c r="D28" s="8"/>
      <c r="E28" s="8"/>
      <c r="F28" s="8"/>
      <c r="G28" s="9">
        <f>SUM(G26:G27)</f>
        <v>12626.400000000001</v>
      </c>
      <c r="H28" s="9">
        <f t="shared" ref="H28:O28" si="6">SUM(H26:H27)</f>
        <v>10061.6</v>
      </c>
      <c r="I28" s="9">
        <f t="shared" si="6"/>
        <v>10438.6</v>
      </c>
      <c r="J28" s="9">
        <f t="shared" si="6"/>
        <v>12035</v>
      </c>
      <c r="K28" s="9">
        <f t="shared" si="6"/>
        <v>13736</v>
      </c>
      <c r="L28" s="9">
        <f t="shared" si="6"/>
        <v>14783</v>
      </c>
      <c r="M28" s="9"/>
      <c r="N28" s="9">
        <f t="shared" si="6"/>
        <v>14783</v>
      </c>
      <c r="O28" s="9">
        <f t="shared" si="6"/>
        <v>15372</v>
      </c>
    </row>
    <row r="29" spans="2:15" x14ac:dyDescent="0.35">
      <c r="B29" s="12" t="s">
        <v>66</v>
      </c>
      <c r="G29" s="6">
        <v>4245.5</v>
      </c>
      <c r="H29" s="6">
        <v>3171.6</v>
      </c>
      <c r="I29" s="6">
        <v>3122.2</v>
      </c>
      <c r="J29" s="6">
        <v>3815.4</v>
      </c>
      <c r="K29" s="6">
        <v>2976</v>
      </c>
      <c r="L29" s="6">
        <v>4347</v>
      </c>
      <c r="M29" s="6"/>
      <c r="N29" s="6">
        <v>4347</v>
      </c>
      <c r="O29" s="6">
        <v>5441</v>
      </c>
    </row>
    <row r="30" spans="2:15" x14ac:dyDescent="0.35">
      <c r="B30" s="12" t="s">
        <v>67</v>
      </c>
      <c r="G30" s="6">
        <v>0.7</v>
      </c>
      <c r="H30" s="6">
        <v>3</v>
      </c>
      <c r="I30" s="6">
        <v>3598.6</v>
      </c>
      <c r="J30" s="6">
        <v>3545.8</v>
      </c>
      <c r="K30" s="6">
        <v>3826</v>
      </c>
      <c r="L30" s="6">
        <v>4420</v>
      </c>
      <c r="M30" s="6"/>
      <c r="N30" s="6">
        <v>4420</v>
      </c>
      <c r="O30" s="6">
        <v>4219</v>
      </c>
    </row>
    <row r="31" spans="2:15" x14ac:dyDescent="0.35">
      <c r="B31" s="12" t="s">
        <v>68</v>
      </c>
      <c r="G31" s="6">
        <v>0</v>
      </c>
      <c r="H31" s="6">
        <v>0</v>
      </c>
      <c r="I31" s="6">
        <v>47.9</v>
      </c>
      <c r="J31" s="6">
        <v>80</v>
      </c>
      <c r="K31" s="6">
        <v>0</v>
      </c>
      <c r="L31" s="6">
        <v>0</v>
      </c>
      <c r="M31" s="6"/>
      <c r="N31" s="6">
        <v>0</v>
      </c>
      <c r="O31" s="6">
        <v>3</v>
      </c>
    </row>
    <row r="32" spans="2:15" x14ac:dyDescent="0.35">
      <c r="B32" s="12" t="s">
        <v>69</v>
      </c>
      <c r="G32" s="6">
        <v>125.7</v>
      </c>
      <c r="H32" s="6">
        <v>88</v>
      </c>
      <c r="I32" s="6">
        <v>106.5</v>
      </c>
      <c r="J32" s="6">
        <v>107.5</v>
      </c>
      <c r="K32" s="6">
        <v>89</v>
      </c>
      <c r="L32" s="6">
        <v>66</v>
      </c>
      <c r="M32" s="6"/>
      <c r="N32" s="6">
        <v>66</v>
      </c>
      <c r="O32" s="6">
        <v>71</v>
      </c>
    </row>
    <row r="33" spans="2:15" x14ac:dyDescent="0.35">
      <c r="B33" s="12" t="s">
        <v>70</v>
      </c>
      <c r="G33" s="6">
        <v>55.5</v>
      </c>
      <c r="H33" s="6">
        <v>14.2</v>
      </c>
      <c r="I33" s="6">
        <v>15.1</v>
      </c>
      <c r="J33" s="6">
        <v>18.399999999999999</v>
      </c>
      <c r="K33" s="6">
        <v>16</v>
      </c>
      <c r="L33" s="6">
        <v>19</v>
      </c>
      <c r="M33" s="6"/>
      <c r="N33" s="6">
        <v>19</v>
      </c>
      <c r="O33" s="6">
        <v>18</v>
      </c>
    </row>
    <row r="34" spans="2:15" x14ac:dyDescent="0.35">
      <c r="B34" t="s">
        <v>71</v>
      </c>
      <c r="G34" s="6">
        <v>2712.2</v>
      </c>
      <c r="H34" s="6">
        <v>1578.6</v>
      </c>
      <c r="I34" s="6">
        <v>1530.4</v>
      </c>
      <c r="J34" s="6">
        <v>1485.1</v>
      </c>
      <c r="K34" s="6">
        <v>1452</v>
      </c>
      <c r="L34" s="6">
        <v>1572</v>
      </c>
      <c r="M34" s="6"/>
      <c r="N34" s="6">
        <v>1572</v>
      </c>
      <c r="O34" s="6">
        <v>1746</v>
      </c>
    </row>
    <row r="35" spans="2:15" x14ac:dyDescent="0.35">
      <c r="B35" s="12" t="s">
        <v>72</v>
      </c>
      <c r="G35" s="6">
        <v>48.8</v>
      </c>
      <c r="H35" s="6">
        <v>40</v>
      </c>
      <c r="I35" s="6">
        <v>141.4</v>
      </c>
      <c r="J35" s="6">
        <v>183.6</v>
      </c>
      <c r="K35" s="6">
        <v>198</v>
      </c>
      <c r="L35" s="6">
        <v>228</v>
      </c>
      <c r="M35" s="6"/>
      <c r="N35" s="6">
        <v>228</v>
      </c>
      <c r="O35" s="6">
        <v>442</v>
      </c>
    </row>
    <row r="36" spans="2:15" x14ac:dyDescent="0.35">
      <c r="B36" s="10" t="s">
        <v>73</v>
      </c>
      <c r="C36" s="8"/>
      <c r="D36" s="8"/>
      <c r="E36" s="8"/>
      <c r="F36" s="8"/>
      <c r="G36" s="9">
        <f>SUM(G29:G35)</f>
        <v>7188.4</v>
      </c>
      <c r="H36" s="9">
        <f t="shared" ref="H36:O36" si="7">SUM(H29:H35)</f>
        <v>4895.3999999999996</v>
      </c>
      <c r="I36" s="9">
        <f t="shared" si="7"/>
        <v>8562.0999999999985</v>
      </c>
      <c r="J36" s="9">
        <f t="shared" si="7"/>
        <v>9235.8000000000011</v>
      </c>
      <c r="K36" s="9">
        <f t="shared" si="7"/>
        <v>8557</v>
      </c>
      <c r="L36" s="9">
        <f t="shared" si="7"/>
        <v>10652</v>
      </c>
      <c r="M36" s="9"/>
      <c r="N36" s="9">
        <f t="shared" si="7"/>
        <v>10652</v>
      </c>
      <c r="O36" s="9">
        <f t="shared" si="7"/>
        <v>11940</v>
      </c>
    </row>
    <row r="37" spans="2:15" x14ac:dyDescent="0.35">
      <c r="B37" s="12" t="s">
        <v>74</v>
      </c>
      <c r="G37" s="6">
        <v>939.7</v>
      </c>
      <c r="H37" s="6">
        <v>756.4</v>
      </c>
      <c r="I37" s="6">
        <v>1975.9</v>
      </c>
      <c r="J37" s="6">
        <v>1776.2</v>
      </c>
      <c r="K37" s="6">
        <v>2442</v>
      </c>
      <c r="L37" s="6">
        <v>2295</v>
      </c>
      <c r="N37" s="6">
        <v>2295</v>
      </c>
      <c r="O37" s="6">
        <v>1741</v>
      </c>
    </row>
    <row r="38" spans="2:15" x14ac:dyDescent="0.35">
      <c r="B38" s="12" t="s">
        <v>75</v>
      </c>
      <c r="G38" s="6">
        <v>0</v>
      </c>
      <c r="H38" s="6">
        <v>0</v>
      </c>
      <c r="I38" s="6">
        <v>720</v>
      </c>
      <c r="J38" s="6">
        <v>538</v>
      </c>
      <c r="K38" s="6">
        <v>675</v>
      </c>
      <c r="L38" s="6">
        <v>812</v>
      </c>
      <c r="N38" s="6">
        <v>812</v>
      </c>
      <c r="O38" s="6">
        <v>832</v>
      </c>
    </row>
    <row r="39" spans="2:15" x14ac:dyDescent="0.35">
      <c r="B39" s="12" t="s">
        <v>76</v>
      </c>
      <c r="G39" s="6">
        <v>367.6</v>
      </c>
      <c r="H39" s="6">
        <v>553.20000000000005</v>
      </c>
      <c r="I39" s="6">
        <v>503.2</v>
      </c>
      <c r="J39" s="6">
        <v>338.1</v>
      </c>
      <c r="K39" s="6">
        <v>743</v>
      </c>
      <c r="L39" s="6">
        <v>663</v>
      </c>
      <c r="N39" s="6">
        <v>663</v>
      </c>
      <c r="O39" s="6">
        <v>83</v>
      </c>
    </row>
    <row r="40" spans="2:15" x14ac:dyDescent="0.35">
      <c r="B40" s="12" t="s">
        <v>77</v>
      </c>
      <c r="G40" s="6">
        <v>1240.7</v>
      </c>
      <c r="H40" s="6">
        <v>745.8</v>
      </c>
      <c r="I40" s="6">
        <v>808.7</v>
      </c>
      <c r="J40" s="6">
        <v>666</v>
      </c>
      <c r="K40" s="6">
        <v>1742</v>
      </c>
      <c r="L40" s="6">
        <v>2263</v>
      </c>
      <c r="N40" s="6">
        <v>2263</v>
      </c>
      <c r="O40" s="6">
        <v>2327</v>
      </c>
    </row>
    <row r="41" spans="2:15" x14ac:dyDescent="0.35">
      <c r="B41" s="12" t="s">
        <v>78</v>
      </c>
      <c r="G41" s="6">
        <v>10.7</v>
      </c>
      <c r="H41" s="6">
        <v>8.6</v>
      </c>
      <c r="I41" s="6">
        <v>8.9</v>
      </c>
      <c r="J41" s="6">
        <v>12.2</v>
      </c>
      <c r="K41" s="6">
        <v>12</v>
      </c>
      <c r="L41" s="6">
        <v>12</v>
      </c>
      <c r="N41" s="6">
        <v>12</v>
      </c>
      <c r="O41" s="6">
        <v>12</v>
      </c>
    </row>
    <row r="42" spans="2:15" x14ac:dyDescent="0.35">
      <c r="B42" s="12" t="s">
        <v>79</v>
      </c>
      <c r="G42" s="6">
        <v>182.4</v>
      </c>
      <c r="H42" s="6">
        <v>255.7</v>
      </c>
      <c r="I42" s="6">
        <v>216</v>
      </c>
      <c r="J42" s="6">
        <v>212.4</v>
      </c>
      <c r="K42" s="6">
        <v>138</v>
      </c>
      <c r="L42" s="6">
        <v>168</v>
      </c>
      <c r="N42" s="6">
        <v>168</v>
      </c>
      <c r="O42" s="6">
        <v>134</v>
      </c>
    </row>
    <row r="43" spans="2:15" x14ac:dyDescent="0.35">
      <c r="B43" s="12" t="s">
        <v>80</v>
      </c>
      <c r="G43" s="6">
        <v>815.4</v>
      </c>
      <c r="H43">
        <v>1303.3</v>
      </c>
      <c r="I43" s="6">
        <v>1361.5</v>
      </c>
      <c r="J43" s="6">
        <v>901.3</v>
      </c>
      <c r="K43" s="6">
        <v>1148</v>
      </c>
      <c r="L43" s="6">
        <v>567</v>
      </c>
      <c r="N43" s="6">
        <v>567</v>
      </c>
      <c r="O43" s="6">
        <v>940</v>
      </c>
    </row>
    <row r="44" spans="2:15" x14ac:dyDescent="0.35">
      <c r="B44" s="12" t="s">
        <v>81</v>
      </c>
      <c r="G44" s="6">
        <v>2206.1</v>
      </c>
      <c r="H44" s="6">
        <f>2598.9+188.6</f>
        <v>2787.5</v>
      </c>
      <c r="I44" s="6">
        <f>2552.5+0.8</f>
        <v>2553.3000000000002</v>
      </c>
      <c r="J44" s="6">
        <v>2290.4</v>
      </c>
      <c r="K44" s="6">
        <f>49+1826</f>
        <v>1875</v>
      </c>
      <c r="L44" s="6">
        <v>1726</v>
      </c>
      <c r="N44" s="6">
        <v>1726</v>
      </c>
      <c r="O44" s="6">
        <v>1591</v>
      </c>
    </row>
    <row r="45" spans="2:15" x14ac:dyDescent="0.35">
      <c r="B45" s="11" t="s">
        <v>82</v>
      </c>
      <c r="C45" s="8"/>
      <c r="D45" s="8"/>
      <c r="E45" s="8"/>
      <c r="F45" s="8"/>
      <c r="G45" s="9">
        <f>SUM(G37:G44)</f>
        <v>5762.6</v>
      </c>
      <c r="H45" s="9">
        <f t="shared" ref="H45:O45" si="8">SUM(H37:H44)</f>
        <v>6410.4999999999991</v>
      </c>
      <c r="I45" s="9">
        <f t="shared" si="8"/>
        <v>8147.5000000000009</v>
      </c>
      <c r="J45" s="9">
        <f t="shared" si="8"/>
        <v>6734.6</v>
      </c>
      <c r="K45" s="9">
        <f t="shared" si="8"/>
        <v>8775</v>
      </c>
      <c r="L45" s="9">
        <f t="shared" si="8"/>
        <v>8506</v>
      </c>
      <c r="M45" s="9"/>
      <c r="N45" s="9">
        <f t="shared" si="8"/>
        <v>8506</v>
      </c>
      <c r="O45" s="9">
        <f t="shared" si="8"/>
        <v>7660</v>
      </c>
    </row>
    <row r="46" spans="2:15" x14ac:dyDescent="0.35">
      <c r="B46" s="17" t="s">
        <v>83</v>
      </c>
      <c r="C46" s="14"/>
      <c r="D46" s="14"/>
      <c r="E46" s="14"/>
      <c r="F46" s="19"/>
      <c r="G46" s="18">
        <f>G45+G36+G28</f>
        <v>25577.4</v>
      </c>
      <c r="H46" s="18">
        <f t="shared" ref="H46:O46" si="9">H45+H36+H28</f>
        <v>21367.5</v>
      </c>
      <c r="I46" s="18">
        <f t="shared" si="9"/>
        <v>27148.199999999997</v>
      </c>
      <c r="J46" s="18">
        <f t="shared" si="9"/>
        <v>28005.4</v>
      </c>
      <c r="K46" s="18">
        <f t="shared" si="9"/>
        <v>31068</v>
      </c>
      <c r="L46" s="18">
        <f t="shared" si="9"/>
        <v>33941</v>
      </c>
      <c r="M46" s="18"/>
      <c r="N46" s="18">
        <f t="shared" si="9"/>
        <v>33941</v>
      </c>
      <c r="O46" s="18">
        <f t="shared" si="9"/>
        <v>34972</v>
      </c>
    </row>
    <row r="47" spans="2:15" x14ac:dyDescent="0.35">
      <c r="H47" s="5"/>
      <c r="I47" s="5"/>
      <c r="J47" s="5"/>
      <c r="K47" s="5"/>
      <c r="L47" s="5"/>
      <c r="M47" s="5"/>
      <c r="N47" s="5"/>
      <c r="O47" s="5"/>
    </row>
    <row r="48" spans="2:15" x14ac:dyDescent="0.35">
      <c r="H48" s="5"/>
      <c r="I48" s="5"/>
      <c r="J48" s="5"/>
      <c r="K48" s="5"/>
      <c r="L48" s="5"/>
      <c r="M48" s="5"/>
      <c r="N48" s="5"/>
      <c r="O48" s="5"/>
    </row>
    <row r="49" spans="8:15" x14ac:dyDescent="0.35">
      <c r="H49" s="5"/>
      <c r="I49" s="5"/>
      <c r="J49" s="5"/>
      <c r="K49" s="5"/>
      <c r="L49" s="5"/>
      <c r="M49" s="5"/>
      <c r="N49" s="5"/>
      <c r="O49" s="5"/>
    </row>
    <row r="50" spans="8:15" x14ac:dyDescent="0.35">
      <c r="H50" s="5"/>
      <c r="I50" s="5"/>
      <c r="J50" s="5"/>
      <c r="K50" s="5"/>
      <c r="L50" s="5"/>
      <c r="M50" s="5"/>
      <c r="N50" s="5"/>
      <c r="O50" s="5"/>
    </row>
    <row r="51" spans="8:15" x14ac:dyDescent="0.35">
      <c r="H51" s="5"/>
      <c r="I51" s="5"/>
      <c r="J51" s="5"/>
      <c r="K51" s="5"/>
      <c r="L51" s="5"/>
      <c r="M51" s="5"/>
      <c r="N51" s="5"/>
      <c r="O51" s="5"/>
    </row>
    <row r="52" spans="8:15" x14ac:dyDescent="0.35">
      <c r="H52" s="5"/>
      <c r="I52" s="5"/>
      <c r="J52" s="5"/>
      <c r="K52" s="5"/>
      <c r="L52" s="5"/>
      <c r="M52" s="5"/>
      <c r="N52" s="5"/>
      <c r="O52" s="5"/>
    </row>
    <row r="53" spans="8:15" x14ac:dyDescent="0.35">
      <c r="H53" s="5"/>
      <c r="I53" s="5"/>
      <c r="J53" s="5"/>
      <c r="K53" s="5"/>
      <c r="L53" s="5"/>
      <c r="M53" s="5"/>
      <c r="N53" s="5"/>
      <c r="O53" s="5"/>
    </row>
    <row r="54" spans="8:15" x14ac:dyDescent="0.35">
      <c r="H54" s="5"/>
      <c r="I54" s="5"/>
      <c r="J54" s="5"/>
      <c r="K54" s="5"/>
      <c r="L54" s="5"/>
      <c r="M54" s="5"/>
      <c r="N54" s="5"/>
      <c r="O54" s="5"/>
    </row>
    <row r="55" spans="8:15" x14ac:dyDescent="0.35">
      <c r="H55" s="5"/>
      <c r="I55" s="5"/>
      <c r="J55" s="5"/>
      <c r="K55" s="5"/>
      <c r="L55" s="5"/>
      <c r="M55" s="5"/>
      <c r="N55" s="5"/>
      <c r="O55" s="5"/>
    </row>
    <row r="56" spans="8:15" x14ac:dyDescent="0.35">
      <c r="H56" s="5"/>
      <c r="I56" s="5"/>
      <c r="J56" s="5"/>
      <c r="K56" s="5"/>
      <c r="L56" s="5"/>
      <c r="M56" s="5"/>
      <c r="N56" s="5"/>
      <c r="O56" s="5"/>
    </row>
    <row r="57" spans="8:15" x14ac:dyDescent="0.35">
      <c r="H57" s="5"/>
      <c r="I57" s="5"/>
      <c r="J57" s="5"/>
      <c r="K57" s="5"/>
      <c r="L57" s="5"/>
      <c r="M57" s="5"/>
      <c r="N57" s="5"/>
      <c r="O57" s="5"/>
    </row>
    <row r="58" spans="8:15" x14ac:dyDescent="0.35">
      <c r="H58" s="5"/>
      <c r="I58" s="5"/>
      <c r="J58" s="5"/>
      <c r="K58" s="5"/>
      <c r="L58" s="5"/>
      <c r="M58" s="5"/>
      <c r="N58" s="5"/>
      <c r="O58" s="5"/>
    </row>
    <row r="59" spans="8:15" x14ac:dyDescent="0.35">
      <c r="H59" s="6"/>
      <c r="I59" s="6"/>
      <c r="J59" s="6"/>
      <c r="K59" s="6"/>
      <c r="L59" s="6"/>
      <c r="M59" s="6"/>
      <c r="N59" s="6"/>
      <c r="O59" s="6"/>
    </row>
    <row r="60" spans="8:15" x14ac:dyDescent="0.35">
      <c r="H60" s="6"/>
      <c r="I60" s="6"/>
      <c r="J60" s="6"/>
      <c r="K60" s="6"/>
      <c r="L60" s="6"/>
      <c r="M60" s="6"/>
      <c r="N60" s="6"/>
      <c r="O60" s="6"/>
    </row>
    <row r="61" spans="8:15" x14ac:dyDescent="0.35">
      <c r="H61" s="6"/>
      <c r="I61" s="6"/>
      <c r="J61" s="6"/>
      <c r="K61" s="6"/>
      <c r="L61" s="6"/>
      <c r="M61" s="6"/>
      <c r="N61" s="6"/>
      <c r="O61" s="6"/>
    </row>
    <row r="62" spans="8:15" x14ac:dyDescent="0.35">
      <c r="H62" s="6"/>
      <c r="I62" s="6"/>
      <c r="J62" s="6"/>
      <c r="K62" s="6"/>
      <c r="L62" s="6"/>
      <c r="M62" s="6"/>
      <c r="N62" s="6"/>
      <c r="O62" s="6"/>
    </row>
    <row r="63" spans="8:15" x14ac:dyDescent="0.35">
      <c r="H63" s="6"/>
      <c r="I63" s="6"/>
      <c r="J63" s="6"/>
      <c r="K63" s="6"/>
      <c r="L63" s="6"/>
      <c r="M63" s="6"/>
      <c r="N63" s="6"/>
      <c r="O63" s="6"/>
    </row>
    <row r="64" spans="8:15" x14ac:dyDescent="0.35">
      <c r="H64" s="6"/>
      <c r="I64" s="6"/>
      <c r="J64" s="6"/>
      <c r="K64" s="6"/>
      <c r="L64" s="6"/>
      <c r="M64" s="6"/>
      <c r="N64" s="6"/>
      <c r="O64" s="6"/>
    </row>
    <row r="65" spans="8:15" x14ac:dyDescent="0.35">
      <c r="H65" s="6"/>
      <c r="I65" s="6"/>
      <c r="J65" s="6"/>
      <c r="K65" s="6"/>
      <c r="L65" s="6"/>
      <c r="M65" s="6"/>
      <c r="N65" s="6"/>
      <c r="O65" s="6"/>
    </row>
    <row r="66" spans="8:15" x14ac:dyDescent="0.35">
      <c r="H66" s="6"/>
      <c r="I66" s="6"/>
      <c r="J66" s="6"/>
      <c r="K66" s="6"/>
      <c r="L66" s="6"/>
      <c r="M66" s="6"/>
      <c r="N66" s="6"/>
      <c r="O66" s="6"/>
    </row>
    <row r="67" spans="8:15" x14ac:dyDescent="0.35">
      <c r="H67" s="6"/>
      <c r="I67" s="6"/>
      <c r="J67" s="6"/>
      <c r="K67" s="6"/>
      <c r="L67" s="6"/>
      <c r="M67" s="6"/>
      <c r="N67" s="6"/>
      <c r="O67" s="6"/>
    </row>
    <row r="68" spans="8:15" x14ac:dyDescent="0.35">
      <c r="H68" s="6"/>
      <c r="I68" s="6"/>
      <c r="J68" s="6"/>
      <c r="K68" s="6"/>
      <c r="L68" s="6"/>
      <c r="M68" s="6"/>
      <c r="N68" s="6"/>
      <c r="O68" s="6"/>
    </row>
    <row r="69" spans="8:15" x14ac:dyDescent="0.35">
      <c r="H69" s="6"/>
      <c r="I69" s="6"/>
      <c r="J69" s="6"/>
      <c r="K69" s="6"/>
      <c r="L69" s="6"/>
      <c r="M69" s="6"/>
      <c r="N69" s="6"/>
      <c r="O69" s="6"/>
    </row>
    <row r="70" spans="8:15" x14ac:dyDescent="0.35">
      <c r="H70" s="6"/>
      <c r="I70" s="6"/>
      <c r="J70" s="6"/>
      <c r="K70" s="6"/>
      <c r="L70" s="6"/>
      <c r="M70" s="6"/>
      <c r="N70" s="6"/>
      <c r="O70" s="6"/>
    </row>
    <row r="71" spans="8:15" x14ac:dyDescent="0.35">
      <c r="H71" s="6"/>
      <c r="I71" s="6"/>
      <c r="J71" s="6"/>
      <c r="K71" s="6"/>
      <c r="L71" s="6"/>
      <c r="M71" s="6"/>
      <c r="N71" s="6"/>
      <c r="O71" s="6"/>
    </row>
  </sheetData>
  <pageMargins left="0.7" right="0.7" top="0.78740157499999996" bottom="0.78740157499999996" header="0.3" footer="0.3"/>
  <pageSetup scale="69" fitToWidth="0" orientation="landscape"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4FACA0-A253-5C42-A828-25942E36FFF0}">
  <sheetPr>
    <pageSetUpPr fitToPage="1"/>
  </sheetPr>
  <dimension ref="A1:Q69"/>
  <sheetViews>
    <sheetView showGridLines="0" zoomScale="70" zoomScaleNormal="70" workbookViewId="0">
      <selection activeCell="M22" sqref="M22"/>
    </sheetView>
  </sheetViews>
  <sheetFormatPr defaultColWidth="10.6640625" defaultRowHeight="15.5" x14ac:dyDescent="0.35"/>
  <cols>
    <col min="1" max="1" width="3.58203125" customWidth="1"/>
  </cols>
  <sheetData>
    <row r="1" spans="1:17" x14ac:dyDescent="0.35">
      <c r="A1" s="1" t="s">
        <v>84</v>
      </c>
    </row>
    <row r="2" spans="1:17" x14ac:dyDescent="0.35">
      <c r="A2" t="s">
        <v>15</v>
      </c>
    </row>
    <row r="6" spans="1:17" x14ac:dyDescent="0.35">
      <c r="A6" s="1" t="s">
        <v>10</v>
      </c>
      <c r="B6" s="106" t="s">
        <v>85</v>
      </c>
      <c r="C6" s="106"/>
      <c r="D6" s="106"/>
      <c r="E6" s="106"/>
      <c r="F6" s="106"/>
      <c r="G6" s="106">
        <v>2017</v>
      </c>
      <c r="H6" s="106">
        <v>2018</v>
      </c>
      <c r="I6" s="106">
        <f>H6+1</f>
        <v>2019</v>
      </c>
      <c r="J6" s="106">
        <f t="shared" ref="J6:L6" si="0">I6+1</f>
        <v>2020</v>
      </c>
      <c r="K6" s="106">
        <f t="shared" si="0"/>
        <v>2021</v>
      </c>
      <c r="L6" s="106">
        <f t="shared" si="0"/>
        <v>2022</v>
      </c>
      <c r="M6" s="106"/>
      <c r="N6" s="106" t="s">
        <v>17</v>
      </c>
      <c r="O6" s="106" t="s">
        <v>18</v>
      </c>
      <c r="P6" s="3"/>
      <c r="Q6" s="3"/>
    </row>
    <row r="7" spans="1:17" x14ac:dyDescent="0.35">
      <c r="B7" t="s">
        <v>86</v>
      </c>
      <c r="G7" s="6">
        <f>'Income Statement '!G34</f>
        <v>1751.9000000000003</v>
      </c>
      <c r="H7" s="6">
        <f>'Income Statement '!H34</f>
        <v>2658.2999999999997</v>
      </c>
      <c r="I7" s="6">
        <f>'Income Statement '!I34</f>
        <v>2208.4000000000005</v>
      </c>
      <c r="J7" s="6">
        <f>'Income Statement '!J34</f>
        <v>2189.7000000000003</v>
      </c>
      <c r="K7" s="6">
        <f>'Income Statement '!K34</f>
        <v>3245</v>
      </c>
      <c r="L7" s="6">
        <f>'Income Statement '!L34</f>
        <v>3717</v>
      </c>
      <c r="M7" s="6"/>
      <c r="N7" s="6">
        <f>'Income Statement '!N34</f>
        <v>2043</v>
      </c>
      <c r="O7" s="6">
        <f>'Income Statement '!O34</f>
        <v>1846</v>
      </c>
    </row>
    <row r="8" spans="1:17" x14ac:dyDescent="0.35">
      <c r="B8" s="12" t="s">
        <v>87</v>
      </c>
      <c r="G8">
        <v>432.1</v>
      </c>
      <c r="H8" s="6">
        <v>491.9</v>
      </c>
      <c r="I8" s="6">
        <v>1245.3</v>
      </c>
      <c r="J8" s="6">
        <v>1439</v>
      </c>
      <c r="K8" s="6">
        <v>1453</v>
      </c>
      <c r="L8" s="6">
        <v>1666</v>
      </c>
      <c r="M8" s="6"/>
      <c r="N8" s="6">
        <v>797</v>
      </c>
      <c r="O8" s="6">
        <v>878</v>
      </c>
    </row>
    <row r="9" spans="1:17" x14ac:dyDescent="0.35">
      <c r="B9" s="12" t="s">
        <v>88</v>
      </c>
      <c r="G9">
        <v>10.3</v>
      </c>
      <c r="H9" s="6">
        <v>-6.6</v>
      </c>
      <c r="I9" s="6">
        <v>-392.4</v>
      </c>
      <c r="J9" s="6">
        <v>-282.8</v>
      </c>
      <c r="K9" s="6">
        <v>18</v>
      </c>
      <c r="L9" s="6">
        <v>-334</v>
      </c>
      <c r="M9" s="6"/>
      <c r="N9" s="6">
        <v>-264</v>
      </c>
      <c r="O9" s="6">
        <v>-139</v>
      </c>
    </row>
    <row r="10" spans="1:17" x14ac:dyDescent="0.35">
      <c r="B10" s="11" t="s">
        <v>89</v>
      </c>
      <c r="C10" s="8"/>
      <c r="D10" s="8"/>
      <c r="E10" s="8"/>
      <c r="F10" s="8"/>
      <c r="G10" s="9">
        <f t="shared" ref="G10:L10" si="1">SUM(G7:G9)</f>
        <v>2194.3000000000006</v>
      </c>
      <c r="H10" s="9">
        <f t="shared" si="1"/>
        <v>3143.6</v>
      </c>
      <c r="I10" s="9">
        <f t="shared" si="1"/>
        <v>3061.3000000000006</v>
      </c>
      <c r="J10" s="9">
        <f t="shared" si="1"/>
        <v>3345.9</v>
      </c>
      <c r="K10" s="9">
        <f t="shared" si="1"/>
        <v>4716</v>
      </c>
      <c r="L10" s="9">
        <f t="shared" si="1"/>
        <v>5049</v>
      </c>
      <c r="M10" s="9"/>
      <c r="N10" s="9">
        <f>SUM(N7:N9)</f>
        <v>2576</v>
      </c>
      <c r="O10" s="9">
        <f>SUM(O7:O9)</f>
        <v>2585</v>
      </c>
    </row>
    <row r="11" spans="1:17" x14ac:dyDescent="0.35">
      <c r="B11" s="12" t="s">
        <v>90</v>
      </c>
      <c r="G11">
        <v>181.4</v>
      </c>
      <c r="H11" s="6">
        <v>186.6</v>
      </c>
      <c r="I11" s="6">
        <v>277.10000000000002</v>
      </c>
      <c r="J11" s="6">
        <v>277.39999999999998</v>
      </c>
      <c r="K11" s="6">
        <v>215</v>
      </c>
      <c r="L11" s="6">
        <v>287</v>
      </c>
      <c r="M11" s="6"/>
      <c r="N11" s="6">
        <v>127</v>
      </c>
      <c r="O11" s="6">
        <v>173</v>
      </c>
    </row>
    <row r="12" spans="1:17" x14ac:dyDescent="0.35">
      <c r="B12" s="12" t="s">
        <v>91</v>
      </c>
      <c r="G12" s="6">
        <v>-0.2</v>
      </c>
      <c r="H12" s="6">
        <v>-1</v>
      </c>
      <c r="I12" s="6">
        <v>0</v>
      </c>
      <c r="J12" s="6">
        <v>0</v>
      </c>
      <c r="K12" s="6">
        <v>-2</v>
      </c>
      <c r="L12" s="6">
        <v>-7</v>
      </c>
      <c r="M12" s="6"/>
      <c r="N12" s="6">
        <v>-4</v>
      </c>
      <c r="O12" s="6">
        <v>-7</v>
      </c>
    </row>
    <row r="13" spans="1:17" x14ac:dyDescent="0.35">
      <c r="B13" s="12" t="s">
        <v>92</v>
      </c>
      <c r="G13" s="6">
        <v>749.4</v>
      </c>
      <c r="H13" s="6">
        <v>1062.4000000000001</v>
      </c>
      <c r="I13" s="6">
        <v>2597.9</v>
      </c>
      <c r="J13" s="6">
        <v>657</v>
      </c>
      <c r="K13" s="6">
        <v>1458</v>
      </c>
      <c r="L13" s="6">
        <v>1597</v>
      </c>
      <c r="M13" s="6"/>
      <c r="N13" s="6">
        <v>804</v>
      </c>
      <c r="O13" s="6">
        <v>684</v>
      </c>
    </row>
    <row r="14" spans="1:17" x14ac:dyDescent="0.35">
      <c r="B14" s="11" t="s">
        <v>94</v>
      </c>
      <c r="C14" s="8"/>
      <c r="D14" s="8"/>
      <c r="E14" s="20" t="s">
        <v>10</v>
      </c>
      <c r="F14" s="8"/>
      <c r="G14" s="9">
        <f t="shared" ref="G14:L14" si="2">SUM(G11:G13)+G10</f>
        <v>3124.9000000000005</v>
      </c>
      <c r="H14" s="9">
        <f t="shared" si="2"/>
        <v>4391.6000000000004</v>
      </c>
      <c r="I14" s="9">
        <f t="shared" si="2"/>
        <v>5936.3000000000011</v>
      </c>
      <c r="J14" s="9">
        <f t="shared" si="2"/>
        <v>4280.3</v>
      </c>
      <c r="K14" s="9">
        <f t="shared" si="2"/>
        <v>6387</v>
      </c>
      <c r="L14" s="9">
        <f t="shared" si="2"/>
        <v>6926</v>
      </c>
      <c r="M14" s="9"/>
      <c r="N14" s="9">
        <f>SUM(N11:N13)+N10</f>
        <v>3503</v>
      </c>
      <c r="O14" s="9">
        <f>SUM(O11:O13)+O10</f>
        <v>3435</v>
      </c>
    </row>
    <row r="15" spans="1:17" x14ac:dyDescent="0.35">
      <c r="B15" s="12" t="s">
        <v>93</v>
      </c>
      <c r="G15" s="6">
        <v>-35.799999999999997</v>
      </c>
      <c r="H15" s="6">
        <v>-51.6</v>
      </c>
      <c r="I15" s="6">
        <v>-557.5</v>
      </c>
      <c r="J15" s="6">
        <v>44.4</v>
      </c>
      <c r="K15" s="6">
        <v>-38</v>
      </c>
      <c r="L15" s="6">
        <v>-902</v>
      </c>
      <c r="M15" s="6"/>
      <c r="N15" s="6">
        <v>-476</v>
      </c>
      <c r="O15" s="6">
        <v>-419</v>
      </c>
    </row>
    <row r="16" spans="1:17" x14ac:dyDescent="0.35">
      <c r="B16" s="12" t="s">
        <v>95</v>
      </c>
      <c r="C16" s="1"/>
      <c r="D16" s="1"/>
      <c r="E16" s="1"/>
      <c r="F16" s="1"/>
      <c r="G16" s="6">
        <v>-316</v>
      </c>
      <c r="H16" s="6">
        <v>-562</v>
      </c>
      <c r="I16" s="6">
        <v>-2903.5</v>
      </c>
      <c r="J16" s="6">
        <v>-1436.1</v>
      </c>
      <c r="K16" s="6">
        <v>-1473</v>
      </c>
      <c r="L16" s="6">
        <v>-1746</v>
      </c>
      <c r="M16" s="7"/>
      <c r="N16" s="6">
        <v>-617</v>
      </c>
      <c r="O16" s="6">
        <v>-419</v>
      </c>
    </row>
    <row r="17" spans="2:15" x14ac:dyDescent="0.35">
      <c r="B17" s="11" t="s">
        <v>108</v>
      </c>
      <c r="C17" s="10"/>
      <c r="D17" s="10"/>
      <c r="E17" s="10"/>
      <c r="F17" s="10"/>
      <c r="G17" s="9">
        <f t="shared" ref="G17:L17" si="3">SUM(G14:G16)</f>
        <v>2773.1000000000004</v>
      </c>
      <c r="H17" s="9">
        <f t="shared" si="3"/>
        <v>3778</v>
      </c>
      <c r="I17" s="9">
        <f t="shared" si="3"/>
        <v>2475.3000000000011</v>
      </c>
      <c r="J17" s="9">
        <f t="shared" si="3"/>
        <v>2888.6</v>
      </c>
      <c r="K17" s="9">
        <f t="shared" si="3"/>
        <v>4876</v>
      </c>
      <c r="L17" s="9">
        <f t="shared" si="3"/>
        <v>4278</v>
      </c>
      <c r="M17" s="9"/>
      <c r="N17" s="9">
        <f>SUM(N14:N16)</f>
        <v>2410</v>
      </c>
      <c r="O17" s="9">
        <f>SUM(O14:O16)</f>
        <v>2597</v>
      </c>
    </row>
    <row r="18" spans="2:15" x14ac:dyDescent="0.35">
      <c r="B18" s="12" t="s">
        <v>97</v>
      </c>
      <c r="G18" s="6">
        <f>-605.2+37.6</f>
        <v>-567.6</v>
      </c>
      <c r="H18" s="6">
        <f>-828+5.2</f>
        <v>-822.8</v>
      </c>
      <c r="I18" s="6">
        <f>-955.8+1.2</f>
        <v>-954.59999999999991</v>
      </c>
      <c r="J18" s="6">
        <f>-786.9+2.9</f>
        <v>-784</v>
      </c>
      <c r="K18" s="6">
        <f>-934+6</f>
        <v>-928</v>
      </c>
      <c r="L18" s="6">
        <f>-1071+1</f>
        <v>-1070</v>
      </c>
      <c r="M18" s="6"/>
      <c r="N18" s="6">
        <v>-361</v>
      </c>
      <c r="O18" s="6">
        <v>-1774</v>
      </c>
    </row>
    <row r="19" spans="2:15" x14ac:dyDescent="0.35">
      <c r="B19" t="s">
        <v>98</v>
      </c>
      <c r="G19" s="6">
        <v>1.6</v>
      </c>
      <c r="H19" s="6">
        <v>-15.8</v>
      </c>
      <c r="I19" s="6">
        <f>-42.4+0.8</f>
        <v>-41.6</v>
      </c>
      <c r="J19" s="6">
        <f>6.2+656.3</f>
        <v>662.5</v>
      </c>
      <c r="K19" s="6">
        <f>-466-22</f>
        <v>-488</v>
      </c>
      <c r="L19" s="6">
        <f>-1565-32</f>
        <v>-1597</v>
      </c>
      <c r="M19" s="6"/>
      <c r="N19" s="6">
        <v>-11</v>
      </c>
      <c r="O19" s="6">
        <f>-55</f>
        <v>-55</v>
      </c>
    </row>
    <row r="20" spans="2:15" x14ac:dyDescent="0.35">
      <c r="B20" s="12" t="s">
        <v>99</v>
      </c>
      <c r="G20" s="6">
        <f>-65.1+31.8</f>
        <v>-33.299999999999997</v>
      </c>
      <c r="H20" s="6">
        <f>-80.3+21.9</f>
        <v>-58.4</v>
      </c>
      <c r="I20" s="6">
        <f>-285.6+76.6</f>
        <v>-209.00000000000003</v>
      </c>
      <c r="J20" s="6">
        <f>-267.9+186</f>
        <v>-81.899999999999977</v>
      </c>
      <c r="K20" s="6">
        <f>-122+1049</f>
        <v>927</v>
      </c>
      <c r="L20" s="6">
        <f>-235+115</f>
        <v>-120</v>
      </c>
      <c r="M20" s="6"/>
      <c r="N20" s="6">
        <v>-116</v>
      </c>
      <c r="O20" s="6">
        <v>72</v>
      </c>
    </row>
    <row r="21" spans="2:15" x14ac:dyDescent="0.35">
      <c r="B21" s="12" t="s">
        <v>96</v>
      </c>
      <c r="G21" s="6">
        <v>5.2</v>
      </c>
      <c r="H21" s="6">
        <v>5.4</v>
      </c>
      <c r="I21" s="6">
        <v>19.11</v>
      </c>
      <c r="J21" s="6">
        <v>6.9</v>
      </c>
      <c r="K21" s="6">
        <v>37</v>
      </c>
      <c r="L21" s="6">
        <v>17</v>
      </c>
      <c r="M21" s="6"/>
      <c r="N21" s="6">
        <v>6</v>
      </c>
      <c r="O21" s="6">
        <v>14</v>
      </c>
    </row>
    <row r="22" spans="2:15" x14ac:dyDescent="0.35">
      <c r="B22" s="11" t="s">
        <v>109</v>
      </c>
      <c r="C22" s="8"/>
      <c r="D22" s="8"/>
      <c r="E22" s="8"/>
      <c r="F22" s="8"/>
      <c r="G22" s="9">
        <f t="shared" ref="G22:L22" si="4">SUM(G18:G21)</f>
        <v>-594.09999999999991</v>
      </c>
      <c r="H22" s="9">
        <f t="shared" si="4"/>
        <v>-891.59999999999991</v>
      </c>
      <c r="I22" s="9">
        <f t="shared" si="4"/>
        <v>-1186.0900000000001</v>
      </c>
      <c r="J22" s="9">
        <f t="shared" si="4"/>
        <v>-196.49999999999997</v>
      </c>
      <c r="K22" s="9">
        <f t="shared" si="4"/>
        <v>-452</v>
      </c>
      <c r="L22" s="9">
        <f t="shared" si="4"/>
        <v>-2770</v>
      </c>
      <c r="M22" s="9"/>
      <c r="N22" s="9">
        <f>SUM(N18:N21)</f>
        <v>-482</v>
      </c>
      <c r="O22" s="9">
        <f>SUM(O18:O21)</f>
        <v>-1743</v>
      </c>
    </row>
    <row r="23" spans="2:15" x14ac:dyDescent="0.35">
      <c r="B23" s="12" t="s">
        <v>135</v>
      </c>
      <c r="C23" s="12"/>
      <c r="D23" s="12"/>
      <c r="E23" s="12"/>
      <c r="F23" s="12"/>
      <c r="G23" s="6">
        <v>0</v>
      </c>
      <c r="H23" s="6">
        <v>0</v>
      </c>
      <c r="I23" s="6">
        <v>0</v>
      </c>
      <c r="J23" s="6">
        <v>0</v>
      </c>
      <c r="K23" s="6">
        <v>0</v>
      </c>
      <c r="L23" s="6">
        <v>38</v>
      </c>
      <c r="M23" s="6"/>
      <c r="N23" s="6">
        <v>0</v>
      </c>
      <c r="O23" s="6">
        <v>0</v>
      </c>
    </row>
    <row r="24" spans="2:15" x14ac:dyDescent="0.35">
      <c r="B24" s="12" t="s">
        <v>100</v>
      </c>
      <c r="G24" s="6">
        <f>580.9+16.4</f>
        <v>597.29999999999995</v>
      </c>
      <c r="H24" s="6">
        <f>757.6+22.8</f>
        <v>780.4</v>
      </c>
      <c r="I24" s="6">
        <f>1320.1+21.9</f>
        <v>1342</v>
      </c>
      <c r="J24" s="6">
        <f>1000.1+9.3</f>
        <v>1009.4</v>
      </c>
      <c r="K24" s="6">
        <f>998+27</f>
        <v>1025</v>
      </c>
      <c r="L24" s="6">
        <f>1483+45</f>
        <v>1528</v>
      </c>
      <c r="M24" s="6"/>
      <c r="N24" s="6">
        <f>1483+22</f>
        <v>1505</v>
      </c>
      <c r="O24" s="6">
        <f>1712+12</f>
        <v>1724</v>
      </c>
    </row>
    <row r="25" spans="2:15" x14ac:dyDescent="0.35">
      <c r="B25" s="12" t="s">
        <v>101</v>
      </c>
      <c r="G25" s="6">
        <v>-27.8</v>
      </c>
      <c r="H25" s="6">
        <v>-2.7</v>
      </c>
      <c r="I25" s="6">
        <v>-19.2</v>
      </c>
      <c r="J25" s="6">
        <v>-27.5</v>
      </c>
      <c r="K25" s="6">
        <v>2</v>
      </c>
      <c r="L25" s="6">
        <v>317</v>
      </c>
      <c r="M25" s="7"/>
      <c r="N25" s="6">
        <v>22</v>
      </c>
      <c r="O25" s="6">
        <v>26</v>
      </c>
    </row>
    <row r="26" spans="2:15" x14ac:dyDescent="0.35">
      <c r="B26" s="12" t="s">
        <v>102</v>
      </c>
      <c r="G26" s="6">
        <v>0.2</v>
      </c>
      <c r="H26" s="6">
        <v>-167.9</v>
      </c>
      <c r="I26" s="6">
        <v>-402.1</v>
      </c>
      <c r="J26" s="6">
        <v>-54.1</v>
      </c>
      <c r="K26" s="6">
        <v>-538</v>
      </c>
      <c r="L26" s="6">
        <v>-1030</v>
      </c>
      <c r="M26" s="6"/>
      <c r="N26" s="6">
        <v>-648</v>
      </c>
      <c r="O26" s="6">
        <v>-7</v>
      </c>
    </row>
    <row r="27" spans="2:15" x14ac:dyDescent="0.35">
      <c r="B27" s="12" t="s">
        <v>103</v>
      </c>
      <c r="G27" s="6">
        <v>299.39999999999998</v>
      </c>
      <c r="H27" s="6">
        <v>73.099999999999994</v>
      </c>
      <c r="I27" s="6">
        <v>644.6</v>
      </c>
      <c r="J27" s="6">
        <v>1443.1</v>
      </c>
      <c r="K27" s="6">
        <v>63</v>
      </c>
      <c r="L27" s="6">
        <v>1742</v>
      </c>
      <c r="M27" s="6"/>
      <c r="N27" s="6">
        <v>1708</v>
      </c>
      <c r="O27" s="6">
        <v>1508</v>
      </c>
    </row>
    <row r="28" spans="2:15" x14ac:dyDescent="0.35">
      <c r="B28" s="12" t="s">
        <v>104</v>
      </c>
      <c r="G28" s="6">
        <v>410.1</v>
      </c>
      <c r="H28" s="6">
        <v>1404.5</v>
      </c>
      <c r="I28" s="6">
        <v>287.60000000000002</v>
      </c>
      <c r="J28" s="6">
        <v>642.29999999999995</v>
      </c>
      <c r="K28" s="6">
        <v>583</v>
      </c>
      <c r="L28" s="6">
        <v>904</v>
      </c>
      <c r="M28" s="6"/>
      <c r="N28" s="6">
        <v>348</v>
      </c>
      <c r="O28" s="6">
        <v>658</v>
      </c>
    </row>
    <row r="29" spans="2:15" x14ac:dyDescent="0.35">
      <c r="B29" s="12" t="s">
        <v>105</v>
      </c>
      <c r="G29" s="6">
        <v>-364.6</v>
      </c>
      <c r="H29" s="6">
        <v>-27.9</v>
      </c>
      <c r="I29" s="6">
        <v>798.8</v>
      </c>
      <c r="J29" s="6">
        <v>-258.60000000000002</v>
      </c>
      <c r="K29" s="6">
        <v>152</v>
      </c>
      <c r="L29" s="6">
        <v>343</v>
      </c>
      <c r="M29" s="6"/>
      <c r="N29" s="6">
        <v>223</v>
      </c>
      <c r="O29" s="6">
        <v>-408</v>
      </c>
    </row>
    <row r="30" spans="2:15" x14ac:dyDescent="0.35">
      <c r="B30" s="12" t="s">
        <v>106</v>
      </c>
      <c r="G30" s="6">
        <v>0</v>
      </c>
      <c r="H30" s="6">
        <v>0</v>
      </c>
      <c r="I30" s="6">
        <v>639.6</v>
      </c>
      <c r="J30" s="6">
        <v>787.3</v>
      </c>
      <c r="K30" s="6">
        <v>776</v>
      </c>
      <c r="L30" s="6">
        <v>824</v>
      </c>
      <c r="M30" s="6"/>
      <c r="N30" s="6">
        <v>395</v>
      </c>
      <c r="O30" s="6">
        <v>419</v>
      </c>
    </row>
    <row r="31" spans="2:15" x14ac:dyDescent="0.35">
      <c r="B31" s="12" t="s">
        <v>107</v>
      </c>
      <c r="G31" s="6">
        <v>184.7</v>
      </c>
      <c r="H31" s="6">
        <v>192.4</v>
      </c>
      <c r="I31" s="6">
        <v>289.89999999999998</v>
      </c>
      <c r="J31" s="6">
        <v>287</v>
      </c>
      <c r="K31" s="6">
        <v>222</v>
      </c>
      <c r="L31" s="6">
        <v>298</v>
      </c>
      <c r="M31" s="6"/>
      <c r="N31" s="6">
        <v>128</v>
      </c>
      <c r="O31" s="6">
        <v>178</v>
      </c>
    </row>
    <row r="32" spans="2:15" x14ac:dyDescent="0.35">
      <c r="B32" s="10" t="s">
        <v>110</v>
      </c>
      <c r="C32" s="8"/>
      <c r="D32" s="8"/>
      <c r="E32" s="8"/>
      <c r="F32" s="8"/>
      <c r="G32" s="9">
        <f t="shared" ref="G32:I32" si="5">G23-G24+G25+G26+G27-G28+G29-G30-G31</f>
        <v>-1284.8999999999999</v>
      </c>
      <c r="H32" s="9">
        <f>H23-H24+H25+H26+H27-H28+H29-H30-H31</f>
        <v>-2502.7000000000003</v>
      </c>
      <c r="I32" s="9">
        <f t="shared" si="5"/>
        <v>-1537.0000000000005</v>
      </c>
      <c r="J32" s="9">
        <f>J23-J24+J25+J26+J27-J28+J29-J30-J31</f>
        <v>-1623.1</v>
      </c>
      <c r="K32" s="9">
        <f>K23-K24+K25+K26+K27-K28+K29-K30-K31</f>
        <v>-2927</v>
      </c>
      <c r="L32" s="9">
        <f>L23-L24+L25+L26+L27-L28+L29-L30-L31</f>
        <v>-2144</v>
      </c>
      <c r="M32" s="9"/>
      <c r="N32" s="9">
        <f>-N24-N25+N26+N27-N28+N29-N30-N31+N23</f>
        <v>-1115</v>
      </c>
      <c r="O32" s="9">
        <f>-O24-O25+O26+O27-O28+O29-O30-O31+O23</f>
        <v>-1912</v>
      </c>
    </row>
    <row r="33" spans="2:15" x14ac:dyDescent="0.35">
      <c r="B33" s="12" t="s">
        <v>111</v>
      </c>
      <c r="G33" s="6">
        <v>87.7</v>
      </c>
      <c r="H33" s="6">
        <v>-379.1</v>
      </c>
      <c r="I33" s="6">
        <v>132.69999999999999</v>
      </c>
      <c r="J33" s="6">
        <v>-4.3</v>
      </c>
      <c r="K33" s="6">
        <v>-2</v>
      </c>
      <c r="L33" s="6">
        <v>-8</v>
      </c>
      <c r="M33" s="6"/>
      <c r="N33" s="6">
        <v>-8</v>
      </c>
      <c r="O33" s="6">
        <v>0</v>
      </c>
    </row>
    <row r="34" spans="2:15" x14ac:dyDescent="0.35">
      <c r="B34" t="s">
        <v>112</v>
      </c>
      <c r="G34" s="5">
        <v>159.80000000000001</v>
      </c>
      <c r="H34" s="6">
        <v>-67.599999999999994</v>
      </c>
      <c r="I34" s="5">
        <v>116.4</v>
      </c>
      <c r="J34" s="5">
        <v>97.8</v>
      </c>
      <c r="K34" s="5">
        <v>21</v>
      </c>
      <c r="L34" s="5">
        <v>222</v>
      </c>
      <c r="M34" s="5"/>
      <c r="N34" s="6">
        <v>-11</v>
      </c>
      <c r="O34" s="6">
        <v>14</v>
      </c>
    </row>
    <row r="35" spans="2:15" x14ac:dyDescent="0.35">
      <c r="B35" s="11" t="s">
        <v>113</v>
      </c>
      <c r="C35" s="8"/>
      <c r="D35" s="8"/>
      <c r="E35" s="10"/>
      <c r="F35" s="9"/>
      <c r="G35" s="9">
        <f t="shared" ref="G35:L35" si="6">SUM(G17,G22,G32,G33:G34)</f>
        <v>1141.6000000000006</v>
      </c>
      <c r="H35" s="9">
        <f t="shared" si="6"/>
        <v>-63.000000000000199</v>
      </c>
      <c r="I35" s="9">
        <f t="shared" si="6"/>
        <v>1.3100000000004854</v>
      </c>
      <c r="J35" s="9">
        <f t="shared" si="6"/>
        <v>1162.5</v>
      </c>
      <c r="K35" s="9">
        <f t="shared" si="6"/>
        <v>1516</v>
      </c>
      <c r="L35" s="9">
        <f t="shared" si="6"/>
        <v>-422</v>
      </c>
      <c r="M35" s="9"/>
      <c r="N35" s="9">
        <f>SUM(N17,N22,N32,N33:N34)</f>
        <v>794</v>
      </c>
      <c r="O35" s="9">
        <f>SUM(O17,O22,O32,O33:O34)</f>
        <v>-1044</v>
      </c>
    </row>
    <row r="36" spans="2:15" x14ac:dyDescent="0.35">
      <c r="B36" t="s">
        <v>114</v>
      </c>
      <c r="G36" s="6">
        <v>757.5</v>
      </c>
      <c r="H36" s="6">
        <f>G37</f>
        <v>1899.1000000000006</v>
      </c>
      <c r="I36" s="6">
        <v>1836.3</v>
      </c>
      <c r="J36" s="6">
        <f>I37</f>
        <v>1837.6100000000004</v>
      </c>
      <c r="K36" s="6">
        <v>3000</v>
      </c>
      <c r="L36" s="6">
        <v>4516</v>
      </c>
      <c r="M36" s="6"/>
      <c r="N36" s="6">
        <v>4516</v>
      </c>
      <c r="O36" s="6">
        <v>4094</v>
      </c>
    </row>
    <row r="37" spans="2:15" x14ac:dyDescent="0.35">
      <c r="B37" s="8" t="s">
        <v>115</v>
      </c>
      <c r="C37" s="8"/>
      <c r="D37" s="8"/>
      <c r="E37" s="8"/>
      <c r="F37" s="8"/>
      <c r="G37" s="13">
        <f t="shared" ref="G37:L37" si="7">G36+G35</f>
        <v>1899.1000000000006</v>
      </c>
      <c r="H37" s="13">
        <f t="shared" si="7"/>
        <v>1836.1000000000004</v>
      </c>
      <c r="I37" s="13">
        <f t="shared" si="7"/>
        <v>1837.6100000000004</v>
      </c>
      <c r="J37" s="13">
        <f t="shared" si="7"/>
        <v>3000.1100000000006</v>
      </c>
      <c r="K37" s="13">
        <f t="shared" si="7"/>
        <v>4516</v>
      </c>
      <c r="L37" s="13">
        <f t="shared" si="7"/>
        <v>4094</v>
      </c>
      <c r="M37" s="13"/>
      <c r="N37" s="13">
        <f>N36+N35</f>
        <v>5310</v>
      </c>
      <c r="O37" s="13">
        <f>O36+O35</f>
        <v>3050</v>
      </c>
    </row>
    <row r="38" spans="2:15" x14ac:dyDescent="0.35">
      <c r="H38" s="5"/>
      <c r="I38" s="5"/>
      <c r="J38" s="5"/>
      <c r="K38" s="5"/>
      <c r="L38" s="5"/>
      <c r="M38" s="5"/>
      <c r="N38" s="5"/>
      <c r="O38" s="5"/>
    </row>
    <row r="39" spans="2:15" x14ac:dyDescent="0.35">
      <c r="H39" s="5"/>
      <c r="I39" s="5"/>
      <c r="J39" s="5"/>
      <c r="K39" s="5"/>
      <c r="L39" s="5"/>
      <c r="M39" s="5"/>
      <c r="N39" s="5"/>
      <c r="O39" s="5"/>
    </row>
    <row r="40" spans="2:15" x14ac:dyDescent="0.35">
      <c r="H40" s="5"/>
      <c r="I40" s="5"/>
      <c r="J40" s="5"/>
      <c r="K40" s="5"/>
      <c r="L40" s="5"/>
      <c r="M40" s="5"/>
      <c r="N40" s="5"/>
      <c r="O40" s="5"/>
    </row>
    <row r="41" spans="2:15" x14ac:dyDescent="0.35">
      <c r="H41" s="5"/>
      <c r="I41" s="5"/>
      <c r="J41" s="5"/>
      <c r="K41" s="5"/>
      <c r="L41" s="5"/>
      <c r="M41" s="5"/>
      <c r="N41" s="5"/>
      <c r="O41" s="5"/>
    </row>
    <row r="42" spans="2:15" x14ac:dyDescent="0.35">
      <c r="H42" s="5"/>
      <c r="I42" s="5"/>
      <c r="J42" s="5"/>
      <c r="K42" s="5"/>
      <c r="L42" s="5"/>
      <c r="M42" s="5"/>
      <c r="N42" s="5"/>
      <c r="O42" s="5"/>
    </row>
    <row r="43" spans="2:15" x14ac:dyDescent="0.35">
      <c r="H43" s="5"/>
      <c r="I43" s="5"/>
      <c r="J43" s="5"/>
      <c r="K43" s="5"/>
      <c r="L43" s="5"/>
      <c r="M43" s="5"/>
      <c r="N43" s="5"/>
      <c r="O43" s="5"/>
    </row>
    <row r="44" spans="2:15" x14ac:dyDescent="0.35">
      <c r="H44" s="5"/>
      <c r="I44" s="5"/>
      <c r="J44" s="5"/>
      <c r="K44" s="5"/>
      <c r="L44" s="5"/>
      <c r="M44" s="5"/>
      <c r="N44" s="5"/>
      <c r="O44" s="5"/>
    </row>
    <row r="45" spans="2:15" x14ac:dyDescent="0.35">
      <c r="H45" s="5"/>
      <c r="I45" s="5"/>
      <c r="J45" s="5"/>
      <c r="K45" s="5"/>
      <c r="L45" s="5"/>
      <c r="M45" s="5"/>
      <c r="N45" s="5"/>
      <c r="O45" s="5"/>
    </row>
    <row r="46" spans="2:15" x14ac:dyDescent="0.35">
      <c r="H46" s="5"/>
      <c r="I46" s="5"/>
      <c r="J46" s="5"/>
      <c r="K46" s="5"/>
      <c r="L46" s="5"/>
      <c r="M46" s="5"/>
      <c r="N46" s="5"/>
      <c r="O46" s="5"/>
    </row>
    <row r="47" spans="2:15" x14ac:dyDescent="0.35">
      <c r="H47" s="5"/>
      <c r="I47" s="5"/>
      <c r="J47" s="5"/>
      <c r="K47" s="5"/>
      <c r="L47" s="5"/>
      <c r="M47" s="5"/>
      <c r="N47" s="5"/>
      <c r="O47" s="5"/>
    </row>
    <row r="48" spans="2:15" x14ac:dyDescent="0.35">
      <c r="H48" s="5"/>
      <c r="I48" s="5"/>
      <c r="J48" s="5"/>
      <c r="K48" s="5"/>
      <c r="L48" s="5"/>
      <c r="M48" s="5"/>
      <c r="N48" s="5"/>
      <c r="O48" s="5"/>
    </row>
    <row r="49" spans="8:15" x14ac:dyDescent="0.35">
      <c r="H49" s="5"/>
      <c r="I49" s="5"/>
      <c r="J49" s="5"/>
      <c r="K49" s="5"/>
      <c r="L49" s="5"/>
      <c r="M49" s="5"/>
      <c r="N49" s="5"/>
      <c r="O49" s="5"/>
    </row>
    <row r="50" spans="8:15" x14ac:dyDescent="0.35">
      <c r="H50" s="5"/>
      <c r="I50" s="5"/>
      <c r="J50" s="5"/>
      <c r="K50" s="5"/>
      <c r="L50" s="5"/>
      <c r="M50" s="5"/>
      <c r="N50" s="5"/>
      <c r="O50" s="5"/>
    </row>
    <row r="51" spans="8:15" x14ac:dyDescent="0.35">
      <c r="H51" s="5"/>
      <c r="I51" s="5"/>
      <c r="J51" s="5"/>
      <c r="K51" s="5"/>
      <c r="L51" s="5"/>
      <c r="M51" s="5"/>
      <c r="N51" s="5"/>
      <c r="O51" s="5"/>
    </row>
    <row r="52" spans="8:15" x14ac:dyDescent="0.35">
      <c r="H52" s="5"/>
      <c r="I52" s="5"/>
      <c r="J52" s="5"/>
      <c r="K52" s="5"/>
      <c r="L52" s="5"/>
      <c r="M52" s="5"/>
      <c r="N52" s="5"/>
      <c r="O52" s="5"/>
    </row>
    <row r="53" spans="8:15" x14ac:dyDescent="0.35">
      <c r="H53" s="5"/>
      <c r="I53" s="5"/>
      <c r="J53" s="5"/>
      <c r="K53" s="5"/>
      <c r="L53" s="5"/>
      <c r="M53" s="5"/>
      <c r="N53" s="5"/>
      <c r="O53" s="5"/>
    </row>
    <row r="54" spans="8:15" x14ac:dyDescent="0.35">
      <c r="H54" s="5"/>
      <c r="I54" s="5"/>
      <c r="J54" s="5"/>
      <c r="K54" s="5"/>
      <c r="L54" s="5"/>
      <c r="M54" s="5"/>
      <c r="N54" s="5"/>
      <c r="O54" s="5"/>
    </row>
    <row r="55" spans="8:15" x14ac:dyDescent="0.35">
      <c r="H55" s="5"/>
      <c r="I55" s="5"/>
      <c r="J55" s="5"/>
      <c r="K55" s="5"/>
      <c r="L55" s="5"/>
      <c r="M55" s="5"/>
      <c r="N55" s="5"/>
      <c r="O55" s="5"/>
    </row>
    <row r="56" spans="8:15" x14ac:dyDescent="0.35">
      <c r="H56" s="5"/>
      <c r="I56" s="5"/>
      <c r="J56" s="5"/>
      <c r="K56" s="5"/>
      <c r="L56" s="5"/>
      <c r="M56" s="5"/>
      <c r="N56" s="5"/>
      <c r="O56" s="5"/>
    </row>
    <row r="57" spans="8:15" x14ac:dyDescent="0.35">
      <c r="H57" s="6"/>
      <c r="I57" s="6"/>
      <c r="J57" s="6"/>
      <c r="K57" s="6"/>
      <c r="L57" s="6"/>
      <c r="M57" s="6"/>
      <c r="N57" s="6"/>
      <c r="O57" s="6"/>
    </row>
    <row r="58" spans="8:15" x14ac:dyDescent="0.35">
      <c r="H58" s="6"/>
      <c r="I58" s="6"/>
      <c r="J58" s="6"/>
      <c r="K58" s="6"/>
      <c r="L58" s="6"/>
      <c r="M58" s="6"/>
      <c r="N58" s="6"/>
      <c r="O58" s="6"/>
    </row>
    <row r="59" spans="8:15" x14ac:dyDescent="0.35">
      <c r="H59" s="6"/>
      <c r="I59" s="6"/>
      <c r="J59" s="6"/>
      <c r="K59" s="6"/>
      <c r="L59" s="6"/>
      <c r="M59" s="6"/>
      <c r="N59" s="6"/>
      <c r="O59" s="6"/>
    </row>
    <row r="60" spans="8:15" x14ac:dyDescent="0.35">
      <c r="H60" s="6"/>
      <c r="I60" s="6"/>
      <c r="J60" s="6"/>
      <c r="K60" s="6"/>
      <c r="L60" s="6"/>
      <c r="M60" s="6"/>
      <c r="N60" s="6"/>
      <c r="O60" s="6"/>
    </row>
    <row r="61" spans="8:15" x14ac:dyDescent="0.35">
      <c r="H61" s="6"/>
      <c r="I61" s="6"/>
      <c r="J61" s="6"/>
      <c r="K61" s="6"/>
      <c r="L61" s="6"/>
      <c r="M61" s="6"/>
      <c r="N61" s="6"/>
      <c r="O61" s="6"/>
    </row>
    <row r="62" spans="8:15" x14ac:dyDescent="0.35">
      <c r="H62" s="6"/>
      <c r="I62" s="6"/>
      <c r="J62" s="6"/>
      <c r="K62" s="6"/>
      <c r="L62" s="6"/>
      <c r="M62" s="6"/>
      <c r="N62" s="6"/>
      <c r="O62" s="6"/>
    </row>
    <row r="63" spans="8:15" x14ac:dyDescent="0.35">
      <c r="H63" s="6"/>
      <c r="I63" s="6"/>
      <c r="J63" s="6"/>
      <c r="K63" s="6"/>
      <c r="L63" s="6"/>
      <c r="M63" s="6"/>
      <c r="N63" s="6"/>
      <c r="O63" s="6"/>
    </row>
    <row r="64" spans="8:15" x14ac:dyDescent="0.35">
      <c r="H64" s="6"/>
      <c r="I64" s="6"/>
      <c r="J64" s="6"/>
      <c r="K64" s="6"/>
      <c r="L64" s="6"/>
      <c r="M64" s="6"/>
      <c r="N64" s="6"/>
      <c r="O64" s="6"/>
    </row>
    <row r="65" spans="8:15" x14ac:dyDescent="0.35">
      <c r="H65" s="6"/>
      <c r="I65" s="6"/>
      <c r="J65" s="6"/>
      <c r="K65" s="6"/>
      <c r="L65" s="6"/>
      <c r="M65" s="6"/>
      <c r="N65" s="6"/>
      <c r="O65" s="6"/>
    </row>
    <row r="66" spans="8:15" x14ac:dyDescent="0.35">
      <c r="H66" s="6"/>
      <c r="I66" s="6"/>
      <c r="J66" s="6"/>
      <c r="K66" s="6"/>
      <c r="L66" s="6"/>
      <c r="M66" s="6"/>
      <c r="N66" s="6"/>
      <c r="O66" s="6"/>
    </row>
    <row r="67" spans="8:15" x14ac:dyDescent="0.35">
      <c r="H67" s="6"/>
      <c r="I67" s="6"/>
      <c r="J67" s="6"/>
      <c r="K67" s="6"/>
      <c r="L67" s="6"/>
      <c r="M67" s="6"/>
      <c r="N67" s="6"/>
      <c r="O67" s="6"/>
    </row>
    <row r="68" spans="8:15" x14ac:dyDescent="0.35">
      <c r="H68" s="6"/>
      <c r="I68" s="6"/>
      <c r="J68" s="6"/>
      <c r="K68" s="6"/>
      <c r="L68" s="6"/>
      <c r="M68" s="6"/>
      <c r="N68" s="6"/>
      <c r="O68" s="6"/>
    </row>
    <row r="69" spans="8:15" x14ac:dyDescent="0.35">
      <c r="H69" s="6"/>
      <c r="I69" s="6"/>
      <c r="J69" s="6"/>
      <c r="K69" s="6"/>
      <c r="L69" s="6"/>
      <c r="M69" s="6"/>
      <c r="N69" s="6"/>
      <c r="O69" s="6"/>
    </row>
  </sheetData>
  <pageMargins left="0.7" right="0.7" top="0.78740157499999996" bottom="0.78740157499999996" header="0.3" footer="0.3"/>
  <pageSetup scale="73" fitToHeight="0" orientation="landscape"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F96352-2EFE-5D49-AD37-95590E67E2B1}">
  <sheetPr>
    <pageSetUpPr fitToPage="1"/>
  </sheetPr>
  <dimension ref="A1:P33"/>
  <sheetViews>
    <sheetView showGridLines="0" topLeftCell="A21" workbookViewId="0">
      <pane xSplit="4" topLeftCell="K1" activePane="topRight" state="frozen"/>
      <selection pane="topRight" activeCell="D35" sqref="D35"/>
    </sheetView>
  </sheetViews>
  <sheetFormatPr defaultColWidth="10.6640625" defaultRowHeight="15.5" x14ac:dyDescent="0.35"/>
  <cols>
    <col min="1" max="1" width="2.58203125" customWidth="1"/>
    <col min="7" max="7" width="10.83203125" bestFit="1" customWidth="1"/>
    <col min="8" max="11" width="10.75" bestFit="1" customWidth="1"/>
    <col min="12" max="12" width="12.5" customWidth="1"/>
  </cols>
  <sheetData>
    <row r="1" spans="1:14" x14ac:dyDescent="0.35">
      <c r="A1" s="21" t="s">
        <v>138</v>
      </c>
    </row>
    <row r="2" spans="1:14" x14ac:dyDescent="0.35">
      <c r="B2" s="79"/>
      <c r="C2" s="79"/>
      <c r="D2" s="79"/>
      <c r="E2" s="79"/>
      <c r="F2" s="79"/>
      <c r="G2" s="91" t="s">
        <v>234</v>
      </c>
      <c r="H2" s="91" t="s">
        <v>234</v>
      </c>
      <c r="I2" s="91" t="s">
        <v>234</v>
      </c>
      <c r="J2" s="91" t="s">
        <v>234</v>
      </c>
      <c r="K2" s="91" t="s">
        <v>234</v>
      </c>
      <c r="L2" s="91" t="s">
        <v>234</v>
      </c>
      <c r="M2" s="91" t="s">
        <v>233</v>
      </c>
    </row>
    <row r="3" spans="1:14" x14ac:dyDescent="0.35">
      <c r="A3" s="24" t="s">
        <v>10</v>
      </c>
      <c r="B3" s="106" t="s">
        <v>244</v>
      </c>
      <c r="C3" s="106"/>
      <c r="D3" s="106"/>
      <c r="E3" s="106"/>
      <c r="F3" s="106"/>
      <c r="G3" s="106">
        <f t="shared" ref="G3:J3" si="0">H3-1</f>
        <v>2017</v>
      </c>
      <c r="H3" s="106">
        <f t="shared" si="0"/>
        <v>2018</v>
      </c>
      <c r="I3" s="106">
        <f t="shared" si="0"/>
        <v>2019</v>
      </c>
      <c r="J3" s="106">
        <f t="shared" si="0"/>
        <v>2020</v>
      </c>
      <c r="K3" s="106">
        <f>L3-1</f>
        <v>2021</v>
      </c>
      <c r="L3" s="106">
        <v>2022</v>
      </c>
      <c r="M3" s="106">
        <v>2023</v>
      </c>
    </row>
    <row r="4" spans="1:14" x14ac:dyDescent="0.35">
      <c r="B4" t="s">
        <v>140</v>
      </c>
      <c r="G4" s="98">
        <f>'Income Statement '!G29/'Balance Sheet'!G28</f>
        <v>0.20009662294874228</v>
      </c>
      <c r="H4" s="98">
        <f>'Income Statement '!H29/'Balance Sheet'!H28</f>
        <v>0.36986165222231054</v>
      </c>
      <c r="I4" s="98">
        <f>'Income Statement '!I29/'Balance Sheet'!I28</f>
        <v>0.44161094399632134</v>
      </c>
      <c r="J4" s="98">
        <f>'Income Statement '!J29/'Balance Sheet'!J28</f>
        <v>0.27405068550062317</v>
      </c>
      <c r="K4" s="98">
        <f>'Income Statement '!K29/'Balance Sheet'!K28</f>
        <v>0.34922830518345954</v>
      </c>
      <c r="L4" s="98">
        <f>'Income Statement '!L29/'Balance Sheet'!L28</f>
        <v>0.36494622201177029</v>
      </c>
      <c r="M4" s="37" t="s">
        <v>246</v>
      </c>
    </row>
    <row r="5" spans="1:14" x14ac:dyDescent="0.35">
      <c r="B5" t="s">
        <v>249</v>
      </c>
      <c r="G5" s="98">
        <f>'Income Statement '!G27/('Balance Sheet'!G24-'Balance Sheet'!G45)</f>
        <v>0.13579243797565457</v>
      </c>
      <c r="H5" s="98">
        <f>'Income Statement '!H27/('Balance Sheet'!H24-'Balance Sheet'!H45)</f>
        <v>0.26367587082971183</v>
      </c>
      <c r="I5" s="98">
        <f>'Income Statement '!I27/('Balance Sheet'!I24-'Balance Sheet'!I45)</f>
        <v>0.25148020862389286</v>
      </c>
      <c r="J5" s="98">
        <f>'Income Statement '!J27/('Balance Sheet'!J24-'Balance Sheet'!J45)</f>
        <v>0.14739455027549503</v>
      </c>
      <c r="K5" s="98">
        <f>'Income Statement '!K27/('Balance Sheet'!K24-'Balance Sheet'!K45)</f>
        <v>0.22504822141479389</v>
      </c>
      <c r="L5" s="98">
        <f>'Income Statement '!L27/('Balance Sheet'!L24-'Balance Sheet'!L45)</f>
        <v>0.21973658344800473</v>
      </c>
      <c r="M5" s="37" t="s">
        <v>246</v>
      </c>
    </row>
    <row r="6" spans="1:14" x14ac:dyDescent="0.35">
      <c r="B6" t="s">
        <v>229</v>
      </c>
      <c r="G6" s="98">
        <f>('Income Statement '!G27*(1-27%))/('Balance Sheet'!G28+'Ratios '!G23)</f>
        <v>0.12530851674641144</v>
      </c>
      <c r="H6" s="98">
        <f>('Income Statement '!H27*(1-27%))/('Balance Sheet'!H28+'Ratios '!H23)</f>
        <v>0.25627555879970443</v>
      </c>
      <c r="I6" s="98">
        <f>('Income Statement '!I27*(1-27%))/('Balance Sheet'!I28+'Ratios '!I23)</f>
        <v>0.26336262807009597</v>
      </c>
      <c r="J6" s="98">
        <f>('Income Statement '!J27*(1-27%))/('Balance Sheet'!J28+'Ratios '!J23)</f>
        <v>0.16136782508760425</v>
      </c>
      <c r="K6" s="98">
        <f>('Income Statement '!K27*(1-27%))/('Balance Sheet'!K28+'Ratios '!K23)</f>
        <v>0.26374837966296988</v>
      </c>
      <c r="L6" s="98">
        <f>('Income Statement '!L27*(1-27%))/('Balance Sheet'!L28+'Ratios '!L23)</f>
        <v>0.23874831763122475</v>
      </c>
      <c r="M6" s="103">
        <f>('[1]Income Statement'!$K$32*(1-28%)/(M23+'Balance Sheet'!O28))</f>
        <v>0.20090149804758867</v>
      </c>
      <c r="N6" s="6"/>
    </row>
    <row r="7" spans="1:14" x14ac:dyDescent="0.35">
      <c r="B7" t="s">
        <v>231</v>
      </c>
      <c r="G7" s="6">
        <f>[2]DCF!D57</f>
        <v>-3319.7759999999998</v>
      </c>
      <c r="H7" s="6">
        <f>[2]DCF!E57</f>
        <v>1440.5280000000002</v>
      </c>
      <c r="I7" s="6">
        <f>[2]DCF!F57</f>
        <v>1176.6999999999998</v>
      </c>
      <c r="J7" s="6">
        <f>[2]DCF!G57</f>
        <v>1791</v>
      </c>
      <c r="K7" s="6">
        <f>[2]DCF!H57</f>
        <v>2894</v>
      </c>
      <c r="L7" s="6">
        <f>[2]DCF!I57</f>
        <v>4027.7371794871797</v>
      </c>
      <c r="M7" s="6">
        <f>[2]DCF!J57</f>
        <v>3993.992931582774</v>
      </c>
    </row>
    <row r="8" spans="1:14" x14ac:dyDescent="0.35">
      <c r="B8" t="s">
        <v>250</v>
      </c>
      <c r="G8" s="6">
        <f>[2]DCF!D51</f>
        <v>0</v>
      </c>
      <c r="H8" s="6">
        <f>[2]DCF!E51</f>
        <v>1924.8000000000002</v>
      </c>
      <c r="I8" s="6">
        <f>[2]DCF!F51</f>
        <v>-986.59999999999945</v>
      </c>
      <c r="J8" s="6">
        <f>[2]DCF!G51</f>
        <v>-610.89999999999964</v>
      </c>
      <c r="K8" s="6">
        <f>[2]DCF!H51</f>
        <v>-745.30000000000109</v>
      </c>
      <c r="L8" s="6">
        <f>[2]DCF!I51</f>
        <v>339.30592193500161</v>
      </c>
      <c r="M8" s="6">
        <f>[2]DCF!J51</f>
        <v>336.46322822511422</v>
      </c>
    </row>
    <row r="9" spans="1:14" x14ac:dyDescent="0.35">
      <c r="B9" t="s">
        <v>230</v>
      </c>
      <c r="G9" s="25">
        <f>(G7+G8)/('Income Statement '!G27*(1-27%))</f>
        <v>-1.6901320682961252</v>
      </c>
      <c r="H9" s="25">
        <f>(H7+H8)/('Income Statement '!H27*(1-27%))</f>
        <v>1.1689330990832152</v>
      </c>
      <c r="I9" s="25">
        <f>(I7+I8)/('Income Statement '!I27*(1-27%))</f>
        <v>5.4498662474961823E-2</v>
      </c>
      <c r="J9" s="25">
        <f>(J7+J8)/('Income Statement '!J27*(1-27%))</f>
        <v>0.51562112224603018</v>
      </c>
      <c r="K9" s="25">
        <f>(K7+K8)/('Income Statement '!K27*(1-27%))</f>
        <v>0.58669018487826297</v>
      </c>
      <c r="L9" s="25">
        <f>(L7+L8)/('Income Statement '!L27*(1-27%))</f>
        <v>1.0703615716346397</v>
      </c>
      <c r="M9" s="25">
        <f>(M7+M8)/([1]DCF!$J$31*(1-28%))</f>
        <v>1.1353166175182294</v>
      </c>
    </row>
    <row r="10" spans="1:14" x14ac:dyDescent="0.35">
      <c r="B10" t="s">
        <v>252</v>
      </c>
      <c r="G10" s="98">
        <f t="shared" ref="G10:K10" si="1">G6*G9</f>
        <v>-0.21178794258373201</v>
      </c>
      <c r="H10" s="98">
        <f t="shared" si="1"/>
        <v>0.29956898316702124</v>
      </c>
      <c r="I10" s="98">
        <f t="shared" si="1"/>
        <v>1.4352910975711067E-2</v>
      </c>
      <c r="J10" s="98">
        <f t="shared" si="1"/>
        <v>8.3204659066071607E-2</v>
      </c>
      <c r="K10" s="98">
        <f t="shared" si="1"/>
        <v>0.15473858562581008</v>
      </c>
      <c r="L10" s="98">
        <f>L6*L9</f>
        <v>0.25554702448488392</v>
      </c>
      <c r="M10" s="76">
        <f>M9*M6</f>
        <v>0.22808680921773353</v>
      </c>
    </row>
    <row r="12" spans="1:14" x14ac:dyDescent="0.35">
      <c r="B12" s="78" t="s">
        <v>245</v>
      </c>
    </row>
    <row r="15" spans="1:14" x14ac:dyDescent="0.35">
      <c r="I15" s="25"/>
      <c r="J15" s="25"/>
      <c r="K15" s="25"/>
      <c r="L15" s="25"/>
    </row>
    <row r="16" spans="1:14" x14ac:dyDescent="0.35">
      <c r="G16" s="98"/>
      <c r="H16" s="98"/>
      <c r="I16" s="98"/>
      <c r="J16" s="98"/>
      <c r="K16" s="98"/>
      <c r="L16" s="98"/>
    </row>
    <row r="17" spans="1:16" x14ac:dyDescent="0.35">
      <c r="A17" s="37"/>
      <c r="B17" s="79"/>
      <c r="C17" s="79"/>
      <c r="D17" s="79"/>
      <c r="E17" s="79"/>
      <c r="F17" s="79"/>
      <c r="G17" s="91" t="s">
        <v>234</v>
      </c>
      <c r="H17" s="91" t="s">
        <v>234</v>
      </c>
      <c r="I17" s="91" t="s">
        <v>234</v>
      </c>
      <c r="J17" s="91" t="s">
        <v>234</v>
      </c>
      <c r="K17" s="91" t="s">
        <v>234</v>
      </c>
      <c r="L17" s="91" t="s">
        <v>234</v>
      </c>
      <c r="M17" s="91" t="s">
        <v>233</v>
      </c>
    </row>
    <row r="18" spans="1:16" x14ac:dyDescent="0.35">
      <c r="A18" s="24" t="s">
        <v>10</v>
      </c>
      <c r="B18" s="106" t="s">
        <v>243</v>
      </c>
      <c r="C18" s="105"/>
      <c r="D18" s="105"/>
      <c r="E18" s="105"/>
      <c r="F18" s="105"/>
      <c r="G18" s="106">
        <f t="shared" ref="G18:J18" si="2">H18-1</f>
        <v>2017</v>
      </c>
      <c r="H18" s="106">
        <f t="shared" si="2"/>
        <v>2018</v>
      </c>
      <c r="I18" s="106">
        <f t="shared" si="2"/>
        <v>2019</v>
      </c>
      <c r="J18" s="106">
        <f t="shared" si="2"/>
        <v>2020</v>
      </c>
      <c r="K18" s="106">
        <f>L18-1</f>
        <v>2021</v>
      </c>
      <c r="L18" s="106">
        <v>2022</v>
      </c>
      <c r="M18" s="106">
        <v>2023</v>
      </c>
      <c r="O18" s="108" t="s">
        <v>235</v>
      </c>
      <c r="P18" s="108" t="s">
        <v>171</v>
      </c>
    </row>
    <row r="19" spans="1:16" x14ac:dyDescent="0.35">
      <c r="A19" s="24"/>
      <c r="B19" t="s">
        <v>248</v>
      </c>
      <c r="F19" s="74"/>
      <c r="G19" s="74">
        <v>360.36900000000003</v>
      </c>
      <c r="H19" s="74">
        <v>411.6</v>
      </c>
      <c r="I19" s="74">
        <v>585.20000000000005</v>
      </c>
      <c r="J19" s="74">
        <v>594.4</v>
      </c>
      <c r="K19" s="74">
        <v>706.9</v>
      </c>
      <c r="L19" s="74">
        <v>475.5</v>
      </c>
      <c r="M19" s="86">
        <f ca="1">Main!D25</f>
        <v>231.05</v>
      </c>
      <c r="O19" s="88">
        <f>AVERAGE(G19:L19)</f>
        <v>522.32816666666668</v>
      </c>
      <c r="P19" s="92">
        <f ca="1">AVERAGE(G19:M19)</f>
        <v>480.71700000000004</v>
      </c>
    </row>
    <row r="20" spans="1:16" x14ac:dyDescent="0.35">
      <c r="A20" s="24"/>
      <c r="B20" t="s">
        <v>247</v>
      </c>
      <c r="F20" s="74"/>
      <c r="G20" s="74">
        <f>H20*(1.005)</f>
        <v>127.11194925749997</v>
      </c>
      <c r="H20" s="74">
        <f>I20*(1.005)</f>
        <v>126.47955149999999</v>
      </c>
      <c r="I20" s="74">
        <v>125.8503</v>
      </c>
      <c r="J20" s="74">
        <v>124.922916</v>
      </c>
      <c r="K20" s="74">
        <v>124.584509</v>
      </c>
      <c r="L20" s="82">
        <f>Main!D26</f>
        <v>123.159116</v>
      </c>
      <c r="M20" s="82">
        <f>Main!D26</f>
        <v>123.159116</v>
      </c>
      <c r="O20" s="88">
        <f>AVERAGE(G20:L20)</f>
        <v>125.35139029291666</v>
      </c>
      <c r="P20" s="92">
        <f>AVERAGE(G20:M20)</f>
        <v>125.03820825107142</v>
      </c>
    </row>
    <row r="21" spans="1:16" x14ac:dyDescent="0.35">
      <c r="B21" t="s">
        <v>226</v>
      </c>
      <c r="G21" s="6">
        <f>G19*G20</f>
        <v>45807.206041976009</v>
      </c>
      <c r="H21" s="6">
        <f>H19*H20</f>
        <v>52058.983397399999</v>
      </c>
      <c r="I21" s="6">
        <f>I19*I20</f>
        <v>73647.595560000002</v>
      </c>
      <c r="J21" s="6">
        <f>J19*J20</f>
        <v>74254.181270400004</v>
      </c>
      <c r="K21" s="6">
        <f>706.9*124.070778</f>
        <v>87705.632968200007</v>
      </c>
      <c r="L21" s="80">
        <f>L19*L20</f>
        <v>58562.159657999997</v>
      </c>
      <c r="M21" s="2">
        <f ca="1">Main!D27</f>
        <v>28455.913751800003</v>
      </c>
      <c r="O21" s="92">
        <f>AVERAGE(G21:L21)</f>
        <v>65339.293149329336</v>
      </c>
      <c r="P21" s="92">
        <f ca="1">AVERAGE(G21:M21)</f>
        <v>60070.238949682287</v>
      </c>
    </row>
    <row r="22" spans="1:16" x14ac:dyDescent="0.35">
      <c r="B22" s="77" t="s">
        <v>228</v>
      </c>
      <c r="G22" s="86" t="s">
        <v>203</v>
      </c>
      <c r="H22" s="97">
        <f>H21/G21-1</f>
        <v>0.13648021557339907</v>
      </c>
      <c r="I22" s="97">
        <f t="shared" ref="I22:M22" si="3">I21/H21-1</f>
        <v>0.41469523132636144</v>
      </c>
      <c r="J22" s="97">
        <f t="shared" si="3"/>
        <v>8.2363274155476951E-3</v>
      </c>
      <c r="K22" s="97">
        <f t="shared" si="3"/>
        <v>0.1811541312241518</v>
      </c>
      <c r="L22" s="97">
        <f t="shared" si="3"/>
        <v>-0.33228736084450528</v>
      </c>
      <c r="M22" s="100">
        <f t="shared" ca="1" si="3"/>
        <v>-0.51409043112513131</v>
      </c>
      <c r="O22" s="94" t="s">
        <v>246</v>
      </c>
      <c r="P22" s="96" t="s">
        <v>246</v>
      </c>
    </row>
    <row r="23" spans="1:16" x14ac:dyDescent="0.35">
      <c r="A23" s="24"/>
      <c r="B23" t="s">
        <v>139</v>
      </c>
      <c r="G23" s="6">
        <f>'Balance Sheet'!G37+'Balance Sheet'!G29-'Balance Sheet'!G22</f>
        <v>3048.6</v>
      </c>
      <c r="H23" s="6">
        <f>'Balance Sheet'!H37+'Balance Sheet'!H29-'Balance Sheet'!H22</f>
        <v>1172.3000000000002</v>
      </c>
      <c r="I23" s="6">
        <f>'Balance Sheet'!I37+'Balance Sheet'!I29-'Balance Sheet'!I22</f>
        <v>2806.1000000000004</v>
      </c>
      <c r="J23" s="6">
        <f>'Balance Sheet'!J37+'Balance Sheet'!J29-'Balance Sheet'!J22</f>
        <v>2148.1000000000004</v>
      </c>
      <c r="K23" s="6">
        <f>'Balance Sheet'!K37+'Balance Sheet'!K29-'Balance Sheet'!K22</f>
        <v>150</v>
      </c>
      <c r="L23" s="6">
        <f>'Balance Sheet'!L37+'Balance Sheet'!L29-'Balance Sheet'!L22</f>
        <v>2306</v>
      </c>
      <c r="M23" s="102">
        <v>3614</v>
      </c>
      <c r="O23" s="88">
        <f t="shared" ref="O23" si="4">AVERAGE(G23:L23)</f>
        <v>1938.5166666666667</v>
      </c>
      <c r="P23" s="92">
        <f>AVERAGE(G23:M23)</f>
        <v>2177.8714285714286</v>
      </c>
    </row>
    <row r="24" spans="1:16" x14ac:dyDescent="0.35">
      <c r="A24" s="24"/>
      <c r="B24" s="77" t="s">
        <v>228</v>
      </c>
      <c r="G24" s="86" t="s">
        <v>203</v>
      </c>
      <c r="H24" s="76">
        <f>H23/G23-1</f>
        <v>-0.61546283539985558</v>
      </c>
      <c r="I24" s="76">
        <f t="shared" ref="I24:M24" si="5">I23/H23-1</f>
        <v>1.3936705621427961</v>
      </c>
      <c r="J24" s="76">
        <f t="shared" si="5"/>
        <v>-0.23448914864046178</v>
      </c>
      <c r="K24" s="76">
        <f t="shared" si="5"/>
        <v>-0.93017084865695265</v>
      </c>
      <c r="L24" s="76">
        <f t="shared" si="5"/>
        <v>14.373333333333333</v>
      </c>
      <c r="M24" s="100">
        <f t="shared" si="5"/>
        <v>0.56721595836947092</v>
      </c>
      <c r="O24" s="95" t="s">
        <v>246</v>
      </c>
      <c r="P24" s="94" t="s">
        <v>246</v>
      </c>
    </row>
    <row r="25" spans="1:16" x14ac:dyDescent="0.35">
      <c r="B25" t="s">
        <v>161</v>
      </c>
      <c r="G25" s="99">
        <f t="shared" ref="G25:H25" si="6">G21+G23</f>
        <v>48855.806041976008</v>
      </c>
      <c r="H25" s="99">
        <f t="shared" si="6"/>
        <v>53231.283397400002</v>
      </c>
      <c r="I25" s="99">
        <f>I21+I23</f>
        <v>76453.695560000007</v>
      </c>
      <c r="J25" s="6">
        <f>J21+J23</f>
        <v>76402.28127040001</v>
      </c>
      <c r="K25" s="6">
        <f>K21+K23</f>
        <v>87855.632968200007</v>
      </c>
      <c r="L25" s="81">
        <f>L21+L23</f>
        <v>60868.159657999997</v>
      </c>
      <c r="M25" s="80">
        <f ca="1">Main!D30</f>
        <v>32309.913751800003</v>
      </c>
      <c r="O25" s="92">
        <f t="shared" ref="O25:O33" si="7">AVERAGE(G25:L25)</f>
        <v>67277.809815996006</v>
      </c>
      <c r="P25" s="89">
        <f t="shared" ref="P25:P33" si="8">MEDIAN(G25:L25)</f>
        <v>68635.2204642</v>
      </c>
    </row>
    <row r="26" spans="1:16" x14ac:dyDescent="0.35">
      <c r="B26" t="s">
        <v>227</v>
      </c>
      <c r="G26" s="6">
        <f>'Balance Sheet'!G26+'Balance Sheet'!G27</f>
        <v>12626.400000000001</v>
      </c>
      <c r="H26" s="6">
        <f>'Balance Sheet'!H26+'Balance Sheet'!H27</f>
        <v>10061.6</v>
      </c>
      <c r="I26" s="6">
        <f>'Balance Sheet'!I26+'Balance Sheet'!I27</f>
        <v>10438.6</v>
      </c>
      <c r="J26" s="6">
        <f>'Balance Sheet'!J26+'Balance Sheet'!J27</f>
        <v>12035</v>
      </c>
      <c r="K26" s="6">
        <f>'Balance Sheet'!K26+'Balance Sheet'!K27</f>
        <v>13736</v>
      </c>
      <c r="L26" s="81">
        <f>L25/L32</f>
        <v>16982.613127798697</v>
      </c>
      <c r="M26" s="87" t="s">
        <v>242</v>
      </c>
      <c r="O26" s="92">
        <f t="shared" si="7"/>
        <v>12646.702187966448</v>
      </c>
      <c r="P26" s="89">
        <f t="shared" si="8"/>
        <v>12330.7</v>
      </c>
    </row>
    <row r="27" spans="1:16" x14ac:dyDescent="0.35">
      <c r="B27" t="s">
        <v>222</v>
      </c>
      <c r="G27" s="85">
        <f>G21/'Income Statement '!G14</f>
        <v>4.2354861297607984</v>
      </c>
      <c r="H27" s="85">
        <f>H21/'Income Statement '!H14</f>
        <v>3.809602742543102</v>
      </c>
      <c r="I27" s="85">
        <f>I21/'Income Statement '!I14</f>
        <v>4.6367359561809423</v>
      </c>
      <c r="J27" s="85">
        <f>J21/'Income Statement '!J14</f>
        <v>5.6681715752736608</v>
      </c>
      <c r="K27" s="85">
        <f>K21/'Income Statement '!K14</f>
        <v>4.9705657675375461</v>
      </c>
      <c r="L27" s="82">
        <v>2.6035293472016119</v>
      </c>
      <c r="M27" s="74">
        <f ca="1">M21/20180.5</f>
        <v>1.4100698075766211</v>
      </c>
      <c r="O27" s="92">
        <f t="shared" si="7"/>
        <v>4.3206819197496102</v>
      </c>
      <c r="P27" s="89">
        <f t="shared" si="8"/>
        <v>4.4361110429708699</v>
      </c>
    </row>
    <row r="28" spans="1:16" x14ac:dyDescent="0.35">
      <c r="B28" t="s">
        <v>223</v>
      </c>
      <c r="G28" s="85">
        <f>G21/'Income Statement '!G36</f>
        <v>24.56018768000429</v>
      </c>
      <c r="H28" s="85">
        <f>H21/'Income Statement '!H36</f>
        <v>13.86945075193819</v>
      </c>
      <c r="I28" s="85">
        <f>I21/'Income Statement '!I36</f>
        <v>31.556943851229747</v>
      </c>
      <c r="J28" s="85">
        <f>J21/'Income Statement '!J36</f>
        <v>34.063113569613286</v>
      </c>
      <c r="K28" s="85">
        <f>K21/'Income Statement '!K36</f>
        <v>26.936619461977887</v>
      </c>
      <c r="L28" s="82">
        <v>14.250786913636363</v>
      </c>
      <c r="M28" s="74">
        <f ca="1">M21/('[1]Income Statement'!$L$32-'[1]Income Statement'!$K$52-'[1]Income Statement'!$K$56)</f>
        <v>7.1669417541369125</v>
      </c>
      <c r="O28" s="92">
        <f t="shared" si="7"/>
        <v>24.206183704733295</v>
      </c>
      <c r="P28" s="89">
        <f t="shared" si="8"/>
        <v>25.748403570991087</v>
      </c>
    </row>
    <row r="29" spans="1:16" x14ac:dyDescent="0.35">
      <c r="B29" t="s">
        <v>224</v>
      </c>
      <c r="G29" s="85">
        <f>G28/('[1]Income Statement'!$H$7*100)</f>
        <v>-1.4015799267608535</v>
      </c>
      <c r="H29" s="85">
        <f>H28/('[1]Income Statement'!$H$7*100)</f>
        <v>-0.79149003347971958</v>
      </c>
      <c r="I29" s="85">
        <f>I28/('[1]Income Statement'!$H$7*100)</f>
        <v>-1.8008648642295402</v>
      </c>
      <c r="J29" s="85">
        <f>J28/('[1]Income Statement'!$H$7*100)</f>
        <v>-1.9438848287390971</v>
      </c>
      <c r="K29" s="85">
        <f>K28/('[1]Income Statement'!$I$7*100)</f>
        <v>0.77643703193936531</v>
      </c>
      <c r="L29" s="82">
        <v>0.92923754001280401</v>
      </c>
      <c r="M29" s="74">
        <f ca="1">M28/(100*'[1]Income Statement'!$K$7)</f>
        <v>-8.5545121195565912</v>
      </c>
      <c r="O29" s="92">
        <f>AVERAGE(G29:L29)</f>
        <v>-0.70535751354284015</v>
      </c>
      <c r="P29" s="89">
        <f t="shared" si="8"/>
        <v>-1.0965349801202866</v>
      </c>
    </row>
    <row r="30" spans="1:16" x14ac:dyDescent="0.35">
      <c r="B30" t="s">
        <v>207</v>
      </c>
      <c r="G30" s="85">
        <f>G21/'Income Statement '!G27</f>
        <v>17.024271023144912</v>
      </c>
      <c r="H30" s="85">
        <f>H21/'Income Statement '!H27</f>
        <v>13.200208782747604</v>
      </c>
      <c r="I30" s="85">
        <f>I21/'Income Statement '!I27</f>
        <v>15.412928355272795</v>
      </c>
      <c r="J30" s="85">
        <f>J21/'Income Statement '!J27</f>
        <v>23.68403332176576</v>
      </c>
      <c r="K30" s="85">
        <f>K21/'Income Statement '!K27</f>
        <v>17.481688851544749</v>
      </c>
      <c r="L30" s="82">
        <v>10.169695069762032</v>
      </c>
      <c r="M30" s="74">
        <f ca="1">M21/'[1]Income Statement'!$K$32</f>
        <v>5.3714109555544889</v>
      </c>
      <c r="O30" s="92">
        <f t="shared" si="7"/>
        <v>16.162137567372977</v>
      </c>
      <c r="P30" s="89">
        <f t="shared" si="8"/>
        <v>16.218599689208855</v>
      </c>
    </row>
    <row r="31" spans="1:16" x14ac:dyDescent="0.35">
      <c r="B31" t="s">
        <v>232</v>
      </c>
      <c r="G31" s="85">
        <f>G25/'Income Statement '!G27</f>
        <v>18.157284737048357</v>
      </c>
      <c r="H31" s="85">
        <f>H25/'Income Statement '!H27</f>
        <v>13.497460164663522</v>
      </c>
      <c r="I31" s="85">
        <f>I25/'Income Statement '!I27</f>
        <v>16.000187422305004</v>
      </c>
      <c r="J31" s="85">
        <f>J25/'Income Statement '!J27</f>
        <v>24.36918897371779</v>
      </c>
      <c r="K31" s="85">
        <f>K25/'Income Statement '!K27</f>
        <v>17.511587197169625</v>
      </c>
      <c r="L31" s="82">
        <f>L25/'Income Statement '!L27</f>
        <v>10.890706684201108</v>
      </c>
      <c r="M31" s="74">
        <f ca="1">M25/'[1]Income Statement'!$K$32</f>
        <v>6.0989018385839442</v>
      </c>
      <c r="O31" s="92">
        <f t="shared" si="7"/>
        <v>16.737735863184234</v>
      </c>
      <c r="P31" s="89">
        <f t="shared" si="8"/>
        <v>16.755887309737314</v>
      </c>
    </row>
    <row r="32" spans="1:16" x14ac:dyDescent="0.35">
      <c r="B32" t="s">
        <v>206</v>
      </c>
      <c r="G32" s="85">
        <f t="shared" ref="G32:I32" si="9">G21/G26</f>
        <v>3.6278912470677316</v>
      </c>
      <c r="H32" s="85">
        <f t="shared" si="9"/>
        <v>5.1740263375009938</v>
      </c>
      <c r="I32" s="85">
        <f t="shared" si="9"/>
        <v>7.0553135056425189</v>
      </c>
      <c r="J32" s="85">
        <f>J21/J26</f>
        <v>6.1698530345159952</v>
      </c>
      <c r="K32" s="85">
        <f>K21/('Balance Sheet'!K26+'Balance Sheet'!K27)</f>
        <v>6.3850926738642988</v>
      </c>
      <c r="L32" s="82">
        <v>3.584145690651424</v>
      </c>
      <c r="M32" s="87" t="s">
        <v>242</v>
      </c>
      <c r="O32" s="92">
        <f t="shared" si="7"/>
        <v>5.332720414873827</v>
      </c>
      <c r="P32" s="89">
        <f t="shared" si="8"/>
        <v>5.6719396860084945</v>
      </c>
    </row>
    <row r="33" spans="2:16" x14ac:dyDescent="0.35">
      <c r="B33" t="s">
        <v>225</v>
      </c>
      <c r="G33" s="85">
        <f>G21/'Cashflow Statement '!G10</f>
        <v>20.8755439283489</v>
      </c>
      <c r="H33" s="85">
        <f>H21/'Cashflow Statement '!H10</f>
        <v>16.560307735526148</v>
      </c>
      <c r="I33" s="85">
        <f>I21/'Cashflow Statement '!I10</f>
        <v>24.057621128278832</v>
      </c>
      <c r="J33" s="85">
        <f>J21/'Cashflow Statement '!J10</f>
        <v>22.192588323141756</v>
      </c>
      <c r="K33" s="85">
        <f>K21/'Cashflow Statement '!K10</f>
        <v>18.597462461450384</v>
      </c>
      <c r="L33" s="82">
        <v>12.385326261079944</v>
      </c>
      <c r="M33" s="87" t="s">
        <v>242</v>
      </c>
      <c r="O33" s="93">
        <f t="shared" si="7"/>
        <v>19.111474972970996</v>
      </c>
      <c r="P33" s="90">
        <f t="shared" si="8"/>
        <v>19.73650319489964</v>
      </c>
    </row>
  </sheetData>
  <conditionalFormatting sqref="M19">
    <cfRule type="cellIs" dxfId="89" priority="3" operator="lessThan">
      <formula>$O$19</formula>
    </cfRule>
  </conditionalFormatting>
  <conditionalFormatting sqref="M20">
    <cfRule type="cellIs" dxfId="88" priority="2" operator="lessThan">
      <formula>$O$20</formula>
    </cfRule>
  </conditionalFormatting>
  <conditionalFormatting sqref="M21">
    <cfRule type="cellIs" dxfId="87" priority="10" operator="lessThan">
      <formula>$O$21</formula>
    </cfRule>
  </conditionalFormatting>
  <conditionalFormatting sqref="M23">
    <cfRule type="cellIs" dxfId="86" priority="1" operator="greaterThan">
      <formula>$O$23</formula>
    </cfRule>
  </conditionalFormatting>
  <conditionalFormatting sqref="M25">
    <cfRule type="cellIs" dxfId="85" priority="8" operator="lessThan">
      <formula>$O$25</formula>
    </cfRule>
  </conditionalFormatting>
  <conditionalFormatting sqref="M27">
    <cfRule type="cellIs" dxfId="84" priority="7" operator="lessThan">
      <formula>$O$27</formula>
    </cfRule>
  </conditionalFormatting>
  <conditionalFormatting sqref="M28">
    <cfRule type="cellIs" dxfId="83" priority="6" operator="lessThan">
      <formula>$O$28</formula>
    </cfRule>
  </conditionalFormatting>
  <conditionalFormatting sqref="M29">
    <cfRule type="cellIs" dxfId="82" priority="9" operator="lessThan">
      <formula>$O$29</formula>
    </cfRule>
  </conditionalFormatting>
  <conditionalFormatting sqref="M30">
    <cfRule type="cellIs" dxfId="81" priority="5" operator="lessThan">
      <formula>$O$30</formula>
    </cfRule>
  </conditionalFormatting>
  <conditionalFormatting sqref="M31">
    <cfRule type="cellIs" dxfId="80" priority="4" operator="lessThan">
      <formula>$O$31</formula>
    </cfRule>
  </conditionalFormatting>
  <pageMargins left="0.7" right="0.7" top="0.78740157499999996" bottom="0.78740157499999996" header="0.3" footer="0.3"/>
  <pageSetup scale="68" fitToHeight="0" orientation="landscape" r:id="rId1"/>
  <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40D8B-F327-4B2D-84AA-A6AD80135670}">
  <sheetPr>
    <pageSetUpPr fitToPage="1"/>
  </sheetPr>
  <dimension ref="A1:P43"/>
  <sheetViews>
    <sheetView showGridLines="0" tabSelected="1" topLeftCell="A24" zoomScale="70" zoomScaleNormal="70" workbookViewId="0">
      <pane xSplit="2" topLeftCell="I1" activePane="topRight" state="frozen"/>
      <selection pane="topRight" sqref="A1:P43"/>
    </sheetView>
  </sheetViews>
  <sheetFormatPr defaultColWidth="10.6640625" defaultRowHeight="15.5" x14ac:dyDescent="0.35"/>
  <cols>
    <col min="1" max="1" width="4.33203125" style="37" customWidth="1"/>
    <col min="2" max="2" width="23.83203125" customWidth="1"/>
    <col min="5" max="5" width="20.75" customWidth="1"/>
    <col min="6" max="6" width="11.33203125" customWidth="1"/>
    <col min="9" max="9" width="10.58203125" customWidth="1"/>
    <col min="15" max="15" width="10.33203125" customWidth="1"/>
    <col min="16" max="16" width="20.75" customWidth="1"/>
  </cols>
  <sheetData>
    <row r="1" spans="1:16" x14ac:dyDescent="0.35">
      <c r="A1" s="43" t="s">
        <v>170</v>
      </c>
    </row>
    <row r="2" spans="1:16" x14ac:dyDescent="0.35">
      <c r="A2" s="12" t="s">
        <v>199</v>
      </c>
      <c r="C2" s="113" t="s">
        <v>200</v>
      </c>
      <c r="D2" s="113"/>
      <c r="E2" s="113"/>
      <c r="F2" s="113"/>
      <c r="G2" s="113"/>
      <c r="H2" s="113"/>
      <c r="I2" s="113"/>
      <c r="J2" s="113" t="s">
        <v>201</v>
      </c>
      <c r="K2" s="113"/>
      <c r="L2" s="113"/>
      <c r="M2" s="113"/>
      <c r="N2" s="113"/>
      <c r="O2" s="113"/>
    </row>
    <row r="4" spans="1:16" x14ac:dyDescent="0.35">
      <c r="A4" s="44" t="s">
        <v>10</v>
      </c>
      <c r="B4" s="106" t="s">
        <v>159</v>
      </c>
      <c r="C4" s="104" t="s">
        <v>5</v>
      </c>
      <c r="D4" s="104" t="s">
        <v>8</v>
      </c>
      <c r="E4" s="104" t="s">
        <v>187</v>
      </c>
      <c r="F4" s="104" t="s">
        <v>175</v>
      </c>
      <c r="G4" s="104" t="s">
        <v>176</v>
      </c>
      <c r="H4" s="107" t="s">
        <v>182</v>
      </c>
      <c r="I4" s="104" t="s">
        <v>185</v>
      </c>
      <c r="J4" s="107" t="s">
        <v>178</v>
      </c>
      <c r="K4" s="104" t="s">
        <v>177</v>
      </c>
      <c r="L4" s="104" t="s">
        <v>179</v>
      </c>
      <c r="M4" s="104" t="s">
        <v>180</v>
      </c>
      <c r="N4" s="104" t="s">
        <v>183</v>
      </c>
      <c r="O4" s="104" t="s">
        <v>184</v>
      </c>
    </row>
    <row r="5" spans="1:16" x14ac:dyDescent="0.35">
      <c r="B5" t="s">
        <v>181</v>
      </c>
      <c r="C5" s="45">
        <v>339520</v>
      </c>
      <c r="D5" s="6">
        <v>413940</v>
      </c>
      <c r="E5" s="46">
        <v>1.3180000000000001</v>
      </c>
      <c r="F5" s="45">
        <v>97200</v>
      </c>
      <c r="G5" s="45">
        <v>21400</v>
      </c>
      <c r="H5" s="46">
        <v>1.7600000000000001E-2</v>
      </c>
      <c r="I5" s="46">
        <v>0.1074</v>
      </c>
      <c r="J5" s="45">
        <v>4.29</v>
      </c>
      <c r="K5" s="48">
        <v>24.24</v>
      </c>
      <c r="L5" s="48">
        <v>1.89</v>
      </c>
      <c r="M5" s="37">
        <v>6.18</v>
      </c>
      <c r="N5" s="37">
        <v>19.149999999999999</v>
      </c>
      <c r="O5" s="48">
        <f t="shared" ref="O5:O14" si="0">D5/G5</f>
        <v>19.342990654205607</v>
      </c>
      <c r="P5" s="48"/>
    </row>
    <row r="6" spans="1:16" x14ac:dyDescent="0.35">
      <c r="B6" t="s">
        <v>186</v>
      </c>
      <c r="C6" s="45">
        <v>151050</v>
      </c>
      <c r="D6" s="6">
        <v>149400</v>
      </c>
      <c r="E6" s="46">
        <v>0.4</v>
      </c>
      <c r="F6" s="45">
        <v>11600</v>
      </c>
      <c r="G6" s="45">
        <f>F6*(39.74%)</f>
        <v>4609.84</v>
      </c>
      <c r="H6" s="46">
        <v>7.4999999999999997E-3</v>
      </c>
      <c r="I6" s="46">
        <v>0.1953</v>
      </c>
      <c r="J6" s="37">
        <v>13.02</v>
      </c>
      <c r="K6" s="37">
        <v>44.88</v>
      </c>
      <c r="L6" s="37">
        <v>2.2799999999999998</v>
      </c>
      <c r="M6" s="37">
        <v>12.14</v>
      </c>
      <c r="N6" s="37">
        <v>35.67</v>
      </c>
      <c r="O6" s="45">
        <f t="shared" si="0"/>
        <v>32.408933932631065</v>
      </c>
    </row>
    <row r="7" spans="1:16" x14ac:dyDescent="0.35">
      <c r="B7" t="s">
        <v>188</v>
      </c>
      <c r="C7" s="45">
        <v>66780</v>
      </c>
      <c r="D7" s="6">
        <v>76740</v>
      </c>
      <c r="E7" s="46">
        <v>1.143</v>
      </c>
      <c r="F7" s="45">
        <v>19830</v>
      </c>
      <c r="G7" s="45">
        <v>3390</v>
      </c>
      <c r="H7" s="46">
        <v>2.1299999999999999E-2</v>
      </c>
      <c r="I7" s="46">
        <v>0.10349999999999999</v>
      </c>
      <c r="J7" s="49">
        <f>C7/F7</f>
        <v>3.367624810892587</v>
      </c>
      <c r="K7" s="54">
        <v>2145.34</v>
      </c>
      <c r="L7" s="37">
        <v>0.17</v>
      </c>
      <c r="M7" s="37">
        <v>3.56</v>
      </c>
      <c r="N7" s="48">
        <v>13.52</v>
      </c>
      <c r="O7" s="49">
        <f t="shared" si="0"/>
        <v>22.63716814159292</v>
      </c>
    </row>
    <row r="8" spans="1:16" x14ac:dyDescent="0.35">
      <c r="B8" t="s">
        <v>189</v>
      </c>
      <c r="C8" s="45">
        <v>5830</v>
      </c>
      <c r="D8" s="6">
        <v>7600</v>
      </c>
      <c r="E8" s="46">
        <v>2.0714000000000001</v>
      </c>
      <c r="F8" s="45">
        <f>C8/J8</f>
        <v>3554.8780487804879</v>
      </c>
      <c r="G8" s="45">
        <f>F8*25.87%</f>
        <v>919.64695121951218</v>
      </c>
      <c r="H8" s="46">
        <v>2.0299999999999999E-2</v>
      </c>
      <c r="I8" s="46">
        <v>0.24299999999999999</v>
      </c>
      <c r="J8" s="37">
        <v>1.64</v>
      </c>
      <c r="K8" s="37">
        <v>9.01</v>
      </c>
      <c r="L8" s="48">
        <v>1.78</v>
      </c>
      <c r="M8" s="37">
        <v>6.09</v>
      </c>
      <c r="N8" s="48">
        <v>10.31</v>
      </c>
      <c r="O8" s="48">
        <f t="shared" si="0"/>
        <v>8.2640408799506169</v>
      </c>
    </row>
    <row r="9" spans="1:16" x14ac:dyDescent="0.35">
      <c r="B9" t="s">
        <v>202</v>
      </c>
      <c r="C9" s="45">
        <v>5310</v>
      </c>
      <c r="D9" s="6">
        <f>C9-249+5+1822</f>
        <v>6888</v>
      </c>
      <c r="E9" s="46">
        <v>2.9420000000000002</v>
      </c>
      <c r="F9" s="45">
        <v>5610</v>
      </c>
      <c r="G9" s="45">
        <v>376</v>
      </c>
      <c r="H9" s="46">
        <v>0</v>
      </c>
      <c r="I9" s="46">
        <v>8.77E-2</v>
      </c>
      <c r="J9" s="37">
        <v>1</v>
      </c>
      <c r="K9" s="37">
        <v>10.55</v>
      </c>
      <c r="L9" s="37">
        <v>0.9</v>
      </c>
      <c r="M9" s="37">
        <v>3.08</v>
      </c>
      <c r="N9" s="37">
        <v>8.44</v>
      </c>
      <c r="O9" s="48">
        <f t="shared" si="0"/>
        <v>18.319148936170212</v>
      </c>
    </row>
    <row r="10" spans="1:16" x14ac:dyDescent="0.35">
      <c r="B10" t="s">
        <v>190</v>
      </c>
      <c r="C10" s="45">
        <v>14650</v>
      </c>
      <c r="D10" s="6">
        <v>13150</v>
      </c>
      <c r="E10" s="46">
        <v>0.59840000000000004</v>
      </c>
      <c r="F10" s="45">
        <v>2600</v>
      </c>
      <c r="G10" s="45">
        <f>39.76%*C10</f>
        <v>5824.8399999999992</v>
      </c>
      <c r="H10" s="46">
        <v>1.95E-2</v>
      </c>
      <c r="I10" s="46">
        <v>0.13639999999999999</v>
      </c>
      <c r="J10" s="49">
        <f>C10/F10</f>
        <v>5.634615384615385</v>
      </c>
      <c r="K10" s="48">
        <v>24.49</v>
      </c>
      <c r="L10" s="37">
        <v>2.2799999999999998</v>
      </c>
      <c r="M10" s="48">
        <v>4.59</v>
      </c>
      <c r="N10" s="37">
        <v>20.09</v>
      </c>
      <c r="O10" s="49">
        <f t="shared" si="0"/>
        <v>2.2575727401954393</v>
      </c>
    </row>
    <row r="11" spans="1:16" x14ac:dyDescent="0.35">
      <c r="B11" t="s">
        <v>191</v>
      </c>
      <c r="C11" s="45">
        <v>4660</v>
      </c>
      <c r="D11" s="6">
        <v>5228</v>
      </c>
      <c r="E11" s="47">
        <v>1.7</v>
      </c>
      <c r="F11" s="45">
        <v>3650</v>
      </c>
      <c r="G11" s="45">
        <f>F11*0.084</f>
        <v>306.60000000000002</v>
      </c>
      <c r="H11" s="46">
        <v>1.9900000000000001E-2</v>
      </c>
      <c r="I11" s="46">
        <v>7.46E-2</v>
      </c>
      <c r="J11" s="48">
        <f>C11/F11</f>
        <v>1.2767123287671234</v>
      </c>
      <c r="K11" s="37">
        <v>18.260000000000002</v>
      </c>
      <c r="L11" s="48">
        <v>0.79</v>
      </c>
      <c r="M11" s="37">
        <v>3.35</v>
      </c>
      <c r="N11" s="48">
        <v>11.12</v>
      </c>
      <c r="O11" s="48">
        <f t="shared" si="0"/>
        <v>17.051532941943901</v>
      </c>
      <c r="P11" s="49"/>
    </row>
    <row r="12" spans="1:16" x14ac:dyDescent="0.35">
      <c r="B12" t="s">
        <v>192</v>
      </c>
      <c r="C12" s="45">
        <v>5450</v>
      </c>
      <c r="D12" s="6">
        <v>5765</v>
      </c>
      <c r="E12" s="46">
        <v>2.2795000000000001</v>
      </c>
      <c r="F12" s="45">
        <f>C12/J12</f>
        <v>1066.5362035225048</v>
      </c>
      <c r="G12" s="45">
        <f>F12*16.7%</f>
        <v>178.11154598825829</v>
      </c>
      <c r="H12" s="46">
        <v>1.0699999999999999E-2</v>
      </c>
      <c r="I12" s="46">
        <v>8.0500000000000002E-2</v>
      </c>
      <c r="J12" s="37">
        <v>5.1100000000000003</v>
      </c>
      <c r="K12" s="37">
        <v>47.64</v>
      </c>
      <c r="L12" s="48">
        <v>1.43</v>
      </c>
      <c r="M12" s="37">
        <v>12.28</v>
      </c>
      <c r="N12" s="37">
        <v>21.76</v>
      </c>
      <c r="O12" s="48">
        <f t="shared" si="0"/>
        <v>32.367357029061147</v>
      </c>
    </row>
    <row r="13" spans="1:16" x14ac:dyDescent="0.35">
      <c r="B13" t="s">
        <v>193</v>
      </c>
      <c r="C13" s="45">
        <v>6270</v>
      </c>
      <c r="D13" s="6">
        <v>6240</v>
      </c>
      <c r="E13" s="46">
        <v>1.3857999999999999</v>
      </c>
      <c r="F13" s="45">
        <v>3090</v>
      </c>
      <c r="G13" s="45">
        <f>F13*21.17%</f>
        <v>654.15300000000013</v>
      </c>
      <c r="H13" s="46">
        <v>4.0599999999999997E-2</v>
      </c>
      <c r="I13" s="46">
        <v>0.14430000000000001</v>
      </c>
      <c r="J13" s="48">
        <v>1.73</v>
      </c>
      <c r="K13" s="37">
        <v>11.84</v>
      </c>
      <c r="L13" s="37">
        <v>-1.24</v>
      </c>
      <c r="M13" s="48">
        <v>3.68</v>
      </c>
      <c r="N13" s="37">
        <v>7.26</v>
      </c>
      <c r="O13" s="48">
        <f t="shared" si="0"/>
        <v>9.5390527904022431</v>
      </c>
    </row>
    <row r="14" spans="1:16" x14ac:dyDescent="0.35">
      <c r="B14" t="s">
        <v>194</v>
      </c>
      <c r="C14" s="45">
        <v>129060</v>
      </c>
      <c r="D14" s="6">
        <v>176330</v>
      </c>
      <c r="E14" s="46">
        <v>0.4728</v>
      </c>
      <c r="F14" s="45">
        <f>C14/J14</f>
        <v>83264.516129032258</v>
      </c>
      <c r="G14" s="45">
        <f>F14*0.2567</f>
        <v>21374.00129032258</v>
      </c>
      <c r="H14" s="46">
        <v>1.7600000000000001E-2</v>
      </c>
      <c r="I14" s="46">
        <v>4.6800000000000001E-2</v>
      </c>
      <c r="J14" s="37">
        <v>1.55</v>
      </c>
      <c r="K14" s="48">
        <v>21.2</v>
      </c>
      <c r="L14" s="37">
        <v>-0.21</v>
      </c>
      <c r="M14" s="37">
        <v>6.45</v>
      </c>
      <c r="N14" s="37">
        <v>6.89</v>
      </c>
      <c r="O14" s="48">
        <f t="shared" si="0"/>
        <v>8.2497421799930475</v>
      </c>
    </row>
    <row r="15" spans="1:16" x14ac:dyDescent="0.35">
      <c r="B15" t="s">
        <v>195</v>
      </c>
      <c r="C15" s="45">
        <v>584</v>
      </c>
      <c r="D15" s="37" t="s">
        <v>203</v>
      </c>
      <c r="E15" s="37" t="s">
        <v>203</v>
      </c>
      <c r="F15" s="37" t="s">
        <v>203</v>
      </c>
      <c r="G15" s="37" t="s">
        <v>203</v>
      </c>
      <c r="H15" s="46">
        <v>0</v>
      </c>
      <c r="I15" s="37" t="s">
        <v>203</v>
      </c>
      <c r="J15" s="63" t="s">
        <v>203</v>
      </c>
      <c r="K15" s="48">
        <v>23.21</v>
      </c>
      <c r="L15" s="37">
        <v>-8.59</v>
      </c>
      <c r="M15" s="62" t="s">
        <v>203</v>
      </c>
      <c r="N15" s="48">
        <v>15.97</v>
      </c>
      <c r="O15" s="62" t="s">
        <v>203</v>
      </c>
    </row>
    <row r="16" spans="1:16" x14ac:dyDescent="0.35">
      <c r="B16" t="s">
        <v>196</v>
      </c>
      <c r="C16" s="45">
        <v>5090</v>
      </c>
      <c r="D16" s="6">
        <v>7045</v>
      </c>
      <c r="E16" s="46">
        <v>1.7952999999999999</v>
      </c>
      <c r="F16" s="45">
        <f>C16/J16</f>
        <v>6132.530120481928</v>
      </c>
      <c r="G16" s="45">
        <f>F16*0.11</f>
        <v>674.57831325301208</v>
      </c>
      <c r="H16" s="46">
        <v>2.23E-2</v>
      </c>
      <c r="I16" s="46">
        <v>8.4900000000000003E-2</v>
      </c>
      <c r="J16" s="37">
        <v>0.83</v>
      </c>
      <c r="K16" s="37">
        <v>17.72</v>
      </c>
      <c r="L16" s="37">
        <v>0.43</v>
      </c>
      <c r="M16" s="37">
        <v>3.62</v>
      </c>
      <c r="N16" s="37">
        <v>22.45</v>
      </c>
      <c r="O16" s="48">
        <f>D16/G16</f>
        <v>10.443561350241113</v>
      </c>
    </row>
    <row r="17" spans="1:15" x14ac:dyDescent="0.35">
      <c r="B17" t="s">
        <v>197</v>
      </c>
      <c r="C17" s="45">
        <v>13360</v>
      </c>
      <c r="D17" s="6">
        <v>15210</v>
      </c>
      <c r="E17" s="46">
        <v>1.0960000000000001</v>
      </c>
      <c r="F17" s="45">
        <f>C17/J17</f>
        <v>4098.1595092024545</v>
      </c>
      <c r="G17" s="45">
        <f>17.89%*F17</f>
        <v>733.16073619631914</v>
      </c>
      <c r="H17" s="46">
        <v>2.7199999999999998E-2</v>
      </c>
      <c r="I17" s="46">
        <v>6.6799999999999998E-2</v>
      </c>
      <c r="J17" s="48">
        <v>3.26</v>
      </c>
      <c r="K17" s="48">
        <v>21.27</v>
      </c>
      <c r="L17" s="48">
        <v>1.64</v>
      </c>
      <c r="M17" s="48">
        <v>3.89</v>
      </c>
      <c r="N17" s="48">
        <v>12.2</v>
      </c>
      <c r="O17" s="48">
        <f t="shared" ref="O17:O19" si="1">D17/G17</f>
        <v>20.745791814916839</v>
      </c>
    </row>
    <row r="18" spans="1:15" x14ac:dyDescent="0.35">
      <c r="B18" t="s">
        <v>198</v>
      </c>
      <c r="C18" s="45">
        <v>2020</v>
      </c>
      <c r="D18" s="6">
        <v>2235</v>
      </c>
      <c r="E18" s="46">
        <v>1.153</v>
      </c>
      <c r="F18" s="45">
        <v>1250</v>
      </c>
      <c r="G18" s="45">
        <f>0.089*F18</f>
        <v>111.25</v>
      </c>
      <c r="H18" s="46">
        <v>9.7999999999999997E-3</v>
      </c>
      <c r="I18" s="46">
        <v>4.9799999999999997E-2</v>
      </c>
      <c r="J18" s="48">
        <v>2.1800000000000002</v>
      </c>
      <c r="K18" s="37">
        <v>64.69</v>
      </c>
      <c r="L18" s="37">
        <v>-0.71</v>
      </c>
      <c r="M18" s="48">
        <v>3.63</v>
      </c>
      <c r="N18" s="37">
        <v>10.27</v>
      </c>
      <c r="O18" s="48">
        <f t="shared" si="1"/>
        <v>20.089887640449437</v>
      </c>
    </row>
    <row r="19" spans="1:15" x14ac:dyDescent="0.35">
      <c r="B19" t="s">
        <v>204</v>
      </c>
      <c r="C19" s="45">
        <v>1120</v>
      </c>
      <c r="D19" s="6">
        <v>1233</v>
      </c>
      <c r="E19" s="46">
        <v>0.97960000000000003</v>
      </c>
      <c r="F19" s="45">
        <v>1010</v>
      </c>
      <c r="G19" s="45">
        <f>F19*0.0526</f>
        <v>53.125999999999998</v>
      </c>
      <c r="H19" s="46">
        <v>1.5100000000000001E-2</v>
      </c>
      <c r="I19" s="46">
        <v>2.29E-2</v>
      </c>
      <c r="J19" s="49">
        <f>C19/F19</f>
        <v>1.108910891089109</v>
      </c>
      <c r="K19" s="37">
        <v>25.7</v>
      </c>
      <c r="L19" s="37">
        <v>0.49</v>
      </c>
      <c r="M19" s="37">
        <v>0.96</v>
      </c>
      <c r="N19" s="37">
        <v>7.75</v>
      </c>
      <c r="O19" s="48">
        <f t="shared" si="1"/>
        <v>23.208974889884427</v>
      </c>
    </row>
    <row r="20" spans="1:15" x14ac:dyDescent="0.35">
      <c r="B20" s="50" t="s">
        <v>171</v>
      </c>
      <c r="C20" s="55">
        <f t="shared" ref="C20:O20" si="2">MEDIAN(C5:C19)</f>
        <v>5830</v>
      </c>
      <c r="D20" s="55">
        <f t="shared" si="2"/>
        <v>7322.5</v>
      </c>
      <c r="E20" s="52">
        <f t="shared" si="2"/>
        <v>1.2355</v>
      </c>
      <c r="F20" s="55">
        <f t="shared" si="2"/>
        <v>3874.0797546012273</v>
      </c>
      <c r="G20" s="55">
        <f t="shared" si="2"/>
        <v>703.86952472466555</v>
      </c>
      <c r="H20" s="52">
        <f t="shared" si="2"/>
        <v>1.7600000000000001E-2</v>
      </c>
      <c r="I20" s="52">
        <f t="shared" si="2"/>
        <v>8.6300000000000002E-2</v>
      </c>
      <c r="J20" s="55">
        <f t="shared" si="2"/>
        <v>1.9550000000000001</v>
      </c>
      <c r="K20" s="55">
        <f t="shared" si="2"/>
        <v>23.21</v>
      </c>
      <c r="L20" s="55">
        <f t="shared" si="2"/>
        <v>0.79</v>
      </c>
      <c r="M20" s="55">
        <f t="shared" si="2"/>
        <v>3.7850000000000001</v>
      </c>
      <c r="N20" s="55">
        <f t="shared" si="2"/>
        <v>12.2</v>
      </c>
      <c r="O20" s="56">
        <f t="shared" si="2"/>
        <v>18.831069795187908</v>
      </c>
    </row>
    <row r="21" spans="1:15" x14ac:dyDescent="0.35">
      <c r="B21" s="51" t="s">
        <v>172</v>
      </c>
      <c r="C21" s="57">
        <f>AVERAGE(C5:C19)</f>
        <v>50050.26666666667</v>
      </c>
      <c r="D21" s="57">
        <f t="shared" ref="D21:J21" si="3">AVERAGE(D5:D19)</f>
        <v>63357.428571428572</v>
      </c>
      <c r="E21" s="53">
        <f>MEDIAN(E5:E19)</f>
        <v>1.2355</v>
      </c>
      <c r="F21" s="57">
        <f t="shared" si="3"/>
        <v>17425.472857929977</v>
      </c>
      <c r="G21" s="57">
        <f t="shared" si="3"/>
        <v>4328.9505597842626</v>
      </c>
      <c r="H21" s="53">
        <f t="shared" si="3"/>
        <v>1.6626666666666665E-2</v>
      </c>
      <c r="I21" s="53">
        <f>AVERAGE(I5:I19)</f>
        <v>0.10313571428571429</v>
      </c>
      <c r="J21" s="57">
        <f t="shared" si="3"/>
        <v>3.2855616725260139</v>
      </c>
      <c r="K21" s="57">
        <f>AVERAGE(K5,K6,K8:K19)</f>
        <v>26.05</v>
      </c>
      <c r="L21" s="57">
        <f>AVERAGE(L5:L19)</f>
        <v>0.22199999999999989</v>
      </c>
      <c r="M21" s="57">
        <f>AVERAGE(M5:M19)</f>
        <v>5.25</v>
      </c>
      <c r="N21" s="57">
        <f>AVERAGE(N5:N19)</f>
        <v>14.856666666666664</v>
      </c>
      <c r="O21" s="58">
        <f>AVERAGE(O5:O19)</f>
        <v>17.494696851545569</v>
      </c>
    </row>
    <row r="23" spans="1:15" x14ac:dyDescent="0.35">
      <c r="B23" s="42" t="s">
        <v>205</v>
      </c>
      <c r="C23" s="18">
        <f ca="1">Main!D27</f>
        <v>28455.913751800003</v>
      </c>
      <c r="D23" s="61">
        <f ca="1">Main!D30</f>
        <v>32309.913751800003</v>
      </c>
      <c r="E23" s="60">
        <v>1.1801999999999999</v>
      </c>
      <c r="F23" s="61">
        <f>'Income Statement '!L14</f>
        <v>20351</v>
      </c>
      <c r="G23" s="61">
        <f>'Income Statement '!L27</f>
        <v>5589</v>
      </c>
      <c r="H23" s="60">
        <v>2.9399999999999999E-2</v>
      </c>
      <c r="I23" s="60">
        <v>0.11219999999999999</v>
      </c>
      <c r="J23" s="68">
        <f ca="1">C23/'Income Statement '!L14</f>
        <v>1.3982562897056656</v>
      </c>
      <c r="K23" s="66">
        <f ca="1">C23/'Income Statement '!L36</f>
        <v>7.6535539945669724</v>
      </c>
      <c r="L23" s="66">
        <f ca="1">K23/15.336</f>
        <v>0.49905803303123186</v>
      </c>
      <c r="M23" s="66">
        <f ca="1">C23/'Balance Sheet'!L28</f>
        <v>1.9249079180004061</v>
      </c>
      <c r="N23" s="65">
        <f ca="1">C23/'Cashflow Statement '!L17</f>
        <v>6.6516862439925202</v>
      </c>
      <c r="O23" s="64">
        <f ca="1">D23/G23</f>
        <v>5.7809829579173382</v>
      </c>
    </row>
    <row r="25" spans="1:15" x14ac:dyDescent="0.35">
      <c r="A25" s="44" t="s">
        <v>10</v>
      </c>
      <c r="B25" s="106" t="s">
        <v>174</v>
      </c>
      <c r="C25" s="106"/>
      <c r="D25" s="106"/>
      <c r="E25" s="106"/>
      <c r="F25" s="106"/>
      <c r="G25" s="106"/>
      <c r="H25" s="106"/>
      <c r="I25" s="106"/>
      <c r="J25" s="106"/>
      <c r="K25" s="106"/>
      <c r="L25" s="106"/>
      <c r="M25" s="106"/>
      <c r="N25" s="106"/>
      <c r="O25" s="106"/>
    </row>
    <row r="26" spans="1:15" x14ac:dyDescent="0.35">
      <c r="B26" s="21" t="s">
        <v>173</v>
      </c>
    </row>
    <row r="27" spans="1:15" x14ac:dyDescent="0.35">
      <c r="B27" t="s">
        <v>209</v>
      </c>
      <c r="N27" s="6">
        <f>F23*J20</f>
        <v>39786.205000000002</v>
      </c>
    </row>
    <row r="28" spans="1:15" x14ac:dyDescent="0.35">
      <c r="B28" s="8" t="s">
        <v>210</v>
      </c>
      <c r="C28" s="8"/>
      <c r="D28" s="8"/>
      <c r="E28" s="8"/>
      <c r="F28" s="8"/>
      <c r="G28" s="8"/>
      <c r="H28" s="8"/>
      <c r="I28" s="8"/>
      <c r="J28" s="8"/>
      <c r="K28" s="8"/>
      <c r="L28" s="8"/>
      <c r="M28" s="8"/>
      <c r="N28" s="13">
        <f>F23*J21</f>
        <v>66864.465597576913</v>
      </c>
      <c r="O28" s="13">
        <f>AVERAGE(N27:N28)</f>
        <v>53325.335298788457</v>
      </c>
    </row>
    <row r="29" spans="1:15" x14ac:dyDescent="0.35">
      <c r="B29" t="s">
        <v>211</v>
      </c>
      <c r="N29" s="6">
        <f>'Income Statement '!L36*'Relative Valuation'!K20</f>
        <v>86294.78</v>
      </c>
    </row>
    <row r="30" spans="1:15" x14ac:dyDescent="0.35">
      <c r="B30" s="8" t="s">
        <v>212</v>
      </c>
      <c r="C30" s="8"/>
      <c r="D30" s="8"/>
      <c r="E30" s="8"/>
      <c r="F30" s="8"/>
      <c r="G30" s="8"/>
      <c r="H30" s="8"/>
      <c r="I30" s="8"/>
      <c r="J30" s="8"/>
      <c r="K30" s="8"/>
      <c r="L30" s="8"/>
      <c r="M30" s="8"/>
      <c r="N30" s="13">
        <f>'Income Statement '!L36*'Relative Valuation'!K21</f>
        <v>96853.900000000009</v>
      </c>
      <c r="O30" s="13">
        <f>AVERAGE(N29:N30)</f>
        <v>91574.34</v>
      </c>
    </row>
    <row r="31" spans="1:15" x14ac:dyDescent="0.35">
      <c r="B31" t="s">
        <v>213</v>
      </c>
      <c r="N31" s="6">
        <f>'Balance Sheet'!L28*'Relative Valuation'!M20</f>
        <v>55953.654999999999</v>
      </c>
    </row>
    <row r="32" spans="1:15" x14ac:dyDescent="0.35">
      <c r="B32" s="8" t="s">
        <v>214</v>
      </c>
      <c r="C32" s="8"/>
      <c r="D32" s="8"/>
      <c r="E32" s="8"/>
      <c r="F32" s="8"/>
      <c r="G32" s="8"/>
      <c r="H32" s="8"/>
      <c r="I32" s="8"/>
      <c r="J32" s="8"/>
      <c r="K32" s="8"/>
      <c r="L32" s="8"/>
      <c r="M32" s="8"/>
      <c r="N32" s="13">
        <f>'Balance Sheet'!L28*'Relative Valuation'!M21</f>
        <v>77610.75</v>
      </c>
      <c r="O32" s="13">
        <f>AVERAGE(N31:N32)</f>
        <v>66782.202499999999</v>
      </c>
    </row>
    <row r="33" spans="2:15" x14ac:dyDescent="0.35">
      <c r="B33" t="s">
        <v>215</v>
      </c>
      <c r="N33" s="6">
        <f>N20*'Cashflow Statement '!L17</f>
        <v>52191.6</v>
      </c>
    </row>
    <row r="34" spans="2:15" x14ac:dyDescent="0.35">
      <c r="B34" s="8" t="s">
        <v>216</v>
      </c>
      <c r="C34" s="8"/>
      <c r="D34" s="8"/>
      <c r="E34" s="8"/>
      <c r="F34" s="8"/>
      <c r="G34" s="8"/>
      <c r="H34" s="8"/>
      <c r="I34" s="8"/>
      <c r="J34" s="8"/>
      <c r="K34" s="8"/>
      <c r="L34" s="8"/>
      <c r="M34" s="8"/>
      <c r="N34" s="13">
        <f>N21*'Cashflow Statement '!L17</f>
        <v>63556.819999999985</v>
      </c>
      <c r="O34" s="13">
        <f>AVERAGE(N33:N34)</f>
        <v>57874.209999999992</v>
      </c>
    </row>
    <row r="35" spans="2:15" x14ac:dyDescent="0.35">
      <c r="B35" t="s">
        <v>217</v>
      </c>
      <c r="N35" s="6">
        <f>G23*O20</f>
        <v>105246.84908530522</v>
      </c>
      <c r="O35" s="6"/>
    </row>
    <row r="36" spans="2:15" ht="16" thickBot="1" x14ac:dyDescent="0.4">
      <c r="B36" s="69" t="s">
        <v>218</v>
      </c>
      <c r="C36" s="69"/>
      <c r="D36" s="69"/>
      <c r="E36" s="69"/>
      <c r="F36" s="69"/>
      <c r="G36" s="69"/>
      <c r="H36" s="69"/>
      <c r="I36" s="69"/>
      <c r="J36" s="69"/>
      <c r="K36" s="69"/>
      <c r="L36" s="69"/>
      <c r="M36" s="69"/>
      <c r="N36" s="70">
        <f>G23*O21</f>
        <v>97777.860703288185</v>
      </c>
      <c r="O36" s="70">
        <f>AVERAGE(N35:N36)</f>
        <v>101512.3548942967</v>
      </c>
    </row>
    <row r="37" spans="2:15" x14ac:dyDescent="0.35">
      <c r="B37" s="1" t="s">
        <v>208</v>
      </c>
      <c r="O37" s="6"/>
    </row>
    <row r="38" spans="2:15" x14ac:dyDescent="0.35">
      <c r="B38" t="s">
        <v>171</v>
      </c>
      <c r="N38" s="6">
        <f>MEDIAN(N27:N36)</f>
        <v>72237.607798788464</v>
      </c>
      <c r="O38" s="6">
        <f>MEDIAN(O28,O30,O32,O34,O36)</f>
        <v>66782.202499999999</v>
      </c>
    </row>
    <row r="39" spans="2:15" x14ac:dyDescent="0.35">
      <c r="B39" t="s">
        <v>219</v>
      </c>
      <c r="N39" s="6">
        <f>AVERAGE(N27:N36)</f>
        <v>74213.688538617032</v>
      </c>
      <c r="O39" s="6">
        <f>AVERAGE(O28,O30,O32,O34,O36,)</f>
        <v>61844.740448847529</v>
      </c>
    </row>
    <row r="40" spans="2:15" x14ac:dyDescent="0.35">
      <c r="N40" s="6"/>
      <c r="O40" s="6"/>
    </row>
    <row r="41" spans="2:15" x14ac:dyDescent="0.35">
      <c r="N41" s="6">
        <f>AVERAGE(N38:N39)</f>
        <v>73225.648168702755</v>
      </c>
      <c r="O41" s="6">
        <f>AVERAGE(O38:O39)</f>
        <v>64313.471474423764</v>
      </c>
    </row>
    <row r="42" spans="2:15" x14ac:dyDescent="0.35">
      <c r="B42" s="59" t="s">
        <v>220</v>
      </c>
      <c r="C42" s="71"/>
      <c r="D42" s="71"/>
      <c r="E42" s="71"/>
      <c r="F42" s="71"/>
      <c r="G42" s="71"/>
      <c r="H42" s="71"/>
      <c r="I42" s="71"/>
      <c r="J42" s="71"/>
      <c r="K42" s="71"/>
      <c r="L42" s="71"/>
      <c r="M42" s="71"/>
      <c r="N42" s="72">
        <f>Main!D26</f>
        <v>123.159116</v>
      </c>
      <c r="O42" s="72">
        <f>Main!D26</f>
        <v>123.159116</v>
      </c>
    </row>
    <row r="43" spans="2:15" x14ac:dyDescent="0.35">
      <c r="B43" s="59" t="s">
        <v>221</v>
      </c>
      <c r="C43" s="71"/>
      <c r="D43" s="71"/>
      <c r="E43" s="71"/>
      <c r="F43" s="71"/>
      <c r="G43" s="71"/>
      <c r="H43" s="71"/>
      <c r="I43" s="71"/>
      <c r="J43" s="71"/>
      <c r="K43" s="71"/>
      <c r="L43" s="71"/>
      <c r="M43" s="71"/>
      <c r="N43" s="73">
        <f>N41/O42</f>
        <v>594.56133290777075</v>
      </c>
      <c r="O43" s="72">
        <f>O41/O42</f>
        <v>522.19822261815978</v>
      </c>
    </row>
  </sheetData>
  <mergeCells count="2">
    <mergeCell ref="C2:I2"/>
    <mergeCell ref="J2:O2"/>
  </mergeCells>
  <conditionalFormatting sqref="J5:J19">
    <cfRule type="top10" dxfId="79" priority="69" bottom="1" rank="5"/>
    <cfRule type="top10" dxfId="78" priority="79" rank="5"/>
    <cfRule type="top10" dxfId="77" priority="80" percent="1" rank="10"/>
  </conditionalFormatting>
  <conditionalFormatting sqref="J8">
    <cfRule type="top10" dxfId="76" priority="66" rank="10"/>
  </conditionalFormatting>
  <conditionalFormatting sqref="J13">
    <cfRule type="top10" dxfId="75" priority="65" rank="10"/>
  </conditionalFormatting>
  <conditionalFormatting sqref="J15">
    <cfRule type="top10" dxfId="74" priority="64" rank="10"/>
  </conditionalFormatting>
  <conditionalFormatting sqref="J17:J18">
    <cfRule type="top10" dxfId="73" priority="63" rank="10"/>
  </conditionalFormatting>
  <conditionalFormatting sqref="K6:K9 K18:K19 K16 K11:K13">
    <cfRule type="top10" dxfId="72" priority="68" bottom="1" rank="5"/>
    <cfRule type="top10" dxfId="71" priority="78" rank="5"/>
  </conditionalFormatting>
  <conditionalFormatting sqref="K10">
    <cfRule type="top10" dxfId="70" priority="43" rank="10"/>
    <cfRule type="top10" dxfId="69" priority="44" bottom="1" rank="5"/>
    <cfRule type="top10" dxfId="68" priority="45" rank="5"/>
    <cfRule type="top10" dxfId="67" priority="46" percent="1" rank="10"/>
  </conditionalFormatting>
  <conditionalFormatting sqref="K14:K15">
    <cfRule type="top10" dxfId="66" priority="47" rank="10"/>
    <cfRule type="top10" dxfId="65" priority="48" bottom="1" rank="5"/>
    <cfRule type="top10" dxfId="64" priority="49" rank="5"/>
    <cfRule type="top10" dxfId="63" priority="50" percent="1" rank="10"/>
  </conditionalFormatting>
  <conditionalFormatting sqref="K5:L5">
    <cfRule type="top10" dxfId="62" priority="39" rank="10"/>
    <cfRule type="top10" dxfId="61" priority="40" bottom="1" rank="5"/>
    <cfRule type="top10" dxfId="60" priority="41" rank="5"/>
    <cfRule type="top10" dxfId="59" priority="42" percent="1" rank="10"/>
  </conditionalFormatting>
  <conditionalFormatting sqref="K17:N17">
    <cfRule type="top10" dxfId="58" priority="59" rank="10"/>
    <cfRule type="top10" dxfId="57" priority="60" bottom="1" rank="5"/>
    <cfRule type="top10" dxfId="56" priority="61" rank="5"/>
    <cfRule type="top10" dxfId="55" priority="62" percent="1" rank="10"/>
  </conditionalFormatting>
  <conditionalFormatting sqref="L6:L7 L9:L11 L13:L16 L18:L19">
    <cfRule type="cellIs" dxfId="54" priority="67" operator="between">
      <formula>0</formula>
      <formula>1.1</formula>
    </cfRule>
    <cfRule type="cellIs" dxfId="53" priority="77" operator="lessThan">
      <formula>0</formula>
    </cfRule>
  </conditionalFormatting>
  <conditionalFormatting sqref="L6:L7 L18:L19 L9:L11 L13:L16">
    <cfRule type="top10" dxfId="52" priority="76" rank="1"/>
  </conditionalFormatting>
  <conditionalFormatting sqref="L8">
    <cfRule type="top10" dxfId="51" priority="35" rank="10"/>
    <cfRule type="top10" dxfId="50" priority="36" bottom="1" rank="5"/>
    <cfRule type="top10" dxfId="49" priority="37" rank="5"/>
    <cfRule type="top10" dxfId="48" priority="38" percent="1" rank="10"/>
  </conditionalFormatting>
  <conditionalFormatting sqref="L12">
    <cfRule type="top10" dxfId="47" priority="31" rank="10"/>
    <cfRule type="top10" dxfId="46" priority="32" bottom="1" rank="5"/>
    <cfRule type="top10" dxfId="45" priority="33" rank="5"/>
    <cfRule type="top10" dxfId="44" priority="34" percent="1" rank="10"/>
  </conditionalFormatting>
  <conditionalFormatting sqref="M5:M9 M19 M14:M16 M11:M12">
    <cfRule type="top10" dxfId="43" priority="70" bottom="1" rank="5"/>
    <cfRule type="top10" dxfId="42" priority="75" rank="5"/>
  </conditionalFormatting>
  <conditionalFormatting sqref="M10">
    <cfRule type="top10" dxfId="41" priority="23" rank="10"/>
    <cfRule type="top10" dxfId="40" priority="24" bottom="1" rank="5"/>
    <cfRule type="top10" dxfId="39" priority="25" rank="5"/>
    <cfRule type="top10" dxfId="38" priority="26" percent="1" rank="10"/>
  </conditionalFormatting>
  <conditionalFormatting sqref="M13">
    <cfRule type="top10" dxfId="37" priority="27" rank="10"/>
    <cfRule type="top10" dxfId="36" priority="28" bottom="1" rank="5"/>
    <cfRule type="top10" dxfId="35" priority="29" rank="5"/>
    <cfRule type="top10" dxfId="34" priority="30" percent="1" rank="10"/>
  </conditionalFormatting>
  <conditionalFormatting sqref="M18">
    <cfRule type="top10" dxfId="33" priority="55" rank="10"/>
    <cfRule type="top10" dxfId="32" priority="56" bottom="1" rank="5"/>
    <cfRule type="top10" dxfId="31" priority="57" rank="5"/>
    <cfRule type="top10" dxfId="30" priority="58" percent="1" rank="10"/>
  </conditionalFormatting>
  <conditionalFormatting sqref="N5:N6 N18:N19 N9:N10 N16 N12:N14">
    <cfRule type="top10" dxfId="29" priority="71" bottom="1" rank="5"/>
    <cfRule type="top10" dxfId="28" priority="74" rank="5"/>
  </conditionalFormatting>
  <conditionalFormatting sqref="N7:N8">
    <cfRule type="top10" dxfId="27" priority="19" rank="10"/>
    <cfRule type="top10" dxfId="26" priority="20" bottom="1" rank="5"/>
    <cfRule type="top10" dxfId="25" priority="21" rank="5"/>
    <cfRule type="top10" dxfId="24" priority="22" percent="1" rank="10"/>
  </conditionalFormatting>
  <conditionalFormatting sqref="N15">
    <cfRule type="top10" dxfId="23" priority="15" rank="10"/>
    <cfRule type="top10" dxfId="22" priority="16" bottom="1" rank="5"/>
    <cfRule type="top10" dxfId="21" priority="17" rank="5"/>
    <cfRule type="top10" dxfId="20" priority="18" percent="1" rank="10"/>
  </conditionalFormatting>
  <conditionalFormatting sqref="N11:O11">
    <cfRule type="top10" dxfId="19" priority="11" rank="10"/>
    <cfRule type="top10" dxfId="18" priority="12" bottom="1" rank="5"/>
    <cfRule type="top10" dxfId="17" priority="13" rank="5"/>
    <cfRule type="top10" dxfId="16" priority="14" percent="1" rank="10"/>
  </conditionalFormatting>
  <conditionalFormatting sqref="O6:O8 O19 O12:O17 O10">
    <cfRule type="top10" dxfId="15" priority="72" bottom="1" rank="5"/>
    <cfRule type="top10" dxfId="14" priority="73" rank="5"/>
  </conditionalFormatting>
  <conditionalFormatting sqref="O9">
    <cfRule type="top10" dxfId="13" priority="1" rank="10"/>
    <cfRule type="top10" dxfId="12" priority="2" bottom="1" rank="5"/>
    <cfRule type="top10" dxfId="11" priority="3" rank="5"/>
    <cfRule type="top10" dxfId="10" priority="4" percent="1" rank="10"/>
  </conditionalFormatting>
  <conditionalFormatting sqref="O18">
    <cfRule type="top10" dxfId="9" priority="51" rank="10"/>
    <cfRule type="top10" dxfId="8" priority="52" bottom="1" rank="5"/>
    <cfRule type="top10" dxfId="7" priority="53" rank="5"/>
    <cfRule type="top10" dxfId="6" priority="54" percent="1" rank="10"/>
  </conditionalFormatting>
  <conditionalFormatting sqref="O5:P5">
    <cfRule type="top10" dxfId="5" priority="7" rank="10"/>
    <cfRule type="top10" dxfId="4" priority="8" bottom="1" rank="5"/>
    <cfRule type="top10" dxfId="3" priority="9" rank="5"/>
    <cfRule type="top10" dxfId="2" priority="10" percent="1" rank="10"/>
  </conditionalFormatting>
  <conditionalFormatting sqref="P11">
    <cfRule type="top10" dxfId="1" priority="5" bottom="1" rank="5"/>
    <cfRule type="top10" dxfId="0" priority="6" rank="5"/>
  </conditionalFormatting>
  <pageMargins left="0.7" right="0.7" top="0.78740157499999996" bottom="0.78740157499999996" header="0.3" footer="0.3"/>
  <pageSetup scale="63" fitToHeight="0" orientation="landscape" r:id="rId1"/>
  <ignoredErrors>
    <ignoredError sqref="E21" formula="1"/>
  </ignoredErrors>
  <drawing r:id="rId2"/>
  <legacy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E2C7BA7-A181-4A7D-AE27-2991B7E5023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Main</vt:lpstr>
      <vt:lpstr>Brands Products </vt:lpstr>
      <vt:lpstr>Aktienkurs </vt:lpstr>
      <vt:lpstr>Input</vt:lpstr>
      <vt:lpstr>Financials-&gt;</vt:lpstr>
      <vt:lpstr>Income Statement </vt:lpstr>
      <vt:lpstr>Balance Sheet</vt:lpstr>
      <vt:lpstr>Cashflow Statement </vt:lpstr>
      <vt:lpstr>Ratios </vt:lpstr>
      <vt:lpstr>Relative Valuation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Oscar Settje</dc:creator>
  <cp:lastModifiedBy>Oscar Settje</cp:lastModifiedBy>
  <cp:lastPrinted>2024-01-22T13:16:31Z</cp:lastPrinted>
  <dcterms:created xsi:type="dcterms:W3CDTF">2023-12-01T12:27:24Z</dcterms:created>
  <dcterms:modified xsi:type="dcterms:W3CDTF">2024-10-14T10:31:40Z</dcterms:modified>
</cp:coreProperties>
</file>