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Sectors\"/>
    </mc:Choice>
  </mc:AlternateContent>
  <xr:revisionPtr revIDLastSave="0" documentId="13_ncr:1_{9B023DED-B36C-46E3-AD4D-D175A84162B3}" xr6:coauthVersionLast="47" xr6:coauthVersionMax="47" xr10:uidLastSave="{00000000-0000-0000-0000-000000000000}"/>
  <bookViews>
    <workbookView xWindow="-120" yWindow="-120" windowWidth="38640" windowHeight="21060" activeTab="1" xr2:uid="{977F83EF-20CF-4F44-923C-EDE938EAC16A}"/>
  </bookViews>
  <sheets>
    <sheet name="Main" sheetId="1" r:id="rId1"/>
    <sheet name="Si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" i="2" l="1"/>
  <c r="D9" i="2"/>
  <c r="D8" i="2"/>
  <c r="D6" i="2"/>
  <c r="Q35" i="2" s="1"/>
  <c r="J15" i="2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113" i="2" s="1"/>
  <c r="J114" i="2" s="1"/>
  <c r="J115" i="2" s="1"/>
  <c r="J116" i="2" s="1"/>
  <c r="J117" i="2" s="1"/>
  <c r="J118" i="2" s="1"/>
  <c r="J119" i="2" s="1"/>
  <c r="J120" i="2" s="1"/>
  <c r="J121" i="2" s="1"/>
  <c r="J122" i="2" s="1"/>
  <c r="J123" i="2" s="1"/>
  <c r="J124" i="2" s="1"/>
  <c r="J125" i="2" s="1"/>
  <c r="J126" i="2" s="1"/>
  <c r="J127" i="2" s="1"/>
  <c r="J128" i="2" s="1"/>
  <c r="J129" i="2" s="1"/>
  <c r="J130" i="2" s="1"/>
  <c r="J131" i="2" s="1"/>
  <c r="J132" i="2" s="1"/>
  <c r="J133" i="2" s="1"/>
  <c r="J134" i="2" s="1"/>
  <c r="J135" i="2" s="1"/>
  <c r="J136" i="2" s="1"/>
  <c r="J137" i="2" s="1"/>
  <c r="J138" i="2" s="1"/>
  <c r="J139" i="2" s="1"/>
  <c r="J140" i="2" s="1"/>
  <c r="J141" i="2" s="1"/>
  <c r="J142" i="2" s="1"/>
  <c r="J143" i="2" s="1"/>
  <c r="J144" i="2" s="1"/>
  <c r="J145" i="2" s="1"/>
  <c r="J146" i="2" s="1"/>
  <c r="J147" i="2" s="1"/>
  <c r="J148" i="2" s="1"/>
  <c r="J149" i="2" s="1"/>
  <c r="J150" i="2" s="1"/>
  <c r="J151" i="2" s="1"/>
  <c r="J152" i="2" s="1"/>
  <c r="J153" i="2" s="1"/>
  <c r="J154" i="2" s="1"/>
  <c r="J155" i="2" s="1"/>
  <c r="J156" i="2" s="1"/>
  <c r="J157" i="2" s="1"/>
  <c r="J158" i="2" s="1"/>
  <c r="J159" i="2" s="1"/>
  <c r="J160" i="2" s="1"/>
  <c r="J161" i="2" s="1"/>
  <c r="J162" i="2" s="1"/>
  <c r="J163" i="2" s="1"/>
  <c r="J164" i="2" s="1"/>
  <c r="J165" i="2" s="1"/>
  <c r="J166" i="2" s="1"/>
  <c r="J167" i="2" s="1"/>
  <c r="J168" i="2" s="1"/>
  <c r="J169" i="2" s="1"/>
  <c r="J170" i="2" s="1"/>
  <c r="J171" i="2" s="1"/>
  <c r="J172" i="2" s="1"/>
  <c r="J173" i="2" s="1"/>
  <c r="J174" i="2" s="1"/>
  <c r="J175" i="2" s="1"/>
  <c r="J176" i="2" s="1"/>
  <c r="J177" i="2" s="1"/>
  <c r="J178" i="2" s="1"/>
  <c r="J179" i="2" s="1"/>
  <c r="J180" i="2" s="1"/>
  <c r="J181" i="2" s="1"/>
  <c r="J182" i="2" s="1"/>
  <c r="J183" i="2" s="1"/>
  <c r="J184" i="2" s="1"/>
  <c r="J185" i="2" s="1"/>
  <c r="J186" i="2" s="1"/>
  <c r="J187" i="2" s="1"/>
  <c r="J188" i="2" s="1"/>
  <c r="J189" i="2" s="1"/>
  <c r="J190" i="2" s="1"/>
  <c r="J191" i="2" s="1"/>
  <c r="J192" i="2" s="1"/>
  <c r="J193" i="2" s="1"/>
  <c r="J194" i="2" s="1"/>
  <c r="J195" i="2" s="1"/>
  <c r="J196" i="2" s="1"/>
  <c r="J197" i="2" s="1"/>
  <c r="J198" i="2" s="1"/>
  <c r="J199" i="2" s="1"/>
  <c r="J200" i="2" s="1"/>
  <c r="J201" i="2" s="1"/>
  <c r="J202" i="2" s="1"/>
  <c r="J203" i="2" s="1"/>
  <c r="J204" i="2" s="1"/>
  <c r="J205" i="2" s="1"/>
  <c r="J206" i="2" s="1"/>
  <c r="J207" i="2" s="1"/>
  <c r="J208" i="2" s="1"/>
  <c r="J209" i="2" s="1"/>
  <c r="J210" i="2" s="1"/>
  <c r="J211" i="2" s="1"/>
  <c r="J212" i="2" s="1"/>
  <c r="J213" i="2" s="1"/>
  <c r="J214" i="2" s="1"/>
  <c r="J215" i="2" s="1"/>
  <c r="J216" i="2" s="1"/>
  <c r="J217" i="2" s="1"/>
  <c r="J218" i="2" s="1"/>
  <c r="J219" i="2" s="1"/>
  <c r="J220" i="2" s="1"/>
  <c r="J221" i="2" s="1"/>
  <c r="J222" i="2" s="1"/>
  <c r="J223" i="2" s="1"/>
  <c r="J224" i="2" s="1"/>
  <c r="J225" i="2" s="1"/>
  <c r="J226" i="2" s="1"/>
  <c r="J227" i="2" s="1"/>
  <c r="J228" i="2" s="1"/>
  <c r="J229" i="2" s="1"/>
  <c r="J230" i="2" s="1"/>
  <c r="J231" i="2" s="1"/>
  <c r="J232" i="2" s="1"/>
  <c r="J233" i="2" s="1"/>
  <c r="J234" i="2" s="1"/>
  <c r="J235" i="2" s="1"/>
  <c r="J236" i="2" s="1"/>
  <c r="J237" i="2" s="1"/>
  <c r="J238" i="2" s="1"/>
  <c r="J239" i="2" s="1"/>
  <c r="J240" i="2" s="1"/>
  <c r="J241" i="2" s="1"/>
  <c r="J242" i="2" s="1"/>
  <c r="J243" i="2" s="1"/>
  <c r="J244" i="2" s="1"/>
  <c r="J245" i="2" s="1"/>
  <c r="J246" i="2" s="1"/>
  <c r="J247" i="2" s="1"/>
  <c r="J248" i="2" s="1"/>
  <c r="J249" i="2" s="1"/>
  <c r="J250" i="2" s="1"/>
  <c r="J251" i="2" s="1"/>
  <c r="J252" i="2" s="1"/>
  <c r="J253" i="2" s="1"/>
  <c r="J254" i="2" s="1"/>
  <c r="J255" i="2" s="1"/>
  <c r="J256" i="2" s="1"/>
  <c r="J257" i="2" s="1"/>
  <c r="J258" i="2" s="1"/>
  <c r="J259" i="2" s="1"/>
  <c r="J260" i="2" s="1"/>
  <c r="J261" i="2" s="1"/>
  <c r="J262" i="2" s="1"/>
  <c r="J263" i="2" s="1"/>
  <c r="J264" i="2" s="1"/>
  <c r="J265" i="2" s="1"/>
  <c r="J266" i="2" s="1"/>
  <c r="J267" i="2" s="1"/>
  <c r="J268" i="2" s="1"/>
  <c r="J269" i="2" s="1"/>
  <c r="J270" i="2" s="1"/>
  <c r="J271" i="2" s="1"/>
  <c r="J272" i="2" s="1"/>
  <c r="J273" i="2" s="1"/>
  <c r="J274" i="2" s="1"/>
  <c r="J275" i="2" s="1"/>
  <c r="J276" i="2" s="1"/>
  <c r="J277" i="2" s="1"/>
  <c r="J278" i="2" s="1"/>
  <c r="J279" i="2" s="1"/>
  <c r="J280" i="2" s="1"/>
  <c r="J281" i="2" s="1"/>
  <c r="J282" i="2" s="1"/>
  <c r="J283" i="2" s="1"/>
  <c r="J284" i="2" s="1"/>
  <c r="J285" i="2" s="1"/>
  <c r="J286" i="2" s="1"/>
  <c r="J287" i="2" s="1"/>
  <c r="J288" i="2" s="1"/>
  <c r="J289" i="2" s="1"/>
  <c r="J290" i="2" s="1"/>
  <c r="J291" i="2" s="1"/>
  <c r="J292" i="2" s="1"/>
  <c r="J293" i="2" s="1"/>
  <c r="J294" i="2" s="1"/>
  <c r="J295" i="2" s="1"/>
  <c r="J296" i="2" s="1"/>
  <c r="J297" i="2" s="1"/>
  <c r="J298" i="2" s="1"/>
  <c r="J299" i="2" s="1"/>
  <c r="J300" i="2" s="1"/>
  <c r="J301" i="2" s="1"/>
  <c r="J302" i="2" s="1"/>
  <c r="J303" i="2" s="1"/>
  <c r="J304" i="2" s="1"/>
  <c r="J305" i="2" s="1"/>
  <c r="J306" i="2" s="1"/>
  <c r="J307" i="2" s="1"/>
  <c r="J308" i="2" s="1"/>
  <c r="J309" i="2" s="1"/>
  <c r="J310" i="2" s="1"/>
  <c r="J311" i="2" s="1"/>
  <c r="J312" i="2" s="1"/>
  <c r="J313" i="2" s="1"/>
  <c r="J314" i="2" s="1"/>
  <c r="J315" i="2" s="1"/>
  <c r="J316" i="2" s="1"/>
  <c r="J317" i="2" s="1"/>
  <c r="J318" i="2" s="1"/>
  <c r="J319" i="2" s="1"/>
  <c r="J320" i="2" s="1"/>
  <c r="J321" i="2" s="1"/>
  <c r="J322" i="2" s="1"/>
  <c r="J323" i="2" s="1"/>
  <c r="J324" i="2" s="1"/>
  <c r="J325" i="2" s="1"/>
  <c r="J326" i="2" s="1"/>
  <c r="J327" i="2" s="1"/>
  <c r="J328" i="2" s="1"/>
  <c r="J329" i="2" s="1"/>
  <c r="J330" i="2" s="1"/>
  <c r="J331" i="2" s="1"/>
  <c r="J332" i="2" s="1"/>
  <c r="J333" i="2" s="1"/>
  <c r="J334" i="2" s="1"/>
  <c r="J335" i="2" s="1"/>
  <c r="J336" i="2" s="1"/>
  <c r="J337" i="2" s="1"/>
  <c r="J338" i="2" s="1"/>
  <c r="J339" i="2" s="1"/>
  <c r="J340" i="2" s="1"/>
  <c r="J341" i="2" s="1"/>
  <c r="J342" i="2" s="1"/>
  <c r="J343" i="2" s="1"/>
  <c r="J344" i="2" s="1"/>
  <c r="J345" i="2" s="1"/>
  <c r="J346" i="2" s="1"/>
  <c r="J347" i="2" s="1"/>
  <c r="J348" i="2" s="1"/>
  <c r="J349" i="2" s="1"/>
  <c r="J350" i="2" s="1"/>
  <c r="J351" i="2" s="1"/>
  <c r="J352" i="2" s="1"/>
  <c r="J353" i="2" s="1"/>
  <c r="J354" i="2" s="1"/>
  <c r="J355" i="2" s="1"/>
  <c r="J356" i="2" s="1"/>
  <c r="J357" i="2" s="1"/>
  <c r="J358" i="2" s="1"/>
  <c r="J359" i="2" s="1"/>
  <c r="J360" i="2" s="1"/>
  <c r="J361" i="2" s="1"/>
  <c r="J362" i="2" s="1"/>
  <c r="J363" i="2" s="1"/>
  <c r="J364" i="2" s="1"/>
  <c r="J365" i="2" s="1"/>
  <c r="J366" i="2" s="1"/>
  <c r="J367" i="2" s="1"/>
  <c r="J368" i="2" s="1"/>
  <c r="J369" i="2" s="1"/>
  <c r="J370" i="2" s="1"/>
  <c r="J371" i="2" s="1"/>
  <c r="J372" i="2" s="1"/>
  <c r="J373" i="2" s="1"/>
  <c r="J374" i="2" s="1"/>
  <c r="J375" i="2" s="1"/>
  <c r="J376" i="2" s="1"/>
  <c r="J377" i="2" s="1"/>
  <c r="J378" i="2" s="1"/>
  <c r="J379" i="2" s="1"/>
  <c r="J380" i="2" s="1"/>
  <c r="J381" i="2" s="1"/>
  <c r="J382" i="2" s="1"/>
  <c r="J383" i="2" s="1"/>
  <c r="J384" i="2" s="1"/>
  <c r="J385" i="2" s="1"/>
  <c r="J386" i="2" s="1"/>
  <c r="J387" i="2" s="1"/>
  <c r="J388" i="2" s="1"/>
  <c r="J389" i="2" s="1"/>
  <c r="J390" i="2" s="1"/>
  <c r="J391" i="2" s="1"/>
  <c r="J392" i="2" s="1"/>
  <c r="J393" i="2" s="1"/>
  <c r="J394" i="2" s="1"/>
  <c r="J395" i="2" s="1"/>
  <c r="J396" i="2" s="1"/>
  <c r="J397" i="2" s="1"/>
  <c r="J398" i="2" s="1"/>
  <c r="J399" i="2" s="1"/>
  <c r="J400" i="2" s="1"/>
  <c r="J401" i="2" s="1"/>
  <c r="J402" i="2" s="1"/>
  <c r="J403" i="2" s="1"/>
  <c r="J404" i="2" s="1"/>
  <c r="J405" i="2" s="1"/>
  <c r="J406" i="2" s="1"/>
  <c r="J407" i="2" s="1"/>
  <c r="J408" i="2" s="1"/>
  <c r="J409" i="2" s="1"/>
  <c r="J410" i="2" s="1"/>
  <c r="J411" i="2" s="1"/>
  <c r="J412" i="2" s="1"/>
  <c r="J413" i="2" s="1"/>
  <c r="J414" i="2" s="1"/>
  <c r="J415" i="2" s="1"/>
  <c r="J416" i="2" s="1"/>
  <c r="J417" i="2" s="1"/>
  <c r="J418" i="2" s="1"/>
  <c r="J419" i="2" s="1"/>
  <c r="J420" i="2" s="1"/>
  <c r="J421" i="2" s="1"/>
  <c r="J422" i="2" s="1"/>
  <c r="J423" i="2" s="1"/>
  <c r="J424" i="2" s="1"/>
  <c r="J425" i="2" s="1"/>
  <c r="J426" i="2" s="1"/>
  <c r="J427" i="2" s="1"/>
  <c r="J428" i="2" s="1"/>
  <c r="J429" i="2" s="1"/>
  <c r="J430" i="2" s="1"/>
  <c r="J431" i="2" s="1"/>
  <c r="J432" i="2" s="1"/>
  <c r="J433" i="2" s="1"/>
  <c r="J434" i="2" s="1"/>
  <c r="J435" i="2" s="1"/>
  <c r="J436" i="2" s="1"/>
  <c r="J437" i="2" s="1"/>
  <c r="J438" i="2" s="1"/>
  <c r="J439" i="2" s="1"/>
  <c r="J440" i="2" s="1"/>
  <c r="J441" i="2" s="1"/>
  <c r="J442" i="2" s="1"/>
  <c r="J443" i="2" s="1"/>
  <c r="J444" i="2" s="1"/>
  <c r="J445" i="2" s="1"/>
  <c r="J446" i="2" s="1"/>
  <c r="J447" i="2" s="1"/>
  <c r="J448" i="2" s="1"/>
  <c r="J449" i="2" s="1"/>
  <c r="J450" i="2" s="1"/>
  <c r="J451" i="2" s="1"/>
  <c r="J452" i="2" s="1"/>
  <c r="J453" i="2" s="1"/>
  <c r="J454" i="2" s="1"/>
  <c r="J455" i="2" s="1"/>
  <c r="J456" i="2" s="1"/>
  <c r="J457" i="2" s="1"/>
  <c r="J458" i="2" s="1"/>
  <c r="J459" i="2" s="1"/>
  <c r="J460" i="2" s="1"/>
  <c r="J461" i="2" s="1"/>
  <c r="J462" i="2" s="1"/>
  <c r="J463" i="2" s="1"/>
  <c r="J464" i="2" s="1"/>
  <c r="J465" i="2" s="1"/>
  <c r="J466" i="2" s="1"/>
  <c r="J467" i="2" s="1"/>
  <c r="J468" i="2" s="1"/>
  <c r="J469" i="2" s="1"/>
  <c r="J470" i="2" s="1"/>
  <c r="J471" i="2" s="1"/>
  <c r="J472" i="2" s="1"/>
  <c r="J473" i="2" s="1"/>
  <c r="J474" i="2" s="1"/>
  <c r="J475" i="2" s="1"/>
  <c r="J476" i="2" s="1"/>
  <c r="J477" i="2" s="1"/>
  <c r="J478" i="2" s="1"/>
  <c r="J479" i="2" s="1"/>
  <c r="J480" i="2" s="1"/>
  <c r="J481" i="2" s="1"/>
  <c r="J482" i="2" s="1"/>
  <c r="J483" i="2" s="1"/>
  <c r="J484" i="2" s="1"/>
  <c r="J485" i="2" s="1"/>
  <c r="J486" i="2" s="1"/>
  <c r="J487" i="2" s="1"/>
  <c r="J488" i="2" s="1"/>
  <c r="J489" i="2" s="1"/>
  <c r="J490" i="2" s="1"/>
  <c r="J491" i="2" s="1"/>
  <c r="J492" i="2" s="1"/>
  <c r="J493" i="2" s="1"/>
  <c r="J494" i="2" s="1"/>
  <c r="J495" i="2" s="1"/>
  <c r="J496" i="2" s="1"/>
  <c r="J497" i="2" s="1"/>
  <c r="J498" i="2" s="1"/>
  <c r="J499" i="2" s="1"/>
  <c r="J500" i="2" s="1"/>
  <c r="J501" i="2" s="1"/>
  <c r="J502" i="2" s="1"/>
  <c r="J503" i="2" s="1"/>
  <c r="J504" i="2" s="1"/>
  <c r="J505" i="2" s="1"/>
  <c r="J506" i="2" s="1"/>
  <c r="J507" i="2" s="1"/>
  <c r="J508" i="2" s="1"/>
  <c r="J509" i="2" s="1"/>
  <c r="J510" i="2" s="1"/>
  <c r="J511" i="2" s="1"/>
  <c r="J512" i="2" s="1"/>
  <c r="J513" i="2" s="1"/>
  <c r="J514" i="2" s="1"/>
  <c r="J515" i="2" s="1"/>
  <c r="J516" i="2" s="1"/>
  <c r="J517" i="2" s="1"/>
  <c r="J518" i="2" s="1"/>
  <c r="J519" i="2" s="1"/>
  <c r="J520" i="2" s="1"/>
  <c r="J521" i="2" s="1"/>
  <c r="J522" i="2" s="1"/>
  <c r="J523" i="2" s="1"/>
  <c r="J524" i="2" s="1"/>
  <c r="J525" i="2" s="1"/>
  <c r="J526" i="2" s="1"/>
  <c r="J527" i="2" s="1"/>
  <c r="J528" i="2" s="1"/>
  <c r="J529" i="2" s="1"/>
  <c r="J530" i="2" s="1"/>
  <c r="J531" i="2" s="1"/>
  <c r="J532" i="2" s="1"/>
  <c r="J533" i="2" s="1"/>
  <c r="J534" i="2" s="1"/>
  <c r="J535" i="2" s="1"/>
  <c r="J536" i="2" s="1"/>
  <c r="J537" i="2" s="1"/>
  <c r="J538" i="2" s="1"/>
  <c r="J539" i="2" s="1"/>
  <c r="J540" i="2" s="1"/>
  <c r="J541" i="2" s="1"/>
  <c r="J542" i="2" s="1"/>
  <c r="J543" i="2" s="1"/>
  <c r="J544" i="2" s="1"/>
  <c r="J545" i="2" s="1"/>
  <c r="J546" i="2" s="1"/>
  <c r="J547" i="2" s="1"/>
  <c r="J548" i="2" s="1"/>
  <c r="J549" i="2" s="1"/>
  <c r="J550" i="2" s="1"/>
  <c r="J551" i="2" s="1"/>
  <c r="J552" i="2" s="1"/>
  <c r="J553" i="2" s="1"/>
  <c r="J554" i="2" s="1"/>
  <c r="J555" i="2" s="1"/>
  <c r="J556" i="2" s="1"/>
  <c r="J557" i="2" s="1"/>
  <c r="J558" i="2" s="1"/>
  <c r="J559" i="2" s="1"/>
  <c r="J560" i="2" s="1"/>
  <c r="J561" i="2" s="1"/>
  <c r="J562" i="2" s="1"/>
  <c r="J563" i="2" s="1"/>
  <c r="J564" i="2" s="1"/>
  <c r="J565" i="2" s="1"/>
  <c r="J566" i="2" s="1"/>
  <c r="J567" i="2" s="1"/>
  <c r="J568" i="2" s="1"/>
  <c r="J569" i="2" s="1"/>
  <c r="J570" i="2" s="1"/>
  <c r="J571" i="2" s="1"/>
  <c r="J572" i="2" s="1"/>
  <c r="J573" i="2" s="1"/>
  <c r="J574" i="2" s="1"/>
  <c r="J575" i="2" s="1"/>
  <c r="J576" i="2" s="1"/>
  <c r="J577" i="2" s="1"/>
  <c r="J578" i="2" s="1"/>
  <c r="J579" i="2" s="1"/>
  <c r="J580" i="2" s="1"/>
  <c r="J581" i="2" s="1"/>
  <c r="J582" i="2" s="1"/>
  <c r="J583" i="2" s="1"/>
  <c r="J584" i="2" s="1"/>
  <c r="J585" i="2" s="1"/>
  <c r="J586" i="2" s="1"/>
  <c r="J587" i="2" s="1"/>
  <c r="J588" i="2" s="1"/>
  <c r="J589" i="2" s="1"/>
  <c r="J590" i="2" s="1"/>
  <c r="J591" i="2" s="1"/>
  <c r="J592" i="2" s="1"/>
  <c r="J593" i="2" s="1"/>
  <c r="J594" i="2" s="1"/>
  <c r="J595" i="2" s="1"/>
  <c r="J596" i="2" s="1"/>
  <c r="J597" i="2" s="1"/>
  <c r="J598" i="2" s="1"/>
  <c r="J599" i="2" s="1"/>
  <c r="J600" i="2" s="1"/>
  <c r="J601" i="2" s="1"/>
  <c r="J602" i="2" s="1"/>
  <c r="J603" i="2" s="1"/>
  <c r="J604" i="2" s="1"/>
  <c r="J605" i="2" s="1"/>
  <c r="J606" i="2" s="1"/>
  <c r="J607" i="2" s="1"/>
  <c r="J608" i="2" s="1"/>
  <c r="J609" i="2" s="1"/>
  <c r="J610" i="2" s="1"/>
  <c r="J611" i="2" s="1"/>
  <c r="J612" i="2" s="1"/>
  <c r="J613" i="2" s="1"/>
  <c r="J614" i="2" s="1"/>
  <c r="J615" i="2" s="1"/>
  <c r="J616" i="2" s="1"/>
  <c r="J617" i="2" s="1"/>
  <c r="J618" i="2" s="1"/>
  <c r="J619" i="2" s="1"/>
  <c r="J620" i="2" s="1"/>
  <c r="J621" i="2" s="1"/>
  <c r="J622" i="2" s="1"/>
  <c r="J623" i="2" s="1"/>
  <c r="J624" i="2" s="1"/>
  <c r="J625" i="2" s="1"/>
  <c r="J626" i="2" s="1"/>
  <c r="J627" i="2" s="1"/>
  <c r="J628" i="2" s="1"/>
  <c r="J629" i="2" s="1"/>
  <c r="J630" i="2" s="1"/>
  <c r="J631" i="2" s="1"/>
  <c r="J632" i="2" s="1"/>
  <c r="J633" i="2" s="1"/>
  <c r="J634" i="2" s="1"/>
  <c r="J635" i="2" s="1"/>
  <c r="J636" i="2" s="1"/>
  <c r="J637" i="2" s="1"/>
  <c r="J638" i="2" s="1"/>
  <c r="J639" i="2" s="1"/>
  <c r="J640" i="2" s="1"/>
  <c r="J641" i="2" s="1"/>
  <c r="J642" i="2" s="1"/>
  <c r="J643" i="2" s="1"/>
  <c r="J644" i="2" s="1"/>
  <c r="J645" i="2" s="1"/>
  <c r="J646" i="2" s="1"/>
  <c r="J647" i="2" s="1"/>
  <c r="J648" i="2" s="1"/>
  <c r="J649" i="2" s="1"/>
  <c r="J650" i="2" s="1"/>
  <c r="J651" i="2" s="1"/>
  <c r="J652" i="2" s="1"/>
  <c r="J653" i="2" s="1"/>
  <c r="J654" i="2" s="1"/>
  <c r="J655" i="2" s="1"/>
  <c r="J656" i="2" s="1"/>
  <c r="J657" i="2" s="1"/>
  <c r="J658" i="2" s="1"/>
  <c r="J659" i="2" s="1"/>
  <c r="J660" i="2" s="1"/>
  <c r="J661" i="2" s="1"/>
  <c r="J662" i="2" s="1"/>
  <c r="J663" i="2" s="1"/>
  <c r="J664" i="2" s="1"/>
  <c r="J665" i="2" s="1"/>
  <c r="J666" i="2" s="1"/>
  <c r="J667" i="2" s="1"/>
  <c r="J668" i="2" s="1"/>
  <c r="J669" i="2" s="1"/>
  <c r="J670" i="2" s="1"/>
  <c r="J671" i="2" s="1"/>
  <c r="J672" i="2" s="1"/>
  <c r="J673" i="2" s="1"/>
  <c r="J674" i="2" s="1"/>
  <c r="J675" i="2" s="1"/>
  <c r="J676" i="2" s="1"/>
  <c r="J677" i="2" s="1"/>
  <c r="J678" i="2" s="1"/>
  <c r="J679" i="2" s="1"/>
  <c r="J680" i="2" s="1"/>
  <c r="J681" i="2" s="1"/>
  <c r="J682" i="2" s="1"/>
  <c r="J683" i="2" s="1"/>
  <c r="J684" i="2" s="1"/>
  <c r="J685" i="2" s="1"/>
  <c r="J686" i="2" s="1"/>
  <c r="J687" i="2" s="1"/>
  <c r="J688" i="2" s="1"/>
  <c r="J689" i="2" s="1"/>
  <c r="J690" i="2" s="1"/>
  <c r="J691" i="2" s="1"/>
  <c r="J692" i="2" s="1"/>
  <c r="J693" i="2" s="1"/>
  <c r="J694" i="2" s="1"/>
  <c r="J695" i="2" s="1"/>
  <c r="J696" i="2" s="1"/>
  <c r="J697" i="2" s="1"/>
  <c r="J698" i="2" s="1"/>
  <c r="J699" i="2" s="1"/>
  <c r="J700" i="2" s="1"/>
  <c r="J701" i="2" s="1"/>
  <c r="J702" i="2" s="1"/>
  <c r="J703" i="2" s="1"/>
  <c r="J704" i="2" s="1"/>
  <c r="J705" i="2" s="1"/>
  <c r="J706" i="2" s="1"/>
  <c r="J707" i="2" s="1"/>
  <c r="J708" i="2" s="1"/>
  <c r="J709" i="2" s="1"/>
  <c r="J710" i="2" s="1"/>
  <c r="J711" i="2" s="1"/>
  <c r="J712" i="2" s="1"/>
  <c r="J713" i="2" s="1"/>
  <c r="J714" i="2" s="1"/>
  <c r="J715" i="2" s="1"/>
  <c r="J716" i="2" s="1"/>
  <c r="J717" i="2" s="1"/>
  <c r="J718" i="2" s="1"/>
  <c r="J719" i="2" s="1"/>
  <c r="J720" i="2" s="1"/>
  <c r="J721" i="2" s="1"/>
  <c r="J722" i="2" s="1"/>
  <c r="J723" i="2" s="1"/>
  <c r="J724" i="2" s="1"/>
  <c r="J725" i="2" s="1"/>
  <c r="J726" i="2" s="1"/>
  <c r="J727" i="2" s="1"/>
  <c r="J728" i="2" s="1"/>
  <c r="J729" i="2" s="1"/>
  <c r="J730" i="2" s="1"/>
  <c r="J731" i="2" s="1"/>
  <c r="J732" i="2" s="1"/>
  <c r="J733" i="2" s="1"/>
  <c r="J734" i="2" s="1"/>
  <c r="J735" i="2" s="1"/>
  <c r="J736" i="2" s="1"/>
  <c r="J737" i="2" s="1"/>
  <c r="J738" i="2" s="1"/>
  <c r="J739" i="2" s="1"/>
  <c r="J740" i="2" s="1"/>
  <c r="J741" i="2" s="1"/>
  <c r="J742" i="2" s="1"/>
  <c r="J743" i="2" s="1"/>
  <c r="J744" i="2" s="1"/>
  <c r="J745" i="2" s="1"/>
  <c r="J746" i="2" s="1"/>
  <c r="J747" i="2" s="1"/>
  <c r="J748" i="2" s="1"/>
  <c r="J749" i="2" s="1"/>
  <c r="J750" i="2" s="1"/>
  <c r="J751" i="2" s="1"/>
  <c r="J752" i="2" s="1"/>
  <c r="J753" i="2" s="1"/>
  <c r="J754" i="2" s="1"/>
  <c r="J755" i="2" s="1"/>
  <c r="J756" i="2" s="1"/>
  <c r="J757" i="2" s="1"/>
  <c r="J758" i="2" s="1"/>
  <c r="J759" i="2" s="1"/>
  <c r="J760" i="2" s="1"/>
  <c r="J761" i="2" s="1"/>
  <c r="J762" i="2" s="1"/>
  <c r="J763" i="2" s="1"/>
  <c r="J764" i="2" s="1"/>
  <c r="J765" i="2" s="1"/>
  <c r="J766" i="2" s="1"/>
  <c r="J767" i="2" s="1"/>
  <c r="J768" i="2" s="1"/>
  <c r="J769" i="2" s="1"/>
  <c r="J770" i="2" s="1"/>
  <c r="J771" i="2" s="1"/>
  <c r="J772" i="2" s="1"/>
  <c r="J773" i="2" s="1"/>
  <c r="J774" i="2" s="1"/>
  <c r="J775" i="2" s="1"/>
  <c r="J776" i="2" s="1"/>
  <c r="J777" i="2" s="1"/>
  <c r="J778" i="2" s="1"/>
  <c r="J779" i="2" s="1"/>
  <c r="J780" i="2" s="1"/>
  <c r="J781" i="2" s="1"/>
  <c r="J782" i="2" s="1"/>
  <c r="J783" i="2" s="1"/>
  <c r="J784" i="2" s="1"/>
  <c r="J785" i="2" s="1"/>
  <c r="J786" i="2" s="1"/>
  <c r="J787" i="2" s="1"/>
  <c r="J788" i="2" s="1"/>
  <c r="J789" i="2" s="1"/>
  <c r="J790" i="2" s="1"/>
  <c r="J791" i="2" s="1"/>
  <c r="J792" i="2" s="1"/>
  <c r="J793" i="2" s="1"/>
  <c r="J794" i="2" s="1"/>
  <c r="J795" i="2" s="1"/>
  <c r="J796" i="2" s="1"/>
  <c r="J797" i="2" s="1"/>
  <c r="J798" i="2" s="1"/>
  <c r="J799" i="2" s="1"/>
  <c r="J800" i="2" s="1"/>
  <c r="J801" i="2" s="1"/>
  <c r="J802" i="2" s="1"/>
  <c r="J803" i="2" s="1"/>
  <c r="J804" i="2" s="1"/>
  <c r="J805" i="2" s="1"/>
  <c r="J806" i="2" s="1"/>
  <c r="J807" i="2" s="1"/>
  <c r="J808" i="2" s="1"/>
  <c r="J809" i="2" s="1"/>
  <c r="J810" i="2" s="1"/>
  <c r="J811" i="2" s="1"/>
  <c r="J812" i="2" s="1"/>
  <c r="J813" i="2" s="1"/>
  <c r="J814" i="2" s="1"/>
  <c r="J815" i="2" s="1"/>
  <c r="J816" i="2" s="1"/>
  <c r="J817" i="2" s="1"/>
  <c r="J818" i="2" s="1"/>
  <c r="J819" i="2" s="1"/>
  <c r="J820" i="2" s="1"/>
  <c r="J821" i="2" s="1"/>
  <c r="J822" i="2" s="1"/>
  <c r="J823" i="2" s="1"/>
  <c r="J824" i="2" s="1"/>
  <c r="J825" i="2" s="1"/>
  <c r="J826" i="2" s="1"/>
  <c r="J827" i="2" s="1"/>
  <c r="J828" i="2" s="1"/>
  <c r="J829" i="2" s="1"/>
  <c r="J830" i="2" s="1"/>
  <c r="J831" i="2" s="1"/>
  <c r="J832" i="2" s="1"/>
  <c r="J833" i="2" s="1"/>
  <c r="J834" i="2" s="1"/>
  <c r="J835" i="2" s="1"/>
  <c r="J836" i="2" s="1"/>
  <c r="J837" i="2" s="1"/>
  <c r="J838" i="2" s="1"/>
  <c r="J839" i="2" s="1"/>
  <c r="J840" i="2" s="1"/>
  <c r="J841" i="2" s="1"/>
  <c r="J842" i="2" s="1"/>
  <c r="J843" i="2" s="1"/>
  <c r="J844" i="2" s="1"/>
  <c r="J845" i="2" s="1"/>
  <c r="J846" i="2" s="1"/>
  <c r="J847" i="2" s="1"/>
  <c r="J848" i="2" s="1"/>
  <c r="J849" i="2" s="1"/>
  <c r="J850" i="2" s="1"/>
  <c r="J851" i="2" s="1"/>
  <c r="J852" i="2" s="1"/>
  <c r="J853" i="2" s="1"/>
  <c r="J854" i="2" s="1"/>
  <c r="J855" i="2" s="1"/>
  <c r="J856" i="2" s="1"/>
  <c r="J857" i="2" s="1"/>
  <c r="J858" i="2" s="1"/>
  <c r="J859" i="2" s="1"/>
  <c r="J860" i="2" s="1"/>
  <c r="J861" i="2" s="1"/>
  <c r="J862" i="2" s="1"/>
  <c r="J863" i="2" s="1"/>
  <c r="J864" i="2" s="1"/>
  <c r="J865" i="2" s="1"/>
  <c r="J866" i="2" s="1"/>
  <c r="J867" i="2" s="1"/>
  <c r="J868" i="2" s="1"/>
  <c r="J869" i="2" s="1"/>
  <c r="J870" i="2" s="1"/>
  <c r="J871" i="2" s="1"/>
  <c r="J872" i="2" s="1"/>
  <c r="J873" i="2" s="1"/>
  <c r="J874" i="2" s="1"/>
  <c r="J875" i="2" s="1"/>
  <c r="J876" i="2" s="1"/>
  <c r="J877" i="2" s="1"/>
  <c r="J878" i="2" s="1"/>
  <c r="J879" i="2" s="1"/>
  <c r="J880" i="2" s="1"/>
  <c r="J881" i="2" s="1"/>
  <c r="J882" i="2" s="1"/>
  <c r="J883" i="2" s="1"/>
  <c r="J884" i="2" s="1"/>
  <c r="J885" i="2" s="1"/>
  <c r="J886" i="2" s="1"/>
  <c r="J887" i="2" s="1"/>
  <c r="J888" i="2" s="1"/>
  <c r="J889" i="2" s="1"/>
  <c r="J890" i="2" s="1"/>
  <c r="J891" i="2" s="1"/>
  <c r="J892" i="2" s="1"/>
  <c r="J893" i="2" s="1"/>
  <c r="J894" i="2" s="1"/>
  <c r="J895" i="2" s="1"/>
  <c r="J896" i="2" s="1"/>
  <c r="J897" i="2" s="1"/>
  <c r="J898" i="2" s="1"/>
  <c r="J899" i="2" s="1"/>
  <c r="J900" i="2" s="1"/>
  <c r="J901" i="2" s="1"/>
  <c r="J902" i="2" s="1"/>
  <c r="J903" i="2" s="1"/>
  <c r="J904" i="2" s="1"/>
  <c r="J905" i="2" s="1"/>
  <c r="J906" i="2" s="1"/>
  <c r="J907" i="2" s="1"/>
  <c r="J908" i="2" s="1"/>
  <c r="J909" i="2" s="1"/>
  <c r="J910" i="2" s="1"/>
  <c r="J911" i="2" s="1"/>
  <c r="J912" i="2" s="1"/>
  <c r="J913" i="2" s="1"/>
  <c r="J914" i="2" s="1"/>
  <c r="J915" i="2" s="1"/>
  <c r="J916" i="2" s="1"/>
  <c r="J917" i="2" s="1"/>
  <c r="J918" i="2" s="1"/>
  <c r="J919" i="2" s="1"/>
  <c r="J920" i="2" s="1"/>
  <c r="J921" i="2" s="1"/>
  <c r="J922" i="2" s="1"/>
  <c r="J923" i="2" s="1"/>
  <c r="J924" i="2" s="1"/>
  <c r="J925" i="2" s="1"/>
  <c r="J926" i="2" s="1"/>
  <c r="J927" i="2" s="1"/>
  <c r="J928" i="2" s="1"/>
  <c r="J929" i="2" s="1"/>
  <c r="J930" i="2" s="1"/>
  <c r="J931" i="2" s="1"/>
  <c r="J932" i="2" s="1"/>
  <c r="J933" i="2" s="1"/>
  <c r="J934" i="2" s="1"/>
  <c r="J935" i="2" s="1"/>
  <c r="J936" i="2" s="1"/>
  <c r="J937" i="2" s="1"/>
  <c r="J938" i="2" s="1"/>
  <c r="J939" i="2" s="1"/>
  <c r="J940" i="2" s="1"/>
  <c r="J941" i="2" s="1"/>
  <c r="J942" i="2" s="1"/>
  <c r="J943" i="2" s="1"/>
  <c r="J944" i="2" s="1"/>
  <c r="J945" i="2" s="1"/>
  <c r="J946" i="2" s="1"/>
  <c r="J947" i="2" s="1"/>
  <c r="J948" i="2" s="1"/>
  <c r="J949" i="2" s="1"/>
  <c r="J950" i="2" s="1"/>
  <c r="J951" i="2" s="1"/>
  <c r="J952" i="2" s="1"/>
  <c r="J953" i="2" s="1"/>
  <c r="J954" i="2" s="1"/>
  <c r="J955" i="2" s="1"/>
  <c r="J956" i="2" s="1"/>
  <c r="J957" i="2" s="1"/>
  <c r="J958" i="2" s="1"/>
  <c r="J959" i="2" s="1"/>
  <c r="J960" i="2" s="1"/>
  <c r="J961" i="2" s="1"/>
  <c r="J962" i="2" s="1"/>
  <c r="J963" i="2" s="1"/>
  <c r="J964" i="2" s="1"/>
  <c r="J965" i="2" s="1"/>
  <c r="J966" i="2" s="1"/>
  <c r="J967" i="2" s="1"/>
  <c r="J968" i="2" s="1"/>
  <c r="J969" i="2" s="1"/>
  <c r="J970" i="2" s="1"/>
  <c r="J971" i="2" s="1"/>
  <c r="J972" i="2" s="1"/>
  <c r="J973" i="2" s="1"/>
  <c r="J974" i="2" s="1"/>
  <c r="J975" i="2" s="1"/>
  <c r="J976" i="2" s="1"/>
  <c r="J977" i="2" s="1"/>
  <c r="J978" i="2" s="1"/>
  <c r="J979" i="2" s="1"/>
  <c r="J980" i="2" s="1"/>
  <c r="J981" i="2" s="1"/>
  <c r="J982" i="2" s="1"/>
  <c r="J983" i="2" s="1"/>
  <c r="J984" i="2" s="1"/>
  <c r="J985" i="2" s="1"/>
  <c r="J986" i="2" s="1"/>
  <c r="J987" i="2" s="1"/>
  <c r="J988" i="2" s="1"/>
  <c r="J989" i="2" s="1"/>
  <c r="J990" i="2" s="1"/>
  <c r="J991" i="2" s="1"/>
  <c r="J992" i="2" s="1"/>
  <c r="J993" i="2" s="1"/>
  <c r="J994" i="2" s="1"/>
  <c r="J995" i="2" s="1"/>
  <c r="J996" i="2" s="1"/>
  <c r="J997" i="2" s="1"/>
  <c r="J998" i="2" s="1"/>
  <c r="J999" i="2" s="1"/>
  <c r="J1000" i="2" s="1"/>
  <c r="J1001" i="2" s="1"/>
  <c r="J1002" i="2" s="1"/>
  <c r="J1003" i="2" s="1"/>
  <c r="J1004" i="2" s="1"/>
  <c r="J1005" i="2" s="1"/>
  <c r="J1006" i="2" s="1"/>
  <c r="J1007" i="2" s="1"/>
  <c r="J1008" i="2" s="1"/>
  <c r="J1009" i="2" s="1"/>
  <c r="J1010" i="2" s="1"/>
  <c r="J1011" i="2" s="1"/>
  <c r="J1012" i="2" s="1"/>
  <c r="J1013" i="2" s="1"/>
  <c r="Q38" i="2"/>
  <c r="Q37" i="2"/>
  <c r="Q57" i="2"/>
  <c r="D5" i="2"/>
  <c r="AE23" i="2"/>
  <c r="AE22" i="2"/>
  <c r="AB23" i="2"/>
  <c r="AB22" i="2"/>
  <c r="Q58" i="2" l="1"/>
  <c r="Q19" i="2"/>
  <c r="Q56" i="2"/>
  <c r="Q36" i="2"/>
  <c r="D10" i="2"/>
  <c r="Q62" i="2"/>
  <c r="Q40" i="2"/>
  <c r="Q65" i="2"/>
  <c r="Q66" i="2"/>
  <c r="Q17" i="2"/>
  <c r="R17" i="2" s="1"/>
  <c r="Q45" i="2"/>
  <c r="Q20" i="2"/>
  <c r="Q21" i="2"/>
  <c r="Q22" i="2"/>
  <c r="Q23" i="2"/>
  <c r="Q24" i="2"/>
  <c r="Q52" i="2"/>
  <c r="Q53" i="2"/>
  <c r="Q54" i="2"/>
  <c r="Q29" i="2"/>
  <c r="Q30" i="2"/>
  <c r="Q39" i="2"/>
  <c r="Q41" i="2"/>
  <c r="Q31" i="2"/>
  <c r="Q63" i="2"/>
  <c r="Q64" i="2"/>
  <c r="Q42" i="2"/>
  <c r="Q43" i="2"/>
  <c r="Q44" i="2"/>
  <c r="Q18" i="2"/>
  <c r="Q46" i="2"/>
  <c r="Q47" i="2"/>
  <c r="Q48" i="2"/>
  <c r="Q49" i="2"/>
  <c r="Q50" i="2"/>
  <c r="Q51" i="2"/>
  <c r="Q25" i="2"/>
  <c r="Q26" i="2"/>
  <c r="Q27" i="2"/>
  <c r="Q28" i="2"/>
  <c r="Q55" i="2"/>
  <c r="Q32" i="2"/>
  <c r="Q59" i="2"/>
  <c r="Q33" i="2"/>
  <c r="Q60" i="2"/>
  <c r="Q34" i="2"/>
  <c r="Q61" i="2"/>
  <c r="P15" i="2"/>
  <c r="P16" i="2" s="1"/>
  <c r="P17" i="2" s="1"/>
  <c r="P18" i="2" s="1"/>
  <c r="P19" i="2" s="1"/>
  <c r="P20" i="2" s="1"/>
  <c r="P21" i="2" s="1"/>
  <c r="P22" i="2" s="1"/>
  <c r="P23" i="2" s="1"/>
  <c r="P24" i="2" s="1"/>
  <c r="P25" i="2" s="1"/>
  <c r="P26" i="2" s="1"/>
  <c r="P27" i="2" s="1"/>
  <c r="P28" i="2" s="1"/>
  <c r="P29" i="2" s="1"/>
  <c r="P30" i="2" s="1"/>
  <c r="P31" i="2" s="1"/>
  <c r="P32" i="2" s="1"/>
  <c r="P33" i="2" s="1"/>
  <c r="P34" i="2" s="1"/>
  <c r="P35" i="2" s="1"/>
  <c r="P36" i="2" s="1"/>
  <c r="P37" i="2" s="1"/>
  <c r="P38" i="2" s="1"/>
  <c r="P39" i="2" s="1"/>
  <c r="P40" i="2" s="1"/>
  <c r="P41" i="2" s="1"/>
  <c r="P42" i="2" s="1"/>
  <c r="P43" i="2" s="1"/>
  <c r="P44" i="2" s="1"/>
  <c r="P45" i="2" s="1"/>
  <c r="P46" i="2" s="1"/>
  <c r="P47" i="2" s="1"/>
  <c r="P48" i="2" s="1"/>
  <c r="P49" i="2" s="1"/>
  <c r="P50" i="2" s="1"/>
  <c r="P51" i="2" s="1"/>
  <c r="P52" i="2" s="1"/>
  <c r="P53" i="2" s="1"/>
  <c r="P54" i="2" s="1"/>
  <c r="P55" i="2" s="1"/>
  <c r="P56" i="2" s="1"/>
  <c r="P57" i="2" s="1"/>
  <c r="P58" i="2" s="1"/>
  <c r="P59" i="2" s="1"/>
  <c r="P60" i="2" s="1"/>
  <c r="P61" i="2" s="1"/>
  <c r="P62" i="2" s="1"/>
  <c r="P63" i="2" s="1"/>
  <c r="P64" i="2" s="1"/>
  <c r="P65" i="2" s="1"/>
  <c r="P66" i="2" s="1"/>
  <c r="AE17" i="2"/>
  <c r="AE16" i="2"/>
  <c r="AE15" i="2"/>
  <c r="AE14" i="2"/>
  <c r="AB17" i="2"/>
  <c r="AB16" i="2"/>
  <c r="AB15" i="2"/>
  <c r="AB14" i="2"/>
  <c r="J21" i="1"/>
  <c r="F21" i="1"/>
  <c r="L21" i="1" s="1"/>
  <c r="J20" i="1"/>
  <c r="F20" i="1"/>
  <c r="I17" i="1"/>
  <c r="J16" i="1"/>
  <c r="F16" i="1"/>
  <c r="K16" i="1" s="1"/>
  <c r="J15" i="1"/>
  <c r="F15" i="1"/>
  <c r="L15" i="1" s="1"/>
  <c r="J10" i="1"/>
  <c r="J9" i="1"/>
  <c r="J8" i="1"/>
  <c r="J7" i="1"/>
  <c r="J6" i="1"/>
  <c r="J5" i="1"/>
  <c r="I11" i="1"/>
  <c r="F10" i="1"/>
  <c r="F9" i="1"/>
  <c r="F8" i="1"/>
  <c r="K8" i="1" s="1"/>
  <c r="F7" i="1"/>
  <c r="K7" i="1" s="1"/>
  <c r="F6" i="1"/>
  <c r="K6" i="1" s="1"/>
  <c r="F5" i="1"/>
  <c r="K5" i="1" s="1"/>
  <c r="R18" i="2" l="1"/>
  <c r="R19" i="2" s="1"/>
  <c r="R20" i="2" s="1"/>
  <c r="R21" i="2" s="1"/>
  <c r="R22" i="2" s="1"/>
  <c r="R23" i="2" s="1"/>
  <c r="R24" i="2" s="1"/>
  <c r="R25" i="2" s="1"/>
  <c r="R26" i="2" s="1"/>
  <c r="R27" i="2" s="1"/>
  <c r="R28" i="2" s="1"/>
  <c r="R29" i="2" s="1"/>
  <c r="R30" i="2" s="1"/>
  <c r="R31" i="2" s="1"/>
  <c r="R32" i="2" s="1"/>
  <c r="R33" i="2" s="1"/>
  <c r="R34" i="2" s="1"/>
  <c r="R35" i="2" s="1"/>
  <c r="R36" i="2" s="1"/>
  <c r="R37" i="2" s="1"/>
  <c r="R38" i="2" s="1"/>
  <c r="R39" i="2" s="1"/>
  <c r="R40" i="2" s="1"/>
  <c r="R41" i="2" s="1"/>
  <c r="R42" i="2" s="1"/>
  <c r="R43" i="2" s="1"/>
  <c r="R44" i="2" s="1"/>
  <c r="R45" i="2" s="1"/>
  <c r="R46" i="2" s="1"/>
  <c r="R47" i="2" s="1"/>
  <c r="R48" i="2" s="1"/>
  <c r="R49" i="2" s="1"/>
  <c r="R50" i="2" s="1"/>
  <c r="R51" i="2" s="1"/>
  <c r="R52" i="2" s="1"/>
  <c r="R53" i="2" s="1"/>
  <c r="R54" i="2" s="1"/>
  <c r="R55" i="2" s="1"/>
  <c r="R56" i="2" s="1"/>
  <c r="R57" i="2" s="1"/>
  <c r="R58" i="2" s="1"/>
  <c r="R59" i="2" s="1"/>
  <c r="R60" i="2" s="1"/>
  <c r="R61" i="2" s="1"/>
  <c r="R62" i="2" s="1"/>
  <c r="R63" i="2" s="1"/>
  <c r="R64" i="2" s="1"/>
  <c r="R65" i="2" s="1"/>
  <c r="R66" i="2" s="1"/>
  <c r="H10" i="2"/>
  <c r="H8" i="2"/>
  <c r="H9" i="2"/>
  <c r="S15" i="2"/>
  <c r="S17" i="2"/>
  <c r="S16" i="2"/>
  <c r="AB21" i="2"/>
  <c r="AB20" i="2"/>
  <c r="AB19" i="2"/>
  <c r="AB18" i="2"/>
  <c r="AE21" i="2"/>
  <c r="AE19" i="2"/>
  <c r="AE20" i="2"/>
  <c r="AE18" i="2"/>
  <c r="L16" i="1"/>
  <c r="L17" i="1" s="1"/>
  <c r="F17" i="1"/>
  <c r="G15" i="1" s="1"/>
  <c r="G16" i="1"/>
  <c r="K20" i="1"/>
  <c r="L20" i="1"/>
  <c r="L22" i="1" s="1"/>
  <c r="F22" i="1"/>
  <c r="G20" i="1" s="1"/>
  <c r="G21" i="1"/>
  <c r="L8" i="1"/>
  <c r="K21" i="1"/>
  <c r="K15" i="1"/>
  <c r="K17" i="1" s="1"/>
  <c r="G8" i="1"/>
  <c r="L10" i="1"/>
  <c r="K10" i="1"/>
  <c r="K9" i="1"/>
  <c r="L9" i="1"/>
  <c r="L7" i="1"/>
  <c r="L6" i="1"/>
  <c r="G5" i="1"/>
  <c r="G9" i="1"/>
  <c r="L5" i="1"/>
  <c r="L11" i="1" s="1"/>
  <c r="G6" i="1"/>
  <c r="G7" i="1"/>
  <c r="F11" i="1"/>
  <c r="G10" i="1"/>
  <c r="K11" i="1"/>
  <c r="J11" i="1"/>
  <c r="G22" i="1" l="1"/>
  <c r="J22" i="1"/>
  <c r="F24" i="1"/>
  <c r="L24" i="1"/>
  <c r="S18" i="2"/>
  <c r="S19" i="2"/>
  <c r="K22" i="1"/>
  <c r="G17" i="1"/>
  <c r="J17" i="1"/>
  <c r="G11" i="1"/>
  <c r="S20" i="2" l="1"/>
  <c r="S21" i="2" l="1"/>
  <c r="S22" i="2" l="1"/>
  <c r="S23" i="2" l="1"/>
  <c r="S24" i="2" l="1"/>
  <c r="S25" i="2" l="1"/>
  <c r="S26" i="2" l="1"/>
  <c r="S27" i="2"/>
  <c r="S28" i="2" l="1"/>
  <c r="S29" i="2" l="1"/>
  <c r="S30" i="2" l="1"/>
  <c r="S31" i="2" l="1"/>
  <c r="S32" i="2" l="1"/>
  <c r="S33" i="2" l="1"/>
  <c r="S34" i="2" l="1"/>
  <c r="S35" i="2" l="1"/>
  <c r="S36" i="2" l="1"/>
  <c r="S37" i="2"/>
  <c r="S38" i="2" l="1"/>
  <c r="S39" i="2"/>
  <c r="S40" i="2" l="1"/>
  <c r="S41" i="2" l="1"/>
  <c r="S42" i="2" l="1"/>
  <c r="S43" i="2"/>
  <c r="S44" i="2" l="1"/>
  <c r="S45" i="2" l="1"/>
  <c r="S46" i="2" l="1"/>
  <c r="S47" i="2" l="1"/>
  <c r="S48" i="2" l="1"/>
  <c r="S49" i="2" l="1"/>
  <c r="S50" i="2" l="1"/>
  <c r="S51" i="2" l="1"/>
  <c r="S52" i="2" l="1"/>
  <c r="S53" i="2" l="1"/>
  <c r="S54" i="2" l="1"/>
  <c r="S55" i="2" l="1"/>
  <c r="S56" i="2" l="1"/>
  <c r="S57" i="2" l="1"/>
  <c r="S58" i="2" l="1"/>
  <c r="S59" i="2" l="1"/>
  <c r="S60" i="2" l="1"/>
  <c r="S61" i="2" l="1"/>
  <c r="S62" i="2" l="1"/>
  <c r="S63" i="2" l="1"/>
  <c r="S64" i="2" l="1"/>
  <c r="S65" i="2" l="1"/>
  <c r="H16" i="2" l="1"/>
  <c r="K14" i="2" s="1"/>
  <c r="S66" i="2"/>
  <c r="H17" i="2" s="1"/>
  <c r="L14" i="2" s="1"/>
  <c r="H14" i="2"/>
  <c r="M14" i="2" s="1"/>
  <c r="H22" i="2" l="1"/>
  <c r="H23" i="2"/>
  <c r="H19" i="2"/>
  <c r="H18" i="2"/>
  <c r="H15" i="2"/>
  <c r="N14" i="2" s="1"/>
  <c r="H26" i="2" l="1"/>
  <c r="H27" i="2"/>
  <c r="H24" i="2"/>
  <c r="H2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tc={73C3114E-4D8D-4C2D-8981-FF87FC98E2C7}</author>
    <author>tc={20BE8C5F-07AA-44F6-AF7D-92837FAE1396}</author>
  </authors>
  <commentList>
    <comment ref="B10" authorId="0" shapeId="0" xr:uid="{73C3114E-4D8D-4C2D-8981-FF87FC98E2C7}">
      <text>
        <t>[Threaded comment]
Your version of Excel allows you to read this threaded comment; however, any edits to it will get removed if the file is opened in a newer version of Excel. Learn more: https://go.microsoft.com/fwlink/?linkid=870924
Comment:
    (1+Nominal Rate) / (1+Real Rate) - 1</t>
      </text>
    </comment>
    <comment ref="R16" authorId="1" shapeId="0" xr:uid="{20BE8C5F-07AA-44F6-AF7D-92837FAE1396}">
      <text>
        <t>[Threaded comment]
Your version of Excel allows you to read this threaded comment; however, any edits to it will get removed if the file is opened in a newer version of Excel. Learn more: https://go.microsoft.com/fwlink/?linkid=870924
Comment:
    Stand 16-06-25</t>
      </text>
    </comment>
  </commentList>
</comments>
</file>

<file path=xl/sharedStrings.xml><?xml version="1.0" encoding="utf-8"?>
<sst xmlns="http://schemas.openxmlformats.org/spreadsheetml/2006/main" count="184" uniqueCount="101">
  <si>
    <t>Stock-Portfolio</t>
  </si>
  <si>
    <t>Name</t>
  </si>
  <si>
    <t>Price</t>
  </si>
  <si>
    <t>Position</t>
  </si>
  <si>
    <t>Ticker</t>
  </si>
  <si>
    <t>Britisch American Tobacco</t>
  </si>
  <si>
    <t>Crocs Inc</t>
  </si>
  <si>
    <t>Shares</t>
  </si>
  <si>
    <t>Kering</t>
  </si>
  <si>
    <t>PayPal</t>
  </si>
  <si>
    <t>Porsche Holding</t>
  </si>
  <si>
    <t>Frosta AG</t>
  </si>
  <si>
    <t>Buy-In</t>
  </si>
  <si>
    <t>Dividends</t>
  </si>
  <si>
    <t>Change</t>
  </si>
  <si>
    <t>Return</t>
  </si>
  <si>
    <t>P&amp;L</t>
  </si>
  <si>
    <t xml:space="preserve">Total </t>
  </si>
  <si>
    <t>PAH3.F</t>
  </si>
  <si>
    <t>BMT.DE</t>
  </si>
  <si>
    <t>C7N.F</t>
  </si>
  <si>
    <t>NLM.F</t>
  </si>
  <si>
    <t>PPX.DE</t>
  </si>
  <si>
    <t>2PP.DE</t>
  </si>
  <si>
    <t>Weight</t>
  </si>
  <si>
    <t>Crypto</t>
  </si>
  <si>
    <t>BTC</t>
  </si>
  <si>
    <t>ETH</t>
  </si>
  <si>
    <t>Bitcoin</t>
  </si>
  <si>
    <t>Ethereum</t>
  </si>
  <si>
    <t>Total</t>
  </si>
  <si>
    <t>ETFS</t>
  </si>
  <si>
    <t>MCSI World</t>
  </si>
  <si>
    <t>MSCI Emergin Markets</t>
  </si>
  <si>
    <t>numbers in EUR</t>
  </si>
  <si>
    <t>Total Portfolio</t>
  </si>
  <si>
    <t>Main</t>
  </si>
  <si>
    <t>Year</t>
  </si>
  <si>
    <t xml:space="preserve">Return </t>
  </si>
  <si>
    <t>S&amp;P 500 Returns</t>
  </si>
  <si>
    <t>MSCI ACWI Returns</t>
  </si>
  <si>
    <t>n.a.</t>
  </si>
  <si>
    <t>S&amp;P</t>
  </si>
  <si>
    <t>Median</t>
  </si>
  <si>
    <t>STDEV.p</t>
  </si>
  <si>
    <t>STDEV.s</t>
  </si>
  <si>
    <t>MSCI ACWI</t>
  </si>
  <si>
    <t>Average</t>
  </si>
  <si>
    <t>Value</t>
  </si>
  <si>
    <t>-1Sigma</t>
  </si>
  <si>
    <t>+1Sigma</t>
  </si>
  <si>
    <t>-3Sigma</t>
  </si>
  <si>
    <t>+3Sigma</t>
  </si>
  <si>
    <t>Min</t>
  </si>
  <si>
    <t>Max</t>
  </si>
  <si>
    <t>Assumptions</t>
  </si>
  <si>
    <t>Yearly Investments</t>
  </si>
  <si>
    <t>Monthly Investments</t>
  </si>
  <si>
    <t>Expected Inflation</t>
  </si>
  <si>
    <t>Nominal Rate</t>
  </si>
  <si>
    <t>Real Rate</t>
  </si>
  <si>
    <t>Adjs Value</t>
  </si>
  <si>
    <t>Statistics</t>
  </si>
  <si>
    <t>Max Drawdown</t>
  </si>
  <si>
    <t>Sharpe Ratio</t>
  </si>
  <si>
    <t>Nominal End Value</t>
  </si>
  <si>
    <t>Real End Value</t>
  </si>
  <si>
    <t xml:space="preserve">Nominal Return </t>
  </si>
  <si>
    <t xml:space="preserve">Real Return </t>
  </si>
  <si>
    <t>Standart Dev</t>
  </si>
  <si>
    <t>Sortino Ratio</t>
  </si>
  <si>
    <t>Base Case</t>
  </si>
  <si>
    <t>Case Manager</t>
  </si>
  <si>
    <t>#</t>
  </si>
  <si>
    <t>N-Return</t>
  </si>
  <si>
    <t>R-Return</t>
  </si>
  <si>
    <t>N-Value</t>
  </si>
  <si>
    <t>R-Value</t>
  </si>
  <si>
    <t>Selected Scenario</t>
  </si>
  <si>
    <t>Market Crash</t>
  </si>
  <si>
    <t>High Inflation</t>
  </si>
  <si>
    <t>Rising Interest Rates</t>
  </si>
  <si>
    <t>Bull Case</t>
  </si>
  <si>
    <t>St-Dev</t>
  </si>
  <si>
    <t>NI</t>
  </si>
  <si>
    <t>RI</t>
  </si>
  <si>
    <t>Select a Scenario</t>
  </si>
  <si>
    <t>Description</t>
  </si>
  <si>
    <t>Historical Average</t>
  </si>
  <si>
    <t>2008 Crash Style</t>
  </si>
  <si>
    <t xml:space="preserve">1970s Inflation </t>
  </si>
  <si>
    <t>Fed tightening cycle</t>
  </si>
  <si>
    <t>Strong Growth</t>
  </si>
  <si>
    <t xml:space="preserve">Results Monte Carlo Sim </t>
  </si>
  <si>
    <t>Results Current Run</t>
  </si>
  <si>
    <t>Average Nominal Value</t>
  </si>
  <si>
    <t>Median Nominal Value</t>
  </si>
  <si>
    <t>Average Real Value</t>
  </si>
  <si>
    <t>Median Real Value</t>
  </si>
  <si>
    <t>Min Real Value</t>
  </si>
  <si>
    <t>Max Real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</si>
</sst>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,##0.0"/>
  </numFmts>
  <fonts count="1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1E9D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4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7" applyNumberFormat="0" applyFill="0" applyAlignment="0" applyProtection="0"/>
    <xf numFmtId="0" fontId="5" fillId="0" borderId="8" applyNumberFormat="0" applyFill="0" applyAlignment="0" applyProtection="0"/>
    <xf numFmtId="0" fontId="6" fillId="0" borderId="9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10" applyNumberFormat="0" applyAlignment="0" applyProtection="0"/>
    <xf numFmtId="0" fontId="11" fillId="6" borderId="11" applyNumberFormat="0" applyAlignment="0" applyProtection="0"/>
    <xf numFmtId="0" fontId="12" fillId="6" borderId="10" applyNumberFormat="0" applyAlignment="0" applyProtection="0"/>
    <xf numFmtId="0" fontId="13" fillId="0" borderId="12" applyNumberFormat="0" applyFill="0" applyAlignment="0" applyProtection="0"/>
    <xf numFmtId="0" fontId="14" fillId="7" borderId="13" applyNumberFormat="0" applyAlignment="0" applyProtection="0"/>
    <xf numFmtId="0" fontId="15" fillId="0" borderId="0" applyNumberFormat="0" applyFill="0" applyBorder="0" applyAlignment="0" applyProtection="0"/>
    <xf numFmtId="0" fontId="2" fillId="8" borderId="14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5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9" fontId="0" fillId="0" borderId="0" xfId="1" applyFont="1"/>
    <xf numFmtId="164" fontId="0" fillId="0" borderId="0" xfId="1" applyNumberFormat="1" applyFont="1"/>
    <xf numFmtId="9" fontId="1" fillId="0" borderId="0" xfId="1" applyFont="1"/>
    <xf numFmtId="164" fontId="1" fillId="0" borderId="0" xfId="1" applyNumberFormat="1" applyFont="1"/>
    <xf numFmtId="9" fontId="1" fillId="0" borderId="0" xfId="0" applyNumberFormat="1" applyFont="1"/>
    <xf numFmtId="165" fontId="1" fillId="0" borderId="0" xfId="0" applyNumberFormat="1" applyFont="1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/>
    <xf numFmtId="0" fontId="1" fillId="0" borderId="6" xfId="0" applyFont="1" applyBorder="1"/>
    <xf numFmtId="0" fontId="18" fillId="0" borderId="0" xfId="43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/>
    <xf numFmtId="0" fontId="0" fillId="0" borderId="0" xfId="0" quotePrefix="1"/>
    <xf numFmtId="3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14" fillId="33" borderId="0" xfId="0" applyFont="1" applyFill="1" applyAlignment="1">
      <alignment horizontal="right"/>
    </xf>
    <xf numFmtId="0" fontId="14" fillId="33" borderId="0" xfId="0" applyFont="1" applyFill="1" applyAlignment="1">
      <alignment horizontal="left"/>
    </xf>
    <xf numFmtId="3" fontId="0" fillId="0" borderId="0" xfId="0" applyNumberFormat="1" applyAlignment="1">
      <alignment horizontal="right"/>
    </xf>
    <xf numFmtId="164" fontId="0" fillId="0" borderId="0" xfId="1" applyNumberFormat="1" applyFont="1" applyAlignment="1">
      <alignment horizontal="right"/>
    </xf>
    <xf numFmtId="164" fontId="0" fillId="34" borderId="16" xfId="1" applyNumberFormat="1" applyFont="1" applyFill="1" applyBorder="1" applyAlignment="1">
      <alignment horizontal="right"/>
    </xf>
    <xf numFmtId="164" fontId="0" fillId="34" borderId="17" xfId="1" applyNumberFormat="1" applyFont="1" applyFill="1" applyBorder="1" applyAlignment="1">
      <alignment horizontal="right"/>
    </xf>
    <xf numFmtId="0" fontId="0" fillId="34" borderId="17" xfId="0" applyFill="1" applyBorder="1" applyAlignment="1">
      <alignment horizontal="right"/>
    </xf>
    <xf numFmtId="4" fontId="0" fillId="0" borderId="0" xfId="0" applyNumberFormat="1"/>
    <xf numFmtId="2" fontId="0" fillId="0" borderId="0" xfId="0" applyNumberFormat="1"/>
    <xf numFmtId="0" fontId="14" fillId="33" borderId="0" xfId="0" applyFont="1" applyFill="1" applyAlignment="1">
      <alignment horizontal="center"/>
    </xf>
    <xf numFmtId="9" fontId="0" fillId="0" borderId="0" xfId="0" applyNumberFormat="1"/>
    <xf numFmtId="10" fontId="0" fillId="0" borderId="0" xfId="0" applyNumberFormat="1"/>
    <xf numFmtId="3" fontId="0" fillId="34" borderId="17" xfId="1" applyNumberFormat="1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 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S&amp;P Returns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Sim!$U$14:$U$111</c:f>
              <c:numCache>
                <c:formatCode>General</c:formatCode>
                <c:ptCount val="98"/>
                <c:pt idx="0">
                  <c:v>1928</c:v>
                </c:pt>
                <c:pt idx="1">
                  <c:v>1929</c:v>
                </c:pt>
                <c:pt idx="2">
                  <c:v>1930</c:v>
                </c:pt>
                <c:pt idx="3">
                  <c:v>1931</c:v>
                </c:pt>
                <c:pt idx="4">
                  <c:v>1932</c:v>
                </c:pt>
                <c:pt idx="5">
                  <c:v>1933</c:v>
                </c:pt>
                <c:pt idx="6">
                  <c:v>1934</c:v>
                </c:pt>
                <c:pt idx="7">
                  <c:v>1935</c:v>
                </c:pt>
                <c:pt idx="8">
                  <c:v>1936</c:v>
                </c:pt>
                <c:pt idx="9">
                  <c:v>1937</c:v>
                </c:pt>
                <c:pt idx="10">
                  <c:v>1938</c:v>
                </c:pt>
                <c:pt idx="11">
                  <c:v>1939</c:v>
                </c:pt>
                <c:pt idx="12">
                  <c:v>1940</c:v>
                </c:pt>
                <c:pt idx="13">
                  <c:v>1941</c:v>
                </c:pt>
                <c:pt idx="14">
                  <c:v>1942</c:v>
                </c:pt>
                <c:pt idx="15">
                  <c:v>1943</c:v>
                </c:pt>
                <c:pt idx="16">
                  <c:v>1944</c:v>
                </c:pt>
                <c:pt idx="17">
                  <c:v>1945</c:v>
                </c:pt>
                <c:pt idx="18">
                  <c:v>1946</c:v>
                </c:pt>
                <c:pt idx="19">
                  <c:v>1947</c:v>
                </c:pt>
                <c:pt idx="20">
                  <c:v>1948</c:v>
                </c:pt>
                <c:pt idx="21">
                  <c:v>1949</c:v>
                </c:pt>
                <c:pt idx="22">
                  <c:v>1950</c:v>
                </c:pt>
                <c:pt idx="23">
                  <c:v>1951</c:v>
                </c:pt>
                <c:pt idx="24">
                  <c:v>1952</c:v>
                </c:pt>
                <c:pt idx="25">
                  <c:v>1953</c:v>
                </c:pt>
                <c:pt idx="26">
                  <c:v>1954</c:v>
                </c:pt>
                <c:pt idx="27">
                  <c:v>1955</c:v>
                </c:pt>
                <c:pt idx="28">
                  <c:v>1956</c:v>
                </c:pt>
                <c:pt idx="29">
                  <c:v>1957</c:v>
                </c:pt>
                <c:pt idx="30">
                  <c:v>1958</c:v>
                </c:pt>
                <c:pt idx="31">
                  <c:v>1959</c:v>
                </c:pt>
                <c:pt idx="32">
                  <c:v>1960</c:v>
                </c:pt>
                <c:pt idx="33">
                  <c:v>1961</c:v>
                </c:pt>
                <c:pt idx="34">
                  <c:v>1962</c:v>
                </c:pt>
                <c:pt idx="35">
                  <c:v>1963</c:v>
                </c:pt>
                <c:pt idx="36">
                  <c:v>1964</c:v>
                </c:pt>
                <c:pt idx="37">
                  <c:v>1965</c:v>
                </c:pt>
                <c:pt idx="38">
                  <c:v>1966</c:v>
                </c:pt>
                <c:pt idx="39">
                  <c:v>1967</c:v>
                </c:pt>
                <c:pt idx="40">
                  <c:v>1968</c:v>
                </c:pt>
                <c:pt idx="41">
                  <c:v>1969</c:v>
                </c:pt>
                <c:pt idx="42">
                  <c:v>1970</c:v>
                </c:pt>
                <c:pt idx="43">
                  <c:v>1971</c:v>
                </c:pt>
                <c:pt idx="44">
                  <c:v>1972</c:v>
                </c:pt>
                <c:pt idx="45">
                  <c:v>1973</c:v>
                </c:pt>
                <c:pt idx="46">
                  <c:v>1974</c:v>
                </c:pt>
                <c:pt idx="47">
                  <c:v>1975</c:v>
                </c:pt>
                <c:pt idx="48">
                  <c:v>1976</c:v>
                </c:pt>
                <c:pt idx="49">
                  <c:v>1977</c:v>
                </c:pt>
                <c:pt idx="50">
                  <c:v>1978</c:v>
                </c:pt>
                <c:pt idx="51">
                  <c:v>1979</c:v>
                </c:pt>
                <c:pt idx="52">
                  <c:v>1980</c:v>
                </c:pt>
                <c:pt idx="53">
                  <c:v>1981</c:v>
                </c:pt>
                <c:pt idx="54">
                  <c:v>1982</c:v>
                </c:pt>
                <c:pt idx="55">
                  <c:v>1983</c:v>
                </c:pt>
                <c:pt idx="56">
                  <c:v>1984</c:v>
                </c:pt>
                <c:pt idx="57">
                  <c:v>1985</c:v>
                </c:pt>
                <c:pt idx="58">
                  <c:v>1986</c:v>
                </c:pt>
                <c:pt idx="59">
                  <c:v>1987</c:v>
                </c:pt>
                <c:pt idx="60">
                  <c:v>1988</c:v>
                </c:pt>
                <c:pt idx="61">
                  <c:v>1989</c:v>
                </c:pt>
                <c:pt idx="62">
                  <c:v>1990</c:v>
                </c:pt>
                <c:pt idx="63">
                  <c:v>1991</c:v>
                </c:pt>
                <c:pt idx="64">
                  <c:v>1992</c:v>
                </c:pt>
                <c:pt idx="65">
                  <c:v>1993</c:v>
                </c:pt>
                <c:pt idx="66">
                  <c:v>1994</c:v>
                </c:pt>
                <c:pt idx="67">
                  <c:v>1995</c:v>
                </c:pt>
                <c:pt idx="68">
                  <c:v>1996</c:v>
                </c:pt>
                <c:pt idx="69">
                  <c:v>1997</c:v>
                </c:pt>
                <c:pt idx="70">
                  <c:v>1998</c:v>
                </c:pt>
                <c:pt idx="71">
                  <c:v>1999</c:v>
                </c:pt>
                <c:pt idx="72">
                  <c:v>2000</c:v>
                </c:pt>
                <c:pt idx="73">
                  <c:v>2001</c:v>
                </c:pt>
                <c:pt idx="74">
                  <c:v>2002</c:v>
                </c:pt>
                <c:pt idx="75">
                  <c:v>2003</c:v>
                </c:pt>
                <c:pt idx="76">
                  <c:v>2004</c:v>
                </c:pt>
                <c:pt idx="77">
                  <c:v>2005</c:v>
                </c:pt>
                <c:pt idx="78">
                  <c:v>2006</c:v>
                </c:pt>
                <c:pt idx="79">
                  <c:v>2007</c:v>
                </c:pt>
                <c:pt idx="80">
                  <c:v>2008</c:v>
                </c:pt>
                <c:pt idx="81">
                  <c:v>2009</c:v>
                </c:pt>
                <c:pt idx="82">
                  <c:v>2010</c:v>
                </c:pt>
                <c:pt idx="83">
                  <c:v>2011</c:v>
                </c:pt>
                <c:pt idx="84">
                  <c:v>2012</c:v>
                </c:pt>
                <c:pt idx="85">
                  <c:v>2013</c:v>
                </c:pt>
                <c:pt idx="86">
                  <c:v>2014</c:v>
                </c:pt>
                <c:pt idx="87">
                  <c:v>2015</c:v>
                </c:pt>
                <c:pt idx="88">
                  <c:v>2016</c:v>
                </c:pt>
                <c:pt idx="89">
                  <c:v>2017</c:v>
                </c:pt>
                <c:pt idx="90">
                  <c:v>2018</c:v>
                </c:pt>
                <c:pt idx="91">
                  <c:v>2019</c:v>
                </c:pt>
                <c:pt idx="92">
                  <c:v>2020</c:v>
                </c:pt>
                <c:pt idx="93">
                  <c:v>2021</c:v>
                </c:pt>
                <c:pt idx="94">
                  <c:v>2022</c:v>
                </c:pt>
                <c:pt idx="95">
                  <c:v>2023</c:v>
                </c:pt>
                <c:pt idx="96">
                  <c:v>2024</c:v>
                </c:pt>
                <c:pt idx="97">
                  <c:v>2025</c:v>
                </c:pt>
              </c:numCache>
            </c:numRef>
          </c:cat>
          <c:val>
            <c:numRef>
              <c:f>Sim!$V$14:$V$111</c:f>
              <c:numCache>
                <c:formatCode>0.0%</c:formatCode>
                <c:ptCount val="98"/>
                <c:pt idx="0">
                  <c:v>0.37880000000000003</c:v>
                </c:pt>
                <c:pt idx="1">
                  <c:v>-0.1191</c:v>
                </c:pt>
                <c:pt idx="2">
                  <c:v>-0.2848</c:v>
                </c:pt>
                <c:pt idx="3">
                  <c:v>-0.47070000000000001</c:v>
                </c:pt>
                <c:pt idx="4">
                  <c:v>-0.1515</c:v>
                </c:pt>
                <c:pt idx="5">
                  <c:v>0.46590000000000004</c:v>
                </c:pt>
                <c:pt idx="6">
                  <c:v>-5.9400000000000001E-2</c:v>
                </c:pt>
                <c:pt idx="7">
                  <c:v>0.41369999999999996</c:v>
                </c:pt>
                <c:pt idx="8">
                  <c:v>0.2792</c:v>
                </c:pt>
                <c:pt idx="9">
                  <c:v>-0.38590000000000002</c:v>
                </c:pt>
                <c:pt idx="10">
                  <c:v>0.25209999999999999</c:v>
                </c:pt>
                <c:pt idx="11">
                  <c:v>-5.45E-2</c:v>
                </c:pt>
                <c:pt idx="12">
                  <c:v>-0.15289999999999998</c:v>
                </c:pt>
                <c:pt idx="13">
                  <c:v>-0.17859999999999998</c:v>
                </c:pt>
                <c:pt idx="14">
                  <c:v>0.12429999999999999</c:v>
                </c:pt>
                <c:pt idx="15">
                  <c:v>0.19450000000000001</c:v>
                </c:pt>
                <c:pt idx="16">
                  <c:v>0.13800000000000001</c:v>
                </c:pt>
                <c:pt idx="17">
                  <c:v>0.30719999999999997</c:v>
                </c:pt>
                <c:pt idx="18">
                  <c:v>0.11869999999999999</c:v>
                </c:pt>
                <c:pt idx="19">
                  <c:v>-0.31</c:v>
                </c:pt>
                <c:pt idx="20">
                  <c:v>-6.5000000000000006E-3</c:v>
                </c:pt>
                <c:pt idx="21">
                  <c:v>0.1026</c:v>
                </c:pt>
                <c:pt idx="22">
                  <c:v>0.21780000000000002</c:v>
                </c:pt>
                <c:pt idx="23">
                  <c:v>0.1646</c:v>
                </c:pt>
                <c:pt idx="24">
                  <c:v>0.11779999999999999</c:v>
                </c:pt>
                <c:pt idx="25">
                  <c:v>-6.6199999999999995E-2</c:v>
                </c:pt>
                <c:pt idx="26">
                  <c:v>0.45020000000000004</c:v>
                </c:pt>
                <c:pt idx="27">
                  <c:v>0.26400000000000001</c:v>
                </c:pt>
                <c:pt idx="28">
                  <c:v>2.6200000000000001E-2</c:v>
                </c:pt>
                <c:pt idx="29">
                  <c:v>0.1431</c:v>
                </c:pt>
                <c:pt idx="30">
                  <c:v>0.38060000000000005</c:v>
                </c:pt>
                <c:pt idx="31">
                  <c:v>8.48E-2</c:v>
                </c:pt>
                <c:pt idx="32">
                  <c:v>-2.9700000000000001E-2</c:v>
                </c:pt>
                <c:pt idx="33">
                  <c:v>0.23129999999999998</c:v>
                </c:pt>
                <c:pt idx="34">
                  <c:v>0.11810000000000001</c:v>
                </c:pt>
                <c:pt idx="35">
                  <c:v>0.18890000000000001</c:v>
                </c:pt>
                <c:pt idx="36">
                  <c:v>0.12970000000000001</c:v>
                </c:pt>
                <c:pt idx="37">
                  <c:v>9.06E-2</c:v>
                </c:pt>
                <c:pt idx="38">
                  <c:v>0.13089999999999999</c:v>
                </c:pt>
                <c:pt idx="39">
                  <c:v>0.2009</c:v>
                </c:pt>
                <c:pt idx="40">
                  <c:v>7.6600000000000001E-2</c:v>
                </c:pt>
                <c:pt idx="41">
                  <c:v>0.11359999999999999</c:v>
                </c:pt>
                <c:pt idx="42">
                  <c:v>1E-3</c:v>
                </c:pt>
                <c:pt idx="43">
                  <c:v>0.1079</c:v>
                </c:pt>
                <c:pt idx="44">
                  <c:v>0.15629999999999999</c:v>
                </c:pt>
                <c:pt idx="45">
                  <c:v>0.17370000000000002</c:v>
                </c:pt>
                <c:pt idx="46">
                  <c:v>0.29719999999999996</c:v>
                </c:pt>
                <c:pt idx="47">
                  <c:v>0.3155</c:v>
                </c:pt>
                <c:pt idx="48">
                  <c:v>0.19149999999999998</c:v>
                </c:pt>
                <c:pt idx="49">
                  <c:v>-0.115</c:v>
                </c:pt>
                <c:pt idx="50">
                  <c:v>1.06E-2</c:v>
                </c:pt>
                <c:pt idx="51">
                  <c:v>0.1231</c:v>
                </c:pt>
                <c:pt idx="52">
                  <c:v>0.25769999999999998</c:v>
                </c:pt>
                <c:pt idx="53">
                  <c:v>-9.7299999999999998E-2</c:v>
                </c:pt>
                <c:pt idx="54">
                  <c:v>0.14760000000000001</c:v>
                </c:pt>
                <c:pt idx="55">
                  <c:v>0.17269999999999999</c:v>
                </c:pt>
                <c:pt idx="56">
                  <c:v>1.3999999999999999E-2</c:v>
                </c:pt>
                <c:pt idx="57">
                  <c:v>0.26329999999999998</c:v>
                </c:pt>
                <c:pt idx="58">
                  <c:v>0.1462</c:v>
                </c:pt>
                <c:pt idx="59">
                  <c:v>2.0299999999999999E-2</c:v>
                </c:pt>
                <c:pt idx="60">
                  <c:v>0.124</c:v>
                </c:pt>
                <c:pt idx="61">
                  <c:v>0.27250000000000002</c:v>
                </c:pt>
                <c:pt idx="62">
                  <c:v>-6.5599999999999992E-2</c:v>
                </c:pt>
                <c:pt idx="63">
                  <c:v>0.2631</c:v>
                </c:pt>
                <c:pt idx="64">
                  <c:v>4.4600000000000001E-2</c:v>
                </c:pt>
                <c:pt idx="65">
                  <c:v>7.0599999999999996E-2</c:v>
                </c:pt>
                <c:pt idx="66">
                  <c:v>-1.54E-2</c:v>
                </c:pt>
                <c:pt idx="67">
                  <c:v>0.34110000000000001</c:v>
                </c:pt>
                <c:pt idx="68">
                  <c:v>0.2026</c:v>
                </c:pt>
                <c:pt idx="69">
                  <c:v>0.31010000000000004</c:v>
                </c:pt>
                <c:pt idx="70">
                  <c:v>0.26669999999999999</c:v>
                </c:pt>
                <c:pt idx="71">
                  <c:v>0.1953</c:v>
                </c:pt>
                <c:pt idx="72">
                  <c:v>0.1014</c:v>
                </c:pt>
                <c:pt idx="73">
                  <c:v>0.13039999999999999</c:v>
                </c:pt>
                <c:pt idx="74">
                  <c:v>0.23370000000000002</c:v>
                </c:pt>
                <c:pt idx="75">
                  <c:v>0.26379999999999998</c:v>
                </c:pt>
                <c:pt idx="76">
                  <c:v>8.9900000000000008E-2</c:v>
                </c:pt>
                <c:pt idx="77">
                  <c:v>-0.30299999999999999</c:v>
                </c:pt>
                <c:pt idx="78">
                  <c:v>0.13619999999999999</c:v>
                </c:pt>
                <c:pt idx="79">
                  <c:v>3.5299999999999998E-2</c:v>
                </c:pt>
                <c:pt idx="80">
                  <c:v>0.38490000000000002</c:v>
                </c:pt>
                <c:pt idx="81">
                  <c:v>0.23449999999999999</c:v>
                </c:pt>
                <c:pt idx="82">
                  <c:v>0.1278</c:v>
                </c:pt>
                <c:pt idx="83">
                  <c:v>-0.3</c:v>
                </c:pt>
                <c:pt idx="84">
                  <c:v>0.1341</c:v>
                </c:pt>
                <c:pt idx="85">
                  <c:v>0.29600000000000004</c:v>
                </c:pt>
                <c:pt idx="86">
                  <c:v>0.1139</c:v>
                </c:pt>
                <c:pt idx="87">
                  <c:v>-7.3000000000000001E-3</c:v>
                </c:pt>
                <c:pt idx="88">
                  <c:v>9.5399999999999985E-2</c:v>
                </c:pt>
                <c:pt idx="89">
                  <c:v>0.19420000000000001</c:v>
                </c:pt>
                <c:pt idx="90">
                  <c:v>-6.2400000000000004E-2</c:v>
                </c:pt>
                <c:pt idx="91">
                  <c:v>0.2888</c:v>
                </c:pt>
                <c:pt idx="92">
                  <c:v>0.16260000000000002</c:v>
                </c:pt>
                <c:pt idx="93">
                  <c:v>0.26890000000000003</c:v>
                </c:pt>
                <c:pt idx="94">
                  <c:v>0.19440000000000002</c:v>
                </c:pt>
                <c:pt idx="95">
                  <c:v>0.24230000000000002</c:v>
                </c:pt>
                <c:pt idx="96">
                  <c:v>0.23309999999999997</c:v>
                </c:pt>
                <c:pt idx="97">
                  <c:v>-9.300000000000001E-3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0E-4FA8-9087-81BF1BE66C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0963759"/>
        <c:axId val="1580964239"/>
      </c:lineChart>
      <c:catAx>
        <c:axId val="1580963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80964239"/>
        <c:crosses val="autoZero"/>
        <c:auto val="1"/>
        <c:lblAlgn val="ctr"/>
        <c:lblOffset val="100"/>
        <c:noMultiLvlLbl val="0"/>
      </c:catAx>
      <c:valAx>
        <c:axId val="158096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80963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Portfolio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Nominal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Sim!$P$14:$P$66</c:f>
              <c:numCache>
                <c:formatCode>General</c:formatCode>
                <c:ptCount val="53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  <c:pt idx="20">
                  <c:v>2043</c:v>
                </c:pt>
                <c:pt idx="21">
                  <c:v>2044</c:v>
                </c:pt>
                <c:pt idx="22">
                  <c:v>2045</c:v>
                </c:pt>
                <c:pt idx="23">
                  <c:v>2046</c:v>
                </c:pt>
                <c:pt idx="24">
                  <c:v>2047</c:v>
                </c:pt>
                <c:pt idx="25">
                  <c:v>2048</c:v>
                </c:pt>
                <c:pt idx="26">
                  <c:v>2049</c:v>
                </c:pt>
                <c:pt idx="27">
                  <c:v>2050</c:v>
                </c:pt>
                <c:pt idx="28">
                  <c:v>2051</c:v>
                </c:pt>
                <c:pt idx="29">
                  <c:v>2052</c:v>
                </c:pt>
                <c:pt idx="30">
                  <c:v>2053</c:v>
                </c:pt>
                <c:pt idx="31">
                  <c:v>2054</c:v>
                </c:pt>
                <c:pt idx="32">
                  <c:v>2055</c:v>
                </c:pt>
                <c:pt idx="33">
                  <c:v>2056</c:v>
                </c:pt>
                <c:pt idx="34">
                  <c:v>2057</c:v>
                </c:pt>
                <c:pt idx="35">
                  <c:v>2058</c:v>
                </c:pt>
                <c:pt idx="36">
                  <c:v>2059</c:v>
                </c:pt>
                <c:pt idx="37">
                  <c:v>2060</c:v>
                </c:pt>
                <c:pt idx="38">
                  <c:v>2061</c:v>
                </c:pt>
                <c:pt idx="39">
                  <c:v>2062</c:v>
                </c:pt>
                <c:pt idx="40">
                  <c:v>2063</c:v>
                </c:pt>
                <c:pt idx="41">
                  <c:v>2064</c:v>
                </c:pt>
                <c:pt idx="42">
                  <c:v>2065</c:v>
                </c:pt>
                <c:pt idx="43">
                  <c:v>2066</c:v>
                </c:pt>
                <c:pt idx="44">
                  <c:v>2067</c:v>
                </c:pt>
                <c:pt idx="45">
                  <c:v>2068</c:v>
                </c:pt>
                <c:pt idx="46">
                  <c:v>2069</c:v>
                </c:pt>
                <c:pt idx="47">
                  <c:v>2070</c:v>
                </c:pt>
                <c:pt idx="48">
                  <c:v>2071</c:v>
                </c:pt>
                <c:pt idx="49">
                  <c:v>2072</c:v>
                </c:pt>
                <c:pt idx="50">
                  <c:v>2073</c:v>
                </c:pt>
                <c:pt idx="51">
                  <c:v>2074</c:v>
                </c:pt>
                <c:pt idx="52">
                  <c:v>2075</c:v>
                </c:pt>
              </c:numCache>
            </c:numRef>
          </c:cat>
          <c:val>
            <c:numRef>
              <c:f>Sim!$R$14:$R$66</c:f>
              <c:numCache>
                <c:formatCode>#,##0</c:formatCode>
                <c:ptCount val="53"/>
                <c:pt idx="0">
                  <c:v>0</c:v>
                </c:pt>
                <c:pt idx="1">
                  <c:v>2400</c:v>
                </c:pt>
                <c:pt idx="2">
                  <c:v>4802.3999999999996</c:v>
                </c:pt>
                <c:pt idx="3">
                  <c:v>9336.341691289721</c:v>
                </c:pt>
                <c:pt idx="4">
                  <c:v>10227.335063028304</c:v>
                </c:pt>
                <c:pt idx="5">
                  <c:v>12266.785892423626</c:v>
                </c:pt>
                <c:pt idx="6">
                  <c:v>17054.889944693583</c:v>
                </c:pt>
                <c:pt idx="7">
                  <c:v>20893.342704353148</c:v>
                </c:pt>
                <c:pt idx="8">
                  <c:v>28843.38157531761</c:v>
                </c:pt>
                <c:pt idx="9">
                  <c:v>28171.895533733674</c:v>
                </c:pt>
                <c:pt idx="10">
                  <c:v>31949.628827596203</c:v>
                </c:pt>
                <c:pt idx="11">
                  <c:v>29152.946660527807</c:v>
                </c:pt>
                <c:pt idx="12">
                  <c:v>24026.585903562118</c:v>
                </c:pt>
                <c:pt idx="13">
                  <c:v>25985.859071779774</c:v>
                </c:pt>
                <c:pt idx="14">
                  <c:v>33569.210266532071</c:v>
                </c:pt>
                <c:pt idx="15">
                  <c:v>42793.438308125755</c:v>
                </c:pt>
                <c:pt idx="16">
                  <c:v>40027.146858863627</c:v>
                </c:pt>
                <c:pt idx="17">
                  <c:v>59562.461145685433</c:v>
                </c:pt>
                <c:pt idx="18">
                  <c:v>71200.227631867107</c:v>
                </c:pt>
                <c:pt idx="19">
                  <c:v>100750.25394027917</c:v>
                </c:pt>
                <c:pt idx="20">
                  <c:v>108104.51319184169</c:v>
                </c:pt>
                <c:pt idx="21">
                  <c:v>122579.09408023665</c:v>
                </c:pt>
                <c:pt idx="22">
                  <c:v>142387.54181199244</c:v>
                </c:pt>
                <c:pt idx="23">
                  <c:v>159546.67817871767</c:v>
                </c:pt>
                <c:pt idx="24">
                  <c:v>203884.14766917413</c:v>
                </c:pt>
                <c:pt idx="25">
                  <c:v>144259.6374241942</c:v>
                </c:pt>
                <c:pt idx="26">
                  <c:v>141716.72812960687</c:v>
                </c:pt>
                <c:pt idx="27">
                  <c:v>131015.96630092266</c:v>
                </c:pt>
                <c:pt idx="28">
                  <c:v>167479.6945460728</c:v>
                </c:pt>
                <c:pt idx="29">
                  <c:v>179429.19677831038</c:v>
                </c:pt>
                <c:pt idx="30">
                  <c:v>227766.27188735295</c:v>
                </c:pt>
                <c:pt idx="31">
                  <c:v>228723.6886184249</c:v>
                </c:pt>
                <c:pt idx="32">
                  <c:v>249745.23953436397</c:v>
                </c:pt>
                <c:pt idx="33">
                  <c:v>225023.10890051242</c:v>
                </c:pt>
                <c:pt idx="34">
                  <c:v>240138.19038886795</c:v>
                </c:pt>
                <c:pt idx="35">
                  <c:v>267756.06816386105</c:v>
                </c:pt>
                <c:pt idx="36">
                  <c:v>283382.60991621733</c:v>
                </c:pt>
                <c:pt idx="37">
                  <c:v>393909.31071155111</c:v>
                </c:pt>
                <c:pt idx="38">
                  <c:v>369772.64319719747</c:v>
                </c:pt>
                <c:pt idx="39">
                  <c:v>331323.68519206025</c:v>
                </c:pt>
                <c:pt idx="40">
                  <c:v>268879.22097672155</c:v>
                </c:pt>
                <c:pt idx="41">
                  <c:v>257959.68721536899</c:v>
                </c:pt>
                <c:pt idx="42">
                  <c:v>262960.13122870645</c:v>
                </c:pt>
                <c:pt idx="43">
                  <c:v>287098.23495387536</c:v>
                </c:pt>
                <c:pt idx="44">
                  <c:v>329906.94754420302</c:v>
                </c:pt>
                <c:pt idx="45">
                  <c:v>311367.30295865826</c:v>
                </c:pt>
                <c:pt idx="46">
                  <c:v>332733.88632509316</c:v>
                </c:pt>
                <c:pt idx="47">
                  <c:v>273617.70765407314</c:v>
                </c:pt>
                <c:pt idx="48">
                  <c:v>307752.97356629866</c:v>
                </c:pt>
                <c:pt idx="49">
                  <c:v>292534.34014866204</c:v>
                </c:pt>
                <c:pt idx="50">
                  <c:v>274413.82643200265</c:v>
                </c:pt>
                <c:pt idx="51">
                  <c:v>343675.97088592587</c:v>
                </c:pt>
                <c:pt idx="52">
                  <c:v>383545.91067209141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09-4FE4-8CAA-F78DF11DEDFC}"/>
            </c:ext>
          </c:extLst>
        </c:ser>
        <c:ser>
          <c:idx val="1"/>
          <c:order val="1"/>
          <c:tx>
            <c:v>Real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Sim!$S$14:$S$66</c:f>
              <c:numCache>
                <c:formatCode>#,##0</c:formatCode>
                <c:ptCount val="53"/>
                <c:pt idx="0">
                  <c:v>3894.21</c:v>
                </c:pt>
                <c:pt idx="1">
                  <c:v>2347.1264367816093</c:v>
                </c:pt>
                <c:pt idx="2">
                  <c:v>4593.1308429118762</c:v>
                </c:pt>
                <c:pt idx="3">
                  <c:v>8732.7789650939249</c:v>
                </c:pt>
                <c:pt idx="4">
                  <c:v>9355.4236324444591</c:v>
                </c:pt>
                <c:pt idx="5">
                  <c:v>10973.799023172771</c:v>
                </c:pt>
                <c:pt idx="6">
                  <c:v>14921.084222712634</c:v>
                </c:pt>
                <c:pt idx="7">
                  <c:v>17876.588028539183</c:v>
                </c:pt>
                <c:pt idx="8">
                  <c:v>24135.045546786223</c:v>
                </c:pt>
                <c:pt idx="9">
                  <c:v>23053.839222813287</c:v>
                </c:pt>
                <c:pt idx="10">
                  <c:v>25569.265419844469</c:v>
                </c:pt>
                <c:pt idx="11">
                  <c:v>22817.08370640716</c:v>
                </c:pt>
                <c:pt idx="12">
                  <c:v>18390.561294915879</c:v>
                </c:pt>
                <c:pt idx="13">
                  <c:v>19452.04400154348</c:v>
                </c:pt>
                <c:pt idx="14">
                  <c:v>24575.056911205629</c:v>
                </c:pt>
                <c:pt idx="15">
                  <c:v>30637.677001120559</c:v>
                </c:pt>
                <c:pt idx="16">
                  <c:v>28025.832971071934</c:v>
                </c:pt>
                <c:pt idx="17">
                  <c:v>40785.122665500356</c:v>
                </c:pt>
                <c:pt idx="18">
                  <c:v>47679.946966994823</c:v>
                </c:pt>
                <c:pt idx="19">
                  <c:v>65982.045427656732</c:v>
                </c:pt>
                <c:pt idx="20">
                  <c:v>69238.666316331553</c:v>
                </c:pt>
                <c:pt idx="21">
                  <c:v>76779.719153429585</c:v>
                </c:pt>
                <c:pt idx="22">
                  <c:v>87222.262459143167</c:v>
                </c:pt>
                <c:pt idx="23">
                  <c:v>95580.294676106467</c:v>
                </c:pt>
                <c:pt idx="24">
                  <c:v>119450.86583664895</c:v>
                </c:pt>
                <c:pt idx="25">
                  <c:v>82656.292591304067</c:v>
                </c:pt>
                <c:pt idx="26">
                  <c:v>79410.411403118822</c:v>
                </c:pt>
                <c:pt idx="27">
                  <c:v>71796.917144790103</c:v>
                </c:pt>
                <c:pt idx="28">
                  <c:v>89757.133808785729</c:v>
                </c:pt>
                <c:pt idx="29">
                  <c:v>94042.717933015316</c:v>
                </c:pt>
                <c:pt idx="30">
                  <c:v>116747.26515960849</c:v>
                </c:pt>
                <c:pt idx="31">
                  <c:v>114655.18312120796</c:v>
                </c:pt>
                <c:pt idx="32">
                  <c:v>122434.83723682552</c:v>
                </c:pt>
                <c:pt idx="33">
                  <c:v>107884.77333302653</c:v>
                </c:pt>
                <c:pt idx="34">
                  <c:v>112595.1049079698</c:v>
                </c:pt>
                <c:pt idx="35">
                  <c:v>122778.64658981457</c:v>
                </c:pt>
                <c:pt idx="36">
                  <c:v>127081.39072529935</c:v>
                </c:pt>
                <c:pt idx="37">
                  <c:v>172754.85158148105</c:v>
                </c:pt>
                <c:pt idx="38">
                  <c:v>158596.65661438508</c:v>
                </c:pt>
                <c:pt idx="39">
                  <c:v>138975.09405101408</c:v>
                </c:pt>
                <c:pt idx="40">
                  <c:v>110297.83248805474</c:v>
                </c:pt>
                <c:pt idx="41">
                  <c:v>103487.24415337948</c:v>
                </c:pt>
                <c:pt idx="42">
                  <c:v>103169.21628397179</c:v>
                </c:pt>
                <c:pt idx="43">
                  <c:v>110157.98661227421</c:v>
                </c:pt>
                <c:pt idx="44">
                  <c:v>123794.73428886954</c:v>
                </c:pt>
                <c:pt idx="45">
                  <c:v>114263.87781615078</c:v>
                </c:pt>
                <c:pt idx="46">
                  <c:v>119414.82044056852</c:v>
                </c:pt>
                <c:pt idx="47">
                  <c:v>96035.243275495042</c:v>
                </c:pt>
                <c:pt idx="48">
                  <c:v>105636.48504885945</c:v>
                </c:pt>
                <c:pt idx="49">
                  <c:v>98200.51879393759</c:v>
                </c:pt>
                <c:pt idx="50">
                  <c:v>90088.252081295737</c:v>
                </c:pt>
                <c:pt idx="51">
                  <c:v>110340.91542274218</c:v>
                </c:pt>
                <c:pt idx="52">
                  <c:v>120428.70452202162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09-4FE4-8CAA-F78DF11DED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9462048"/>
        <c:axId val="869468288"/>
      </c:lineChart>
      <c:catAx>
        <c:axId val="869462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9468288"/>
        <c:crosses val="autoZero"/>
        <c:auto val="1"/>
        <c:lblAlgn val="ctr"/>
        <c:lblOffset val="100"/>
        <c:noMultiLvlLbl val="0"/>
      </c:catAx>
      <c:valAx>
        <c:axId val="86946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9462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Real-Portfolio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Sim!$N$13</c:f>
              <c:strCache>
                <c:ptCount val="1"/>
                <c:pt idx="0">
                  <c:v>R-Value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Sim!$N$14:$N$1013</c:f>
              <c:numCache>
                <c:formatCode>#,##0</c:formatCode>
                <c:ptCount val="1000"/>
                <c:pt idx="0">
                  <c:v>120428.70452202162</c:v>
                </c:pt>
                <c:pt idx="1">
                  <c:v>143913.50732502059</c:v>
                </c:pt>
                <c:pt idx="2">
                  <c:v>174983.75459913432</c:v>
                </c:pt>
                <c:pt idx="3">
                  <c:v>145945.73960554259</c:v>
                </c:pt>
                <c:pt idx="4">
                  <c:v>364351.66125403787</c:v>
                </c:pt>
                <c:pt idx="5">
                  <c:v>473338.21607625193</c:v>
                </c:pt>
                <c:pt idx="6">
                  <c:v>455279.11783497711</c:v>
                </c:pt>
                <c:pt idx="7">
                  <c:v>380466.71716404497</c:v>
                </c:pt>
                <c:pt idx="8">
                  <c:v>316644.20024440868</c:v>
                </c:pt>
                <c:pt idx="9">
                  <c:v>768481.83733918169</c:v>
                </c:pt>
                <c:pt idx="10">
                  <c:v>77616.343890623277</c:v>
                </c:pt>
                <c:pt idx="11">
                  <c:v>564360.82848904131</c:v>
                </c:pt>
                <c:pt idx="12">
                  <c:v>443003.64066001313</c:v>
                </c:pt>
                <c:pt idx="13">
                  <c:v>168144.31877489429</c:v>
                </c:pt>
                <c:pt idx="14">
                  <c:v>206305.4174875872</c:v>
                </c:pt>
                <c:pt idx="15">
                  <c:v>232698.22102232851</c:v>
                </c:pt>
                <c:pt idx="16">
                  <c:v>3981142.9641069523</c:v>
                </c:pt>
                <c:pt idx="17">
                  <c:v>195443.58233488866</c:v>
                </c:pt>
                <c:pt idx="18">
                  <c:v>574601.88469541748</c:v>
                </c:pt>
                <c:pt idx="19">
                  <c:v>411203.3330577531</c:v>
                </c:pt>
                <c:pt idx="20">
                  <c:v>1757038.2460028576</c:v>
                </c:pt>
                <c:pt idx="21">
                  <c:v>244358.76688628743</c:v>
                </c:pt>
                <c:pt idx="22">
                  <c:v>1214321.9461821956</c:v>
                </c:pt>
                <c:pt idx="23">
                  <c:v>31570.941604971773</c:v>
                </c:pt>
                <c:pt idx="24">
                  <c:v>178311.24162103262</c:v>
                </c:pt>
                <c:pt idx="25">
                  <c:v>821897.74525479309</c:v>
                </c:pt>
                <c:pt idx="26">
                  <c:v>59993.878560226403</c:v>
                </c:pt>
                <c:pt idx="27">
                  <c:v>720220.02929209033</c:v>
                </c:pt>
                <c:pt idx="28">
                  <c:v>117742.81017876336</c:v>
                </c:pt>
                <c:pt idx="29">
                  <c:v>335279.3531737224</c:v>
                </c:pt>
                <c:pt idx="30">
                  <c:v>1960114.3483190159</c:v>
                </c:pt>
                <c:pt idx="31">
                  <c:v>665739.12849682453</c:v>
                </c:pt>
                <c:pt idx="32">
                  <c:v>148349.91398723552</c:v>
                </c:pt>
                <c:pt idx="33">
                  <c:v>140159.39654489231</c:v>
                </c:pt>
                <c:pt idx="34">
                  <c:v>902684.3033264234</c:v>
                </c:pt>
                <c:pt idx="35">
                  <c:v>1465087.2010476657</c:v>
                </c:pt>
                <c:pt idx="36">
                  <c:v>228321.44169135121</c:v>
                </c:pt>
                <c:pt idx="37">
                  <c:v>427001.85238129809</c:v>
                </c:pt>
                <c:pt idx="38">
                  <c:v>737050.56644250499</c:v>
                </c:pt>
                <c:pt idx="39">
                  <c:v>632584.87713774748</c:v>
                </c:pt>
                <c:pt idx="40">
                  <c:v>990182.08986178925</c:v>
                </c:pt>
                <c:pt idx="41">
                  <c:v>695172.71017062501</c:v>
                </c:pt>
                <c:pt idx="42">
                  <c:v>412176.89059610164</c:v>
                </c:pt>
                <c:pt idx="43">
                  <c:v>268928.46838270716</c:v>
                </c:pt>
                <c:pt idx="44">
                  <c:v>305822.75983662973</c:v>
                </c:pt>
                <c:pt idx="45">
                  <c:v>37651.287055439971</c:v>
                </c:pt>
                <c:pt idx="46">
                  <c:v>851155.9712926934</c:v>
                </c:pt>
                <c:pt idx="47">
                  <c:v>103174.11356191483</c:v>
                </c:pt>
                <c:pt idx="48">
                  <c:v>199003.21133422907</c:v>
                </c:pt>
                <c:pt idx="49">
                  <c:v>133848.03209801667</c:v>
                </c:pt>
                <c:pt idx="50">
                  <c:v>1661624.1487321297</c:v>
                </c:pt>
                <c:pt idx="51">
                  <c:v>205538.02462543178</c:v>
                </c:pt>
                <c:pt idx="52">
                  <c:v>78157.499539911121</c:v>
                </c:pt>
                <c:pt idx="53">
                  <c:v>351512.43036681239</c:v>
                </c:pt>
                <c:pt idx="54">
                  <c:v>173120.73941455569</c:v>
                </c:pt>
                <c:pt idx="55">
                  <c:v>609865.22427883476</c:v>
                </c:pt>
                <c:pt idx="56">
                  <c:v>670379.31970855012</c:v>
                </c:pt>
                <c:pt idx="57">
                  <c:v>243349.16582667211</c:v>
                </c:pt>
                <c:pt idx="58">
                  <c:v>247920.52706739231</c:v>
                </c:pt>
                <c:pt idx="59">
                  <c:v>1171971.4239016576</c:v>
                </c:pt>
                <c:pt idx="60">
                  <c:v>642250.66941724566</c:v>
                </c:pt>
                <c:pt idx="61">
                  <c:v>1446703.8104877465</c:v>
                </c:pt>
                <c:pt idx="62">
                  <c:v>415762.30301919667</c:v>
                </c:pt>
                <c:pt idx="63">
                  <c:v>288091.30831481854</c:v>
                </c:pt>
                <c:pt idx="64">
                  <c:v>123341.44727310937</c:v>
                </c:pt>
                <c:pt idx="65">
                  <c:v>876474.74075309967</c:v>
                </c:pt>
                <c:pt idx="66">
                  <c:v>204666.29829697448</c:v>
                </c:pt>
                <c:pt idx="67">
                  <c:v>257936.82645689283</c:v>
                </c:pt>
                <c:pt idx="68">
                  <c:v>217801.74323622146</c:v>
                </c:pt>
                <c:pt idx="69">
                  <c:v>223051.76496487643</c:v>
                </c:pt>
                <c:pt idx="70">
                  <c:v>118864.14863005189</c:v>
                </c:pt>
                <c:pt idx="71">
                  <c:v>710366.81581663224</c:v>
                </c:pt>
                <c:pt idx="72">
                  <c:v>267760.09864458558</c:v>
                </c:pt>
                <c:pt idx="73">
                  <c:v>567914.1560580493</c:v>
                </c:pt>
                <c:pt idx="74">
                  <c:v>81149.893462822787</c:v>
                </c:pt>
                <c:pt idx="75">
                  <c:v>344927.64167559479</c:v>
                </c:pt>
                <c:pt idx="76">
                  <c:v>929790.35168675531</c:v>
                </c:pt>
                <c:pt idx="77">
                  <c:v>239969.59719237697</c:v>
                </c:pt>
                <c:pt idx="78">
                  <c:v>1768297.5928881532</c:v>
                </c:pt>
                <c:pt idx="79">
                  <c:v>1573415.895887929</c:v>
                </c:pt>
                <c:pt idx="80">
                  <c:v>344071.30434460507</c:v>
                </c:pt>
                <c:pt idx="81">
                  <c:v>217635.4493467049</c:v>
                </c:pt>
                <c:pt idx="82">
                  <c:v>156086.33528442137</c:v>
                </c:pt>
                <c:pt idx="83">
                  <c:v>1095446.2125000288</c:v>
                </c:pt>
                <c:pt idx="84">
                  <c:v>734476.23004392569</c:v>
                </c:pt>
                <c:pt idx="85">
                  <c:v>836122.51281752659</c:v>
                </c:pt>
                <c:pt idx="86">
                  <c:v>408467.43524433055</c:v>
                </c:pt>
                <c:pt idx="87">
                  <c:v>137780.92022166739</c:v>
                </c:pt>
                <c:pt idx="88">
                  <c:v>231460.46335880685</c:v>
                </c:pt>
                <c:pt idx="89">
                  <c:v>1556145.9522525661</c:v>
                </c:pt>
                <c:pt idx="90">
                  <c:v>212780.35868636725</c:v>
                </c:pt>
                <c:pt idx="91">
                  <c:v>851732.52343576972</c:v>
                </c:pt>
                <c:pt idx="92">
                  <c:v>833797.25558798225</c:v>
                </c:pt>
                <c:pt idx="93">
                  <c:v>795858.65286415955</c:v>
                </c:pt>
                <c:pt idx="94">
                  <c:v>199607.03606572867</c:v>
                </c:pt>
                <c:pt idx="95">
                  <c:v>432562.05278205965</c:v>
                </c:pt>
                <c:pt idx="96">
                  <c:v>461803.51590374054</c:v>
                </c:pt>
                <c:pt idx="97">
                  <c:v>1375577.8518198417</c:v>
                </c:pt>
                <c:pt idx="98">
                  <c:v>76318.169958108483</c:v>
                </c:pt>
                <c:pt idx="99">
                  <c:v>592904.56850211322</c:v>
                </c:pt>
                <c:pt idx="100">
                  <c:v>800658.50031887915</c:v>
                </c:pt>
                <c:pt idx="101">
                  <c:v>310139.33264370129</c:v>
                </c:pt>
                <c:pt idx="102">
                  <c:v>241890.86071919996</c:v>
                </c:pt>
                <c:pt idx="103">
                  <c:v>784891.78167297749</c:v>
                </c:pt>
                <c:pt idx="104">
                  <c:v>684794.44766786124</c:v>
                </c:pt>
                <c:pt idx="105">
                  <c:v>488676.00811805972</c:v>
                </c:pt>
                <c:pt idx="106">
                  <c:v>218851.76144338478</c:v>
                </c:pt>
                <c:pt idx="107">
                  <c:v>242155.56857878453</c:v>
                </c:pt>
                <c:pt idx="108">
                  <c:v>146629.06181113955</c:v>
                </c:pt>
                <c:pt idx="109">
                  <c:v>453004.76709047687</c:v>
                </c:pt>
                <c:pt idx="110">
                  <c:v>284654.86111881869</c:v>
                </c:pt>
                <c:pt idx="111">
                  <c:v>918827.87993810419</c:v>
                </c:pt>
                <c:pt idx="112">
                  <c:v>497572.85369911231</c:v>
                </c:pt>
                <c:pt idx="113">
                  <c:v>208488.54345122431</c:v>
                </c:pt>
                <c:pt idx="114">
                  <c:v>885158.47719578247</c:v>
                </c:pt>
                <c:pt idx="115">
                  <c:v>78416.37967531191</c:v>
                </c:pt>
                <c:pt idx="116">
                  <c:v>184596.87481825892</c:v>
                </c:pt>
                <c:pt idx="117">
                  <c:v>723217.43948684575</c:v>
                </c:pt>
                <c:pt idx="118">
                  <c:v>132502.46580375693</c:v>
                </c:pt>
                <c:pt idx="119">
                  <c:v>171382.54918778993</c:v>
                </c:pt>
                <c:pt idx="120">
                  <c:v>190346.62565253989</c:v>
                </c:pt>
                <c:pt idx="121">
                  <c:v>186119.40203911954</c:v>
                </c:pt>
                <c:pt idx="122">
                  <c:v>40781.638571681222</c:v>
                </c:pt>
                <c:pt idx="123">
                  <c:v>262197.92914939224</c:v>
                </c:pt>
                <c:pt idx="124">
                  <c:v>718145.40459270671</c:v>
                </c:pt>
                <c:pt idx="125">
                  <c:v>62840.567466713655</c:v>
                </c:pt>
                <c:pt idx="126">
                  <c:v>61017.358336926089</c:v>
                </c:pt>
                <c:pt idx="127">
                  <c:v>310874.32050656981</c:v>
                </c:pt>
                <c:pt idx="128">
                  <c:v>1224544.2435701899</c:v>
                </c:pt>
                <c:pt idx="129">
                  <c:v>248847.56510985747</c:v>
                </c:pt>
                <c:pt idx="130">
                  <c:v>62212.077609534383</c:v>
                </c:pt>
                <c:pt idx="131">
                  <c:v>125627.47903901985</c:v>
                </c:pt>
                <c:pt idx="132">
                  <c:v>346230.42051876051</c:v>
                </c:pt>
                <c:pt idx="133">
                  <c:v>537745.15934189002</c:v>
                </c:pt>
                <c:pt idx="134">
                  <c:v>159015.94579590266</c:v>
                </c:pt>
                <c:pt idx="135">
                  <c:v>370259.69891473564</c:v>
                </c:pt>
                <c:pt idx="136">
                  <c:v>403668.62991515809</c:v>
                </c:pt>
                <c:pt idx="137">
                  <c:v>410093.45006627205</c:v>
                </c:pt>
                <c:pt idx="138">
                  <c:v>197450.03767991497</c:v>
                </c:pt>
                <c:pt idx="139">
                  <c:v>841137.07718790497</c:v>
                </c:pt>
                <c:pt idx="140">
                  <c:v>267218.16412088531</c:v>
                </c:pt>
                <c:pt idx="141">
                  <c:v>683445.67192556756</c:v>
                </c:pt>
                <c:pt idx="142">
                  <c:v>194753.81889290753</c:v>
                </c:pt>
                <c:pt idx="143">
                  <c:v>893540.33643196197</c:v>
                </c:pt>
                <c:pt idx="144">
                  <c:v>84147.422041395912</c:v>
                </c:pt>
                <c:pt idx="145">
                  <c:v>661715.75607861695</c:v>
                </c:pt>
                <c:pt idx="146">
                  <c:v>475797.98607798084</c:v>
                </c:pt>
                <c:pt idx="147">
                  <c:v>469634.53392707079</c:v>
                </c:pt>
                <c:pt idx="148">
                  <c:v>609143.13881457155</c:v>
                </c:pt>
                <c:pt idx="149">
                  <c:v>96561.987837919718</c:v>
                </c:pt>
                <c:pt idx="150">
                  <c:v>117061.0623498964</c:v>
                </c:pt>
                <c:pt idx="151">
                  <c:v>146269.395103752</c:v>
                </c:pt>
                <c:pt idx="152">
                  <c:v>459582.07057190494</c:v>
                </c:pt>
                <c:pt idx="153">
                  <c:v>973429.07304569858</c:v>
                </c:pt>
                <c:pt idx="154">
                  <c:v>257224.19399587548</c:v>
                </c:pt>
                <c:pt idx="155">
                  <c:v>200607.715781534</c:v>
                </c:pt>
                <c:pt idx="156">
                  <c:v>41420.45041047121</c:v>
                </c:pt>
                <c:pt idx="157">
                  <c:v>104180.31169171778</c:v>
                </c:pt>
                <c:pt idx="158">
                  <c:v>1072106.9413853856</c:v>
                </c:pt>
                <c:pt idx="159">
                  <c:v>266722.83936013008</c:v>
                </c:pt>
                <c:pt idx="160">
                  <c:v>58255.538605022557</c:v>
                </c:pt>
                <c:pt idx="161">
                  <c:v>132587.71488078297</c:v>
                </c:pt>
                <c:pt idx="162">
                  <c:v>192435.0597061174</c:v>
                </c:pt>
                <c:pt idx="163">
                  <c:v>285582.90331233654</c:v>
                </c:pt>
                <c:pt idx="164">
                  <c:v>493321.60852551513</c:v>
                </c:pt>
                <c:pt idx="165">
                  <c:v>995197.89344517933</c:v>
                </c:pt>
                <c:pt idx="166">
                  <c:v>2149502.3614813518</c:v>
                </c:pt>
                <c:pt idx="167">
                  <c:v>581749.37922133389</c:v>
                </c:pt>
                <c:pt idx="168">
                  <c:v>116697.21020529748</c:v>
                </c:pt>
                <c:pt idx="169">
                  <c:v>153635.21133103449</c:v>
                </c:pt>
                <c:pt idx="170">
                  <c:v>392102.28956202714</c:v>
                </c:pt>
                <c:pt idx="171">
                  <c:v>313926.98747882101</c:v>
                </c:pt>
                <c:pt idx="172">
                  <c:v>337802.97889245983</c:v>
                </c:pt>
                <c:pt idx="173">
                  <c:v>328022.74736348249</c:v>
                </c:pt>
                <c:pt idx="174">
                  <c:v>436019.05683494825</c:v>
                </c:pt>
                <c:pt idx="175">
                  <c:v>324447.20315835619</c:v>
                </c:pt>
                <c:pt idx="176">
                  <c:v>470541.32909363328</c:v>
                </c:pt>
                <c:pt idx="177">
                  <c:v>251789.0405917677</c:v>
                </c:pt>
                <c:pt idx="178">
                  <c:v>71582.280145689016</c:v>
                </c:pt>
                <c:pt idx="179">
                  <c:v>509524.19278123183</c:v>
                </c:pt>
                <c:pt idx="180">
                  <c:v>433188.97968969506</c:v>
                </c:pt>
                <c:pt idx="181">
                  <c:v>749579.68832607998</c:v>
                </c:pt>
                <c:pt idx="182">
                  <c:v>255712.87128001425</c:v>
                </c:pt>
                <c:pt idx="183">
                  <c:v>108904.04070402279</c:v>
                </c:pt>
                <c:pt idx="184">
                  <c:v>296796.20648967061</c:v>
                </c:pt>
                <c:pt idx="185">
                  <c:v>337745.66207131883</c:v>
                </c:pt>
                <c:pt idx="186">
                  <c:v>964065.15850243368</c:v>
                </c:pt>
                <c:pt idx="187">
                  <c:v>744264.60774085287</c:v>
                </c:pt>
                <c:pt idx="188">
                  <c:v>77170.882007702574</c:v>
                </c:pt>
                <c:pt idx="189">
                  <c:v>411025.39799849322</c:v>
                </c:pt>
                <c:pt idx="190">
                  <c:v>159194.10218256977</c:v>
                </c:pt>
                <c:pt idx="191">
                  <c:v>644142.40012361016</c:v>
                </c:pt>
                <c:pt idx="192">
                  <c:v>154139.7616389404</c:v>
                </c:pt>
                <c:pt idx="193">
                  <c:v>2158517.9894718439</c:v>
                </c:pt>
                <c:pt idx="194">
                  <c:v>113220.63993202605</c:v>
                </c:pt>
                <c:pt idx="195">
                  <c:v>923873.66670953482</c:v>
                </c:pt>
                <c:pt idx="196">
                  <c:v>1779353.0602036272</c:v>
                </c:pt>
                <c:pt idx="197">
                  <c:v>506602.38887202361</c:v>
                </c:pt>
                <c:pt idx="198">
                  <c:v>433909.60176396358</c:v>
                </c:pt>
                <c:pt idx="199">
                  <c:v>155762.94184337102</c:v>
                </c:pt>
                <c:pt idx="200">
                  <c:v>332404.02723803167</c:v>
                </c:pt>
                <c:pt idx="201">
                  <c:v>1813752.1664947446</c:v>
                </c:pt>
                <c:pt idx="202">
                  <c:v>204863.74975296095</c:v>
                </c:pt>
                <c:pt idx="203">
                  <c:v>371536.83114159998</c:v>
                </c:pt>
                <c:pt idx="204">
                  <c:v>113287.0883929667</c:v>
                </c:pt>
                <c:pt idx="205">
                  <c:v>1401244.9624448889</c:v>
                </c:pt>
                <c:pt idx="206">
                  <c:v>294082.74459233158</c:v>
                </c:pt>
                <c:pt idx="207">
                  <c:v>1221900.6258873527</c:v>
                </c:pt>
                <c:pt idx="208">
                  <c:v>584785.26984431769</c:v>
                </c:pt>
                <c:pt idx="209">
                  <c:v>244516.77551491064</c:v>
                </c:pt>
                <c:pt idx="210">
                  <c:v>650963.00202592206</c:v>
                </c:pt>
                <c:pt idx="211">
                  <c:v>498710.60865250399</c:v>
                </c:pt>
                <c:pt idx="212">
                  <c:v>527994.71679615893</c:v>
                </c:pt>
                <c:pt idx="213">
                  <c:v>181949.68753630013</c:v>
                </c:pt>
                <c:pt idx="214">
                  <c:v>173490.46062803542</c:v>
                </c:pt>
                <c:pt idx="215">
                  <c:v>378736.88366001821</c:v>
                </c:pt>
                <c:pt idx="216">
                  <c:v>764608.02130586491</c:v>
                </c:pt>
                <c:pt idx="217">
                  <c:v>265525.38718317129</c:v>
                </c:pt>
                <c:pt idx="218">
                  <c:v>72275.678970554844</c:v>
                </c:pt>
                <c:pt idx="219">
                  <c:v>90376.992928764783</c:v>
                </c:pt>
                <c:pt idx="220">
                  <c:v>368699.44301219581</c:v>
                </c:pt>
                <c:pt idx="221">
                  <c:v>965083.76929739071</c:v>
                </c:pt>
                <c:pt idx="222">
                  <c:v>794116.89239801362</c:v>
                </c:pt>
                <c:pt idx="223">
                  <c:v>1711432.9436273645</c:v>
                </c:pt>
                <c:pt idx="224">
                  <c:v>208182.84930864617</c:v>
                </c:pt>
                <c:pt idx="225">
                  <c:v>117144.38154868889</c:v>
                </c:pt>
                <c:pt idx="226">
                  <c:v>70215.775736290947</c:v>
                </c:pt>
                <c:pt idx="227">
                  <c:v>982341.1548964387</c:v>
                </c:pt>
                <c:pt idx="228">
                  <c:v>529753.52005724108</c:v>
                </c:pt>
                <c:pt idx="229">
                  <c:v>555471.22575719713</c:v>
                </c:pt>
                <c:pt idx="230">
                  <c:v>394987.08146031742</c:v>
                </c:pt>
                <c:pt idx="231">
                  <c:v>170618.79494012476</c:v>
                </c:pt>
                <c:pt idx="232">
                  <c:v>324930.16309339454</c:v>
                </c:pt>
                <c:pt idx="233">
                  <c:v>82520.603362854279</c:v>
                </c:pt>
                <c:pt idx="234">
                  <c:v>83278.591918795573</c:v>
                </c:pt>
                <c:pt idx="235">
                  <c:v>288449.15368799435</c:v>
                </c:pt>
                <c:pt idx="236">
                  <c:v>153429.82276837763</c:v>
                </c:pt>
                <c:pt idx="237">
                  <c:v>107213.38975534456</c:v>
                </c:pt>
                <c:pt idx="238">
                  <c:v>576997.12587599142</c:v>
                </c:pt>
                <c:pt idx="239">
                  <c:v>412804.57129645895</c:v>
                </c:pt>
                <c:pt idx="240">
                  <c:v>1132041.7341108522</c:v>
                </c:pt>
                <c:pt idx="241">
                  <c:v>46528.483767258098</c:v>
                </c:pt>
                <c:pt idx="242">
                  <c:v>443037.19408856222</c:v>
                </c:pt>
                <c:pt idx="243">
                  <c:v>2022282.9736911922</c:v>
                </c:pt>
                <c:pt idx="244">
                  <c:v>389134.5599565747</c:v>
                </c:pt>
                <c:pt idx="245">
                  <c:v>238503.33054074727</c:v>
                </c:pt>
                <c:pt idx="246">
                  <c:v>276291.0682638188</c:v>
                </c:pt>
                <c:pt idx="247">
                  <c:v>442635.91375301837</c:v>
                </c:pt>
                <c:pt idx="248">
                  <c:v>257714.98562170757</c:v>
                </c:pt>
                <c:pt idx="249">
                  <c:v>161666.15551258071</c:v>
                </c:pt>
                <c:pt idx="250">
                  <c:v>36676.440820517091</c:v>
                </c:pt>
                <c:pt idx="251">
                  <c:v>1849528.3312106852</c:v>
                </c:pt>
                <c:pt idx="252">
                  <c:v>107784.74252543718</c:v>
                </c:pt>
                <c:pt idx="253">
                  <c:v>927573.28444515634</c:v>
                </c:pt>
                <c:pt idx="254">
                  <c:v>257385.99509486934</c:v>
                </c:pt>
                <c:pt idx="255">
                  <c:v>217996.39595430376</c:v>
                </c:pt>
                <c:pt idx="256">
                  <c:v>228066.1369369661</c:v>
                </c:pt>
                <c:pt idx="257">
                  <c:v>573013.77758325427</c:v>
                </c:pt>
                <c:pt idx="258">
                  <c:v>212333.49654904133</c:v>
                </c:pt>
                <c:pt idx="259">
                  <c:v>282890.78994258802</c:v>
                </c:pt>
                <c:pt idx="260">
                  <c:v>70154.405898660567</c:v>
                </c:pt>
                <c:pt idx="261">
                  <c:v>176151.76138328406</c:v>
                </c:pt>
                <c:pt idx="262">
                  <c:v>172800.59978420119</c:v>
                </c:pt>
                <c:pt idx="263">
                  <c:v>371115.07534953742</c:v>
                </c:pt>
                <c:pt idx="264">
                  <c:v>842627.20753049874</c:v>
                </c:pt>
                <c:pt idx="265">
                  <c:v>1180835.00614839</c:v>
                </c:pt>
                <c:pt idx="266">
                  <c:v>506187.91046693712</c:v>
                </c:pt>
                <c:pt idx="267">
                  <c:v>1993479.7662817102</c:v>
                </c:pt>
                <c:pt idx="268">
                  <c:v>1085260.649898449</c:v>
                </c:pt>
                <c:pt idx="269">
                  <c:v>631024.662600248</c:v>
                </c:pt>
                <c:pt idx="270">
                  <c:v>1187816.9971675132</c:v>
                </c:pt>
                <c:pt idx="271">
                  <c:v>1355555.0028865535</c:v>
                </c:pt>
                <c:pt idx="272">
                  <c:v>3802954.5500496672</c:v>
                </c:pt>
                <c:pt idx="273">
                  <c:v>810294.78590031911</c:v>
                </c:pt>
                <c:pt idx="274">
                  <c:v>313269.90213000629</c:v>
                </c:pt>
                <c:pt idx="275">
                  <c:v>106173.70206643049</c:v>
                </c:pt>
                <c:pt idx="276">
                  <c:v>297753.42372758425</c:v>
                </c:pt>
                <c:pt idx="277">
                  <c:v>265776.23918225768</c:v>
                </c:pt>
                <c:pt idx="278">
                  <c:v>170420.54294027764</c:v>
                </c:pt>
                <c:pt idx="279">
                  <c:v>297040.37315608765</c:v>
                </c:pt>
                <c:pt idx="280">
                  <c:v>716991.39371894742</c:v>
                </c:pt>
                <c:pt idx="281">
                  <c:v>1040332.6300326789</c:v>
                </c:pt>
                <c:pt idx="282">
                  <c:v>312949.2180444093</c:v>
                </c:pt>
                <c:pt idx="283">
                  <c:v>5168358.7467763564</c:v>
                </c:pt>
                <c:pt idx="284">
                  <c:v>228870.37670990065</c:v>
                </c:pt>
                <c:pt idx="285">
                  <c:v>198414.72285143659</c:v>
                </c:pt>
                <c:pt idx="286">
                  <c:v>952925.40132651897</c:v>
                </c:pt>
                <c:pt idx="287">
                  <c:v>778253.03856804594</c:v>
                </c:pt>
                <c:pt idx="288">
                  <c:v>1621685.7862275625</c:v>
                </c:pt>
                <c:pt idx="289">
                  <c:v>1845034.8215296955</c:v>
                </c:pt>
                <c:pt idx="290">
                  <c:v>261240.24515921276</c:v>
                </c:pt>
                <c:pt idx="291">
                  <c:v>1723241.3320605166</c:v>
                </c:pt>
                <c:pt idx="292">
                  <c:v>341932.67273725796</c:v>
                </c:pt>
                <c:pt idx="293">
                  <c:v>567554.18148136698</c:v>
                </c:pt>
                <c:pt idx="294">
                  <c:v>313073.50520287192</c:v>
                </c:pt>
                <c:pt idx="295">
                  <c:v>767809.15759649617</c:v>
                </c:pt>
                <c:pt idx="296">
                  <c:v>407747.26622335147</c:v>
                </c:pt>
                <c:pt idx="297">
                  <c:v>324965.14099526679</c:v>
                </c:pt>
                <c:pt idx="298">
                  <c:v>688602.04428852932</c:v>
                </c:pt>
                <c:pt idx="299">
                  <c:v>804073.79326152499</c:v>
                </c:pt>
                <c:pt idx="300">
                  <c:v>643623.04442122171</c:v>
                </c:pt>
                <c:pt idx="301">
                  <c:v>885836.02591901878</c:v>
                </c:pt>
                <c:pt idx="302">
                  <c:v>431302.20331204252</c:v>
                </c:pt>
                <c:pt idx="303">
                  <c:v>206980.55021020889</c:v>
                </c:pt>
                <c:pt idx="304">
                  <c:v>62114.578949465154</c:v>
                </c:pt>
                <c:pt idx="305">
                  <c:v>75756.194945298834</c:v>
                </c:pt>
                <c:pt idx="306">
                  <c:v>461406.54514006275</c:v>
                </c:pt>
                <c:pt idx="307">
                  <c:v>607318.9281517684</c:v>
                </c:pt>
                <c:pt idx="308">
                  <c:v>337797.79096133553</c:v>
                </c:pt>
                <c:pt idx="309">
                  <c:v>212704.81574767589</c:v>
                </c:pt>
                <c:pt idx="310">
                  <c:v>239359.05507592499</c:v>
                </c:pt>
                <c:pt idx="311">
                  <c:v>908341.48372058163</c:v>
                </c:pt>
                <c:pt idx="312">
                  <c:v>265153.92723419715</c:v>
                </c:pt>
                <c:pt idx="313">
                  <c:v>116271.38567676856</c:v>
                </c:pt>
                <c:pt idx="314">
                  <c:v>174083.59826594483</c:v>
                </c:pt>
                <c:pt idx="315">
                  <c:v>611701.17196608498</c:v>
                </c:pt>
                <c:pt idx="316">
                  <c:v>459929.97716791125</c:v>
                </c:pt>
                <c:pt idx="317">
                  <c:v>107709.29393645741</c:v>
                </c:pt>
                <c:pt idx="318">
                  <c:v>472762.15763305913</c:v>
                </c:pt>
                <c:pt idx="319">
                  <c:v>365068.34832979128</c:v>
                </c:pt>
                <c:pt idx="320">
                  <c:v>147065.51782574825</c:v>
                </c:pt>
                <c:pt idx="321">
                  <c:v>197958.28747238318</c:v>
                </c:pt>
                <c:pt idx="322">
                  <c:v>266928.41445251339</c:v>
                </c:pt>
                <c:pt idx="323">
                  <c:v>208578.50835812854</c:v>
                </c:pt>
                <c:pt idx="324">
                  <c:v>292362.09842569666</c:v>
                </c:pt>
                <c:pt idx="325">
                  <c:v>1016562.7873164937</c:v>
                </c:pt>
                <c:pt idx="326">
                  <c:v>80690.030042490966</c:v>
                </c:pt>
                <c:pt idx="327">
                  <c:v>376757.14887756965</c:v>
                </c:pt>
                <c:pt idx="328">
                  <c:v>213728.936276027</c:v>
                </c:pt>
                <c:pt idx="329">
                  <c:v>1136904.0632566586</c:v>
                </c:pt>
                <c:pt idx="330">
                  <c:v>790701.67912379745</c:v>
                </c:pt>
                <c:pt idx="331">
                  <c:v>260291.58728654488</c:v>
                </c:pt>
                <c:pt idx="332">
                  <c:v>168330.73917564022</c:v>
                </c:pt>
                <c:pt idx="333">
                  <c:v>717922.19129550538</c:v>
                </c:pt>
                <c:pt idx="334">
                  <c:v>1002328.3601861324</c:v>
                </c:pt>
                <c:pt idx="335">
                  <c:v>61504.887375870625</c:v>
                </c:pt>
                <c:pt idx="336">
                  <c:v>782959.33656181023</c:v>
                </c:pt>
                <c:pt idx="337">
                  <c:v>178090.63476433654</c:v>
                </c:pt>
                <c:pt idx="338">
                  <c:v>210343.23236432884</c:v>
                </c:pt>
                <c:pt idx="339">
                  <c:v>344281.02295039559</c:v>
                </c:pt>
                <c:pt idx="340">
                  <c:v>48980.148667510082</c:v>
                </c:pt>
                <c:pt idx="341">
                  <c:v>2299904.1669819131</c:v>
                </c:pt>
                <c:pt idx="342">
                  <c:v>419316.02230414166</c:v>
                </c:pt>
                <c:pt idx="343">
                  <c:v>550079.31394413556</c:v>
                </c:pt>
                <c:pt idx="344">
                  <c:v>131983.44341885159</c:v>
                </c:pt>
                <c:pt idx="345">
                  <c:v>371244.9166236521</c:v>
                </c:pt>
                <c:pt idx="346">
                  <c:v>469699.16592216835</c:v>
                </c:pt>
                <c:pt idx="347">
                  <c:v>133258.7184111251</c:v>
                </c:pt>
                <c:pt idx="348">
                  <c:v>408220.31082415377</c:v>
                </c:pt>
                <c:pt idx="349">
                  <c:v>258109.95260444452</c:v>
                </c:pt>
                <c:pt idx="350">
                  <c:v>181882.98212944824</c:v>
                </c:pt>
                <c:pt idx="351">
                  <c:v>201168.97259753884</c:v>
                </c:pt>
                <c:pt idx="352">
                  <c:v>152420.08326912331</c:v>
                </c:pt>
                <c:pt idx="353">
                  <c:v>251963.7489013313</c:v>
                </c:pt>
                <c:pt idx="354">
                  <c:v>573565.60252702562</c:v>
                </c:pt>
                <c:pt idx="355">
                  <c:v>491422.22886568221</c:v>
                </c:pt>
                <c:pt idx="356">
                  <c:v>157039.88032953392</c:v>
                </c:pt>
                <c:pt idx="357">
                  <c:v>394541.34071940696</c:v>
                </c:pt>
                <c:pt idx="358">
                  <c:v>242936.98671850745</c:v>
                </c:pt>
                <c:pt idx="359">
                  <c:v>168097.94568164335</c:v>
                </c:pt>
                <c:pt idx="360">
                  <c:v>54402.914581435529</c:v>
                </c:pt>
                <c:pt idx="361">
                  <c:v>733314.01485466177</c:v>
                </c:pt>
                <c:pt idx="362">
                  <c:v>692528.901253402</c:v>
                </c:pt>
                <c:pt idx="363">
                  <c:v>105833.17901851628</c:v>
                </c:pt>
                <c:pt idx="364">
                  <c:v>1814492.0838855715</c:v>
                </c:pt>
                <c:pt idx="365">
                  <c:v>171450.6471802</c:v>
                </c:pt>
                <c:pt idx="366">
                  <c:v>502009.62321230141</c:v>
                </c:pt>
                <c:pt idx="367">
                  <c:v>154380.2844907798</c:v>
                </c:pt>
                <c:pt idx="368">
                  <c:v>1109650.4885353746</c:v>
                </c:pt>
                <c:pt idx="369">
                  <c:v>78883.908552602094</c:v>
                </c:pt>
                <c:pt idx="370">
                  <c:v>131514.81654089206</c:v>
                </c:pt>
                <c:pt idx="371">
                  <c:v>331451.04833056347</c:v>
                </c:pt>
                <c:pt idx="372">
                  <c:v>2095025.1731077824</c:v>
                </c:pt>
                <c:pt idx="373">
                  <c:v>561680.46691191616</c:v>
                </c:pt>
                <c:pt idx="374">
                  <c:v>321131.21047722222</c:v>
                </c:pt>
                <c:pt idx="375">
                  <c:v>360913.60761244217</c:v>
                </c:pt>
                <c:pt idx="376">
                  <c:v>217860.70199858514</c:v>
                </c:pt>
                <c:pt idx="377">
                  <c:v>990219.41720716143</c:v>
                </c:pt>
                <c:pt idx="378">
                  <c:v>89932.355447511596</c:v>
                </c:pt>
                <c:pt idx="379">
                  <c:v>577785.67164783808</c:v>
                </c:pt>
                <c:pt idx="380">
                  <c:v>713782.38014620577</c:v>
                </c:pt>
                <c:pt idx="381">
                  <c:v>2437240.5522566829</c:v>
                </c:pt>
                <c:pt idx="382">
                  <c:v>219286.13908526508</c:v>
                </c:pt>
                <c:pt idx="383">
                  <c:v>1072182.7714345595</c:v>
                </c:pt>
                <c:pt idx="384">
                  <c:v>125173.59103713524</c:v>
                </c:pt>
                <c:pt idx="385">
                  <c:v>37954.937436591128</c:v>
                </c:pt>
                <c:pt idx="386">
                  <c:v>780645.39788724377</c:v>
                </c:pt>
                <c:pt idx="387">
                  <c:v>199161.29544745275</c:v>
                </c:pt>
                <c:pt idx="388">
                  <c:v>142092.5963820146</c:v>
                </c:pt>
                <c:pt idx="389">
                  <c:v>1726263.6820861159</c:v>
                </c:pt>
                <c:pt idx="390">
                  <c:v>453014.93987471214</c:v>
                </c:pt>
                <c:pt idx="391">
                  <c:v>297588.5939173862</c:v>
                </c:pt>
                <c:pt idx="392">
                  <c:v>181780.55686217826</c:v>
                </c:pt>
                <c:pt idx="393">
                  <c:v>225022.3731672306</c:v>
                </c:pt>
                <c:pt idx="394">
                  <c:v>342898.78949052951</c:v>
                </c:pt>
                <c:pt idx="395">
                  <c:v>173843.16381518479</c:v>
                </c:pt>
                <c:pt idx="396">
                  <c:v>1211891.4795702894</c:v>
                </c:pt>
                <c:pt idx="397">
                  <c:v>536773.02890077943</c:v>
                </c:pt>
                <c:pt idx="398">
                  <c:v>83367.446750326402</c:v>
                </c:pt>
                <c:pt idx="399">
                  <c:v>1179787.2087895954</c:v>
                </c:pt>
                <c:pt idx="400">
                  <c:v>1538930.2253696292</c:v>
                </c:pt>
                <c:pt idx="401">
                  <c:v>263241.46267372044</c:v>
                </c:pt>
                <c:pt idx="402">
                  <c:v>849315.23186636448</c:v>
                </c:pt>
                <c:pt idx="403">
                  <c:v>34664.497170019778</c:v>
                </c:pt>
                <c:pt idx="404">
                  <c:v>906995.9330646313</c:v>
                </c:pt>
                <c:pt idx="405">
                  <c:v>761545.88795382984</c:v>
                </c:pt>
                <c:pt idx="406">
                  <c:v>236766.31074954694</c:v>
                </c:pt>
                <c:pt idx="407">
                  <c:v>651096.84849943139</c:v>
                </c:pt>
                <c:pt idx="408">
                  <c:v>995483.98260907282</c:v>
                </c:pt>
                <c:pt idx="409">
                  <c:v>128111.86668637527</c:v>
                </c:pt>
                <c:pt idx="410">
                  <c:v>385066.6756149017</c:v>
                </c:pt>
                <c:pt idx="411">
                  <c:v>142114.76065375941</c:v>
                </c:pt>
                <c:pt idx="412">
                  <c:v>75391.382029302127</c:v>
                </c:pt>
                <c:pt idx="413">
                  <c:v>135247.72630223009</c:v>
                </c:pt>
                <c:pt idx="414">
                  <c:v>682047.66507999296</c:v>
                </c:pt>
                <c:pt idx="415">
                  <c:v>563958.40136258537</c:v>
                </c:pt>
                <c:pt idx="416">
                  <c:v>855486.60746931052</c:v>
                </c:pt>
                <c:pt idx="417">
                  <c:v>809633.5997055847</c:v>
                </c:pt>
                <c:pt idx="418">
                  <c:v>833695.75863553898</c:v>
                </c:pt>
                <c:pt idx="419">
                  <c:v>680165.03563864715</c:v>
                </c:pt>
                <c:pt idx="420">
                  <c:v>2468211.8994879592</c:v>
                </c:pt>
                <c:pt idx="421">
                  <c:v>293131.0879723315</c:v>
                </c:pt>
                <c:pt idx="422">
                  <c:v>192355.14154029466</c:v>
                </c:pt>
                <c:pt idx="423">
                  <c:v>657661.09871576575</c:v>
                </c:pt>
                <c:pt idx="424">
                  <c:v>455146.72318555845</c:v>
                </c:pt>
                <c:pt idx="425">
                  <c:v>867023.32929283066</c:v>
                </c:pt>
                <c:pt idx="426">
                  <c:v>3805539.7876630113</c:v>
                </c:pt>
                <c:pt idx="427">
                  <c:v>485555.43765571568</c:v>
                </c:pt>
                <c:pt idx="428">
                  <c:v>118280.31090561145</c:v>
                </c:pt>
                <c:pt idx="429">
                  <c:v>105555.76937180007</c:v>
                </c:pt>
                <c:pt idx="430">
                  <c:v>379289.47006780008</c:v>
                </c:pt>
                <c:pt idx="431">
                  <c:v>281308.71279114846</c:v>
                </c:pt>
                <c:pt idx="432">
                  <c:v>240662.06345761137</c:v>
                </c:pt>
                <c:pt idx="433">
                  <c:v>201104.79243520764</c:v>
                </c:pt>
                <c:pt idx="434">
                  <c:v>363904.29701099475</c:v>
                </c:pt>
                <c:pt idx="435">
                  <c:v>113837.53620995709</c:v>
                </c:pt>
                <c:pt idx="436">
                  <c:v>247988.5056025917</c:v>
                </c:pt>
                <c:pt idx="437">
                  <c:v>164670.1554798795</c:v>
                </c:pt>
                <c:pt idx="438">
                  <c:v>223876.07446975022</c:v>
                </c:pt>
                <c:pt idx="439">
                  <c:v>107959.05487476251</c:v>
                </c:pt>
                <c:pt idx="440">
                  <c:v>387553.60593477753</c:v>
                </c:pt>
                <c:pt idx="441">
                  <c:v>578990.74139248836</c:v>
                </c:pt>
                <c:pt idx="442">
                  <c:v>1396794.8845107057</c:v>
                </c:pt>
                <c:pt idx="443">
                  <c:v>213633.46021511257</c:v>
                </c:pt>
                <c:pt idx="444">
                  <c:v>1177539.4663048242</c:v>
                </c:pt>
                <c:pt idx="445">
                  <c:v>861066.90128696943</c:v>
                </c:pt>
                <c:pt idx="446">
                  <c:v>290082.48702172388</c:v>
                </c:pt>
                <c:pt idx="447">
                  <c:v>148465.35198239936</c:v>
                </c:pt>
                <c:pt idx="448">
                  <c:v>185670.78939189619</c:v>
                </c:pt>
                <c:pt idx="449">
                  <c:v>123330.64457403273</c:v>
                </c:pt>
                <c:pt idx="450">
                  <c:v>647216.58661585138</c:v>
                </c:pt>
                <c:pt idx="451">
                  <c:v>405743.00709060073</c:v>
                </c:pt>
                <c:pt idx="452">
                  <c:v>214851.32532291953</c:v>
                </c:pt>
                <c:pt idx="453">
                  <c:v>197724.10929506796</c:v>
                </c:pt>
                <c:pt idx="454">
                  <c:v>402923.84566340334</c:v>
                </c:pt>
                <c:pt idx="455">
                  <c:v>234549.55895816095</c:v>
                </c:pt>
                <c:pt idx="456">
                  <c:v>141404.53322585404</c:v>
                </c:pt>
                <c:pt idx="457">
                  <c:v>225164.720050367</c:v>
                </c:pt>
                <c:pt idx="458">
                  <c:v>227302.1333989618</c:v>
                </c:pt>
                <c:pt idx="459">
                  <c:v>345436.76090605889</c:v>
                </c:pt>
                <c:pt idx="460">
                  <c:v>5245425.7752967104</c:v>
                </c:pt>
                <c:pt idx="461">
                  <c:v>331992.86051691597</c:v>
                </c:pt>
                <c:pt idx="462">
                  <c:v>133684.44514913077</c:v>
                </c:pt>
                <c:pt idx="463">
                  <c:v>126001.0933192337</c:v>
                </c:pt>
                <c:pt idx="464">
                  <c:v>393329.91627220216</c:v>
                </c:pt>
                <c:pt idx="465">
                  <c:v>399611.41538394144</c:v>
                </c:pt>
                <c:pt idx="466">
                  <c:v>562164.80147478776</c:v>
                </c:pt>
                <c:pt idx="467">
                  <c:v>1408059.7021650469</c:v>
                </c:pt>
                <c:pt idx="468">
                  <c:v>311036.73576840927</c:v>
                </c:pt>
                <c:pt idx="469">
                  <c:v>231206.62593030065</c:v>
                </c:pt>
                <c:pt idx="470">
                  <c:v>216058.11470229313</c:v>
                </c:pt>
                <c:pt idx="471">
                  <c:v>155166.89703848044</c:v>
                </c:pt>
                <c:pt idx="472">
                  <c:v>1384134.3807980269</c:v>
                </c:pt>
                <c:pt idx="473">
                  <c:v>5535090.8398417626</c:v>
                </c:pt>
                <c:pt idx="474">
                  <c:v>143871.51132215894</c:v>
                </c:pt>
                <c:pt idx="475">
                  <c:v>622399.47076216911</c:v>
                </c:pt>
                <c:pt idx="476">
                  <c:v>250746.17006643381</c:v>
                </c:pt>
                <c:pt idx="477">
                  <c:v>88122.979247990195</c:v>
                </c:pt>
                <c:pt idx="478">
                  <c:v>482931.97162637039</c:v>
                </c:pt>
                <c:pt idx="479">
                  <c:v>782206.71281393606</c:v>
                </c:pt>
                <c:pt idx="480">
                  <c:v>151894.66990571684</c:v>
                </c:pt>
                <c:pt idx="481">
                  <c:v>539170.93455775152</c:v>
                </c:pt>
                <c:pt idx="482">
                  <c:v>922532.51283903979</c:v>
                </c:pt>
                <c:pt idx="483">
                  <c:v>344033.26846278302</c:v>
                </c:pt>
                <c:pt idx="484">
                  <c:v>2103062.6570000187</c:v>
                </c:pt>
                <c:pt idx="485">
                  <c:v>1079177.0546447809</c:v>
                </c:pt>
                <c:pt idx="486">
                  <c:v>311268.87116333598</c:v>
                </c:pt>
                <c:pt idx="487">
                  <c:v>814718.40316462656</c:v>
                </c:pt>
                <c:pt idx="488">
                  <c:v>1127361.872787938</c:v>
                </c:pt>
                <c:pt idx="489">
                  <c:v>306847.59138211358</c:v>
                </c:pt>
                <c:pt idx="490">
                  <c:v>3418389.9545377921</c:v>
                </c:pt>
                <c:pt idx="491">
                  <c:v>392100.94168566563</c:v>
                </c:pt>
                <c:pt idx="492">
                  <c:v>1103592.2722640994</c:v>
                </c:pt>
                <c:pt idx="493">
                  <c:v>816535.00704138947</c:v>
                </c:pt>
                <c:pt idx="494">
                  <c:v>216119.3426229434</c:v>
                </c:pt>
                <c:pt idx="495">
                  <c:v>370095.36472304602</c:v>
                </c:pt>
                <c:pt idx="496">
                  <c:v>113502.4108845111</c:v>
                </c:pt>
                <c:pt idx="497">
                  <c:v>724058.94145483256</c:v>
                </c:pt>
                <c:pt idx="498">
                  <c:v>257341.43802526451</c:v>
                </c:pt>
                <c:pt idx="499">
                  <c:v>305379.12324153364</c:v>
                </c:pt>
                <c:pt idx="500">
                  <c:v>1085995.5134182144</c:v>
                </c:pt>
                <c:pt idx="501">
                  <c:v>695924.3127390322</c:v>
                </c:pt>
                <c:pt idx="502">
                  <c:v>431412.98375640885</c:v>
                </c:pt>
                <c:pt idx="503">
                  <c:v>42917.528428268481</c:v>
                </c:pt>
                <c:pt idx="504">
                  <c:v>167274.55821438599</c:v>
                </c:pt>
                <c:pt idx="505">
                  <c:v>199226.57489638936</c:v>
                </c:pt>
                <c:pt idx="506">
                  <c:v>317340.49608441745</c:v>
                </c:pt>
                <c:pt idx="507">
                  <c:v>146135.3348463088</c:v>
                </c:pt>
                <c:pt idx="508">
                  <c:v>87283.052216619952</c:v>
                </c:pt>
                <c:pt idx="509">
                  <c:v>1791271.4394708537</c:v>
                </c:pt>
                <c:pt idx="510">
                  <c:v>142563.26631566306</c:v>
                </c:pt>
                <c:pt idx="511">
                  <c:v>327686.91654144245</c:v>
                </c:pt>
                <c:pt idx="512">
                  <c:v>96311.356261391527</c:v>
                </c:pt>
                <c:pt idx="513">
                  <c:v>217646.336216995</c:v>
                </c:pt>
                <c:pt idx="514">
                  <c:v>155216.70200962081</c:v>
                </c:pt>
                <c:pt idx="515">
                  <c:v>141602.06160897398</c:v>
                </c:pt>
                <c:pt idx="516">
                  <c:v>170951.20648344042</c:v>
                </c:pt>
                <c:pt idx="517">
                  <c:v>899904.61284221965</c:v>
                </c:pt>
                <c:pt idx="518">
                  <c:v>306919.18193100172</c:v>
                </c:pt>
                <c:pt idx="519">
                  <c:v>2185489.8420339716</c:v>
                </c:pt>
                <c:pt idx="520">
                  <c:v>115033.99282126287</c:v>
                </c:pt>
                <c:pt idx="521">
                  <c:v>148103.37972152737</c:v>
                </c:pt>
                <c:pt idx="522">
                  <c:v>978632.87642501108</c:v>
                </c:pt>
                <c:pt idx="523">
                  <c:v>357630.47002774029</c:v>
                </c:pt>
                <c:pt idx="524">
                  <c:v>467767.24855455157</c:v>
                </c:pt>
                <c:pt idx="525">
                  <c:v>397633.54643856362</c:v>
                </c:pt>
                <c:pt idx="526">
                  <c:v>1197749.6501243499</c:v>
                </c:pt>
                <c:pt idx="527">
                  <c:v>618780.51520819322</c:v>
                </c:pt>
                <c:pt idx="528">
                  <c:v>31288.811505637972</c:v>
                </c:pt>
                <c:pt idx="529">
                  <c:v>1554905.571089858</c:v>
                </c:pt>
                <c:pt idx="530">
                  <c:v>37998.260335588224</c:v>
                </c:pt>
                <c:pt idx="531">
                  <c:v>177292.12099359866</c:v>
                </c:pt>
                <c:pt idx="532">
                  <c:v>169629.42978755163</c:v>
                </c:pt>
                <c:pt idx="533">
                  <c:v>504267.47858746635</c:v>
                </c:pt>
                <c:pt idx="534">
                  <c:v>420104.12892469461</c:v>
                </c:pt>
                <c:pt idx="535">
                  <c:v>151350.07281898995</c:v>
                </c:pt>
                <c:pt idx="536">
                  <c:v>86761.663705619634</c:v>
                </c:pt>
                <c:pt idx="537">
                  <c:v>1167404.4817626595</c:v>
                </c:pt>
                <c:pt idx="538">
                  <c:v>115158.58382887</c:v>
                </c:pt>
                <c:pt idx="539">
                  <c:v>540986.61848926253</c:v>
                </c:pt>
                <c:pt idx="540">
                  <c:v>105956.30565451953</c:v>
                </c:pt>
                <c:pt idx="541">
                  <c:v>188865.220520206</c:v>
                </c:pt>
                <c:pt idx="542">
                  <c:v>989716.31667926151</c:v>
                </c:pt>
                <c:pt idx="543">
                  <c:v>452910.94558925944</c:v>
                </c:pt>
                <c:pt idx="544">
                  <c:v>2659425.7879219931</c:v>
                </c:pt>
                <c:pt idx="545">
                  <c:v>2289390.0849045352</c:v>
                </c:pt>
                <c:pt idx="546">
                  <c:v>142627.30731339531</c:v>
                </c:pt>
                <c:pt idx="547">
                  <c:v>274565.51437947992</c:v>
                </c:pt>
                <c:pt idx="548">
                  <c:v>42551.125320231411</c:v>
                </c:pt>
                <c:pt idx="549">
                  <c:v>142674.12959878243</c:v>
                </c:pt>
                <c:pt idx="550">
                  <c:v>318828.24189352657</c:v>
                </c:pt>
                <c:pt idx="551">
                  <c:v>1021333.8017602037</c:v>
                </c:pt>
                <c:pt idx="552">
                  <c:v>178438.87701450533</c:v>
                </c:pt>
                <c:pt idx="553">
                  <c:v>1406853.1540828021</c:v>
                </c:pt>
                <c:pt idx="554">
                  <c:v>334297.86721296166</c:v>
                </c:pt>
                <c:pt idx="555">
                  <c:v>249483.57979054688</c:v>
                </c:pt>
                <c:pt idx="556">
                  <c:v>23847.15367484817</c:v>
                </c:pt>
                <c:pt idx="557">
                  <c:v>700501.82496126276</c:v>
                </c:pt>
                <c:pt idx="558">
                  <c:v>1770940.1259002471</c:v>
                </c:pt>
                <c:pt idx="559">
                  <c:v>105304.94309360164</c:v>
                </c:pt>
                <c:pt idx="560">
                  <c:v>582236.23155603604</c:v>
                </c:pt>
                <c:pt idx="561">
                  <c:v>1656133.3802917721</c:v>
                </c:pt>
                <c:pt idx="562">
                  <c:v>51435.684298502623</c:v>
                </c:pt>
                <c:pt idx="563">
                  <c:v>385484.20429235423</c:v>
                </c:pt>
                <c:pt idx="564">
                  <c:v>229933.70539198784</c:v>
                </c:pt>
                <c:pt idx="565">
                  <c:v>168806.36290897607</c:v>
                </c:pt>
                <c:pt idx="566">
                  <c:v>70602.323112723228</c:v>
                </c:pt>
                <c:pt idx="567">
                  <c:v>216585.67998804178</c:v>
                </c:pt>
                <c:pt idx="568">
                  <c:v>2248437.7476575938</c:v>
                </c:pt>
                <c:pt idx="569">
                  <c:v>119682.39664102442</c:v>
                </c:pt>
                <c:pt idx="570">
                  <c:v>172886.80876242431</c:v>
                </c:pt>
                <c:pt idx="571">
                  <c:v>1008485.5462407388</c:v>
                </c:pt>
                <c:pt idx="572">
                  <c:v>152561.29423626282</c:v>
                </c:pt>
                <c:pt idx="573">
                  <c:v>387434.15576377464</c:v>
                </c:pt>
                <c:pt idx="574">
                  <c:v>702734.52470324514</c:v>
                </c:pt>
                <c:pt idx="575">
                  <c:v>356163.48479569802</c:v>
                </c:pt>
                <c:pt idx="576">
                  <c:v>1964054.9858523658</c:v>
                </c:pt>
                <c:pt idx="577">
                  <c:v>1416239.0678597575</c:v>
                </c:pt>
                <c:pt idx="578">
                  <c:v>175184.97778500943</c:v>
                </c:pt>
                <c:pt idx="579">
                  <c:v>236010.03089353093</c:v>
                </c:pt>
                <c:pt idx="580">
                  <c:v>1272812.5737678919</c:v>
                </c:pt>
                <c:pt idx="581">
                  <c:v>95630.834095355982</c:v>
                </c:pt>
                <c:pt idx="582">
                  <c:v>2020358.5854973197</c:v>
                </c:pt>
                <c:pt idx="583">
                  <c:v>612990.2371769473</c:v>
                </c:pt>
                <c:pt idx="584">
                  <c:v>100338.51033340186</c:v>
                </c:pt>
                <c:pt idx="585">
                  <c:v>295220.74396592675</c:v>
                </c:pt>
                <c:pt idx="586">
                  <c:v>169636.30591810396</c:v>
                </c:pt>
                <c:pt idx="587">
                  <c:v>226211.20703141377</c:v>
                </c:pt>
                <c:pt idx="588">
                  <c:v>84017.493115944904</c:v>
                </c:pt>
                <c:pt idx="589">
                  <c:v>294056.89369585027</c:v>
                </c:pt>
                <c:pt idx="590">
                  <c:v>1049519.7677821526</c:v>
                </c:pt>
                <c:pt idx="591">
                  <c:v>210867.05543500421</c:v>
                </c:pt>
                <c:pt idx="592">
                  <c:v>253497.26638672996</c:v>
                </c:pt>
                <c:pt idx="593">
                  <c:v>653687.53848623449</c:v>
                </c:pt>
                <c:pt idx="594">
                  <c:v>865477.06614488713</c:v>
                </c:pt>
                <c:pt idx="595">
                  <c:v>301183.38370317483</c:v>
                </c:pt>
                <c:pt idx="596">
                  <c:v>525126.73759637598</c:v>
                </c:pt>
                <c:pt idx="597">
                  <c:v>1950079.802213937</c:v>
                </c:pt>
                <c:pt idx="598">
                  <c:v>1053110.7719894839</c:v>
                </c:pt>
                <c:pt idx="599">
                  <c:v>5374610.0619537625</c:v>
                </c:pt>
                <c:pt idx="600">
                  <c:v>155229.83277604246</c:v>
                </c:pt>
                <c:pt idx="601">
                  <c:v>2702008.0561462203</c:v>
                </c:pt>
                <c:pt idx="602">
                  <c:v>368498.0335295095</c:v>
                </c:pt>
                <c:pt idx="603">
                  <c:v>567720.09065423324</c:v>
                </c:pt>
                <c:pt idx="604">
                  <c:v>657894.01796574134</c:v>
                </c:pt>
                <c:pt idx="605">
                  <c:v>182870.12010941369</c:v>
                </c:pt>
                <c:pt idx="606">
                  <c:v>1048814.3916663907</c:v>
                </c:pt>
                <c:pt idx="607">
                  <c:v>20682.821893951372</c:v>
                </c:pt>
                <c:pt idx="608">
                  <c:v>689459.53493150556</c:v>
                </c:pt>
                <c:pt idx="609">
                  <c:v>345975.21438810806</c:v>
                </c:pt>
                <c:pt idx="610">
                  <c:v>794953.09007688751</c:v>
                </c:pt>
                <c:pt idx="611">
                  <c:v>144485.35918465175</c:v>
                </c:pt>
                <c:pt idx="612">
                  <c:v>738784.30762860924</c:v>
                </c:pt>
                <c:pt idx="613">
                  <c:v>172157.98738617287</c:v>
                </c:pt>
                <c:pt idx="614">
                  <c:v>143461.03946568651</c:v>
                </c:pt>
                <c:pt idx="615">
                  <c:v>418979.40770800365</c:v>
                </c:pt>
                <c:pt idx="616">
                  <c:v>929217.26810464682</c:v>
                </c:pt>
                <c:pt idx="617">
                  <c:v>754897.39727866196</c:v>
                </c:pt>
                <c:pt idx="618">
                  <c:v>150284.85558738877</c:v>
                </c:pt>
                <c:pt idx="619">
                  <c:v>388195.95792529144</c:v>
                </c:pt>
                <c:pt idx="620">
                  <c:v>223267.93748268578</c:v>
                </c:pt>
                <c:pt idx="621">
                  <c:v>83870.025758314732</c:v>
                </c:pt>
                <c:pt idx="622">
                  <c:v>222815.06743881793</c:v>
                </c:pt>
                <c:pt idx="623">
                  <c:v>72257.919764985767</c:v>
                </c:pt>
                <c:pt idx="624">
                  <c:v>4966902.4986715522</c:v>
                </c:pt>
                <c:pt idx="625">
                  <c:v>1482919.3469469401</c:v>
                </c:pt>
                <c:pt idx="626">
                  <c:v>6557438.3260542657</c:v>
                </c:pt>
                <c:pt idx="627">
                  <c:v>286914.01264352945</c:v>
                </c:pt>
                <c:pt idx="628">
                  <c:v>75698.849375720223</c:v>
                </c:pt>
                <c:pt idx="629">
                  <c:v>197931.49740447348</c:v>
                </c:pt>
                <c:pt idx="630">
                  <c:v>301698.91756345035</c:v>
                </c:pt>
                <c:pt idx="631">
                  <c:v>208000.45484648345</c:v>
                </c:pt>
                <c:pt idx="632">
                  <c:v>1060002.3819455656</c:v>
                </c:pt>
                <c:pt idx="633">
                  <c:v>260894.62146917157</c:v>
                </c:pt>
                <c:pt idx="634">
                  <c:v>652584.42168552382</c:v>
                </c:pt>
                <c:pt idx="635">
                  <c:v>34743.821138522348</c:v>
                </c:pt>
                <c:pt idx="636">
                  <c:v>159145.34312934021</c:v>
                </c:pt>
                <c:pt idx="637">
                  <c:v>900029.33535134594</c:v>
                </c:pt>
                <c:pt idx="638">
                  <c:v>2498412.9235171787</c:v>
                </c:pt>
                <c:pt idx="639">
                  <c:v>210125.5890804925</c:v>
                </c:pt>
                <c:pt idx="640">
                  <c:v>176283.98457246702</c:v>
                </c:pt>
                <c:pt idx="641">
                  <c:v>416643.45526388183</c:v>
                </c:pt>
                <c:pt idx="642">
                  <c:v>176988.03972082137</c:v>
                </c:pt>
                <c:pt idx="643">
                  <c:v>236329.97962822742</c:v>
                </c:pt>
                <c:pt idx="644">
                  <c:v>222908.04819169341</c:v>
                </c:pt>
                <c:pt idx="645">
                  <c:v>245922.90913695112</c:v>
                </c:pt>
                <c:pt idx="646">
                  <c:v>546719.63546354626</c:v>
                </c:pt>
                <c:pt idx="647">
                  <c:v>345607.13384089514</c:v>
                </c:pt>
                <c:pt idx="648">
                  <c:v>700213.84801980411</c:v>
                </c:pt>
                <c:pt idx="649">
                  <c:v>463374.81546748575</c:v>
                </c:pt>
                <c:pt idx="650">
                  <c:v>260633.69400675345</c:v>
                </c:pt>
                <c:pt idx="651">
                  <c:v>374094.80371402053</c:v>
                </c:pt>
                <c:pt idx="652">
                  <c:v>255818.64780222604</c:v>
                </c:pt>
                <c:pt idx="653">
                  <c:v>616653.80381314957</c:v>
                </c:pt>
                <c:pt idx="654">
                  <c:v>92232.195689242217</c:v>
                </c:pt>
                <c:pt idx="655">
                  <c:v>37925.457512349451</c:v>
                </c:pt>
                <c:pt idx="656">
                  <c:v>1391490.0006628914</c:v>
                </c:pt>
                <c:pt idx="657">
                  <c:v>587434.60762632487</c:v>
                </c:pt>
                <c:pt idx="658">
                  <c:v>208552.44653791533</c:v>
                </c:pt>
                <c:pt idx="659">
                  <c:v>59018.858807280245</c:v>
                </c:pt>
                <c:pt idx="660">
                  <c:v>283318.63771317067</c:v>
                </c:pt>
                <c:pt idx="661">
                  <c:v>474329.80862675112</c:v>
                </c:pt>
                <c:pt idx="662">
                  <c:v>392946.1392165022</c:v>
                </c:pt>
                <c:pt idx="663">
                  <c:v>166150.30054451281</c:v>
                </c:pt>
                <c:pt idx="664">
                  <c:v>1203449.9301962245</c:v>
                </c:pt>
                <c:pt idx="665">
                  <c:v>2085309.3935528521</c:v>
                </c:pt>
                <c:pt idx="666">
                  <c:v>121424.80486439135</c:v>
                </c:pt>
                <c:pt idx="667">
                  <c:v>162729.16610747593</c:v>
                </c:pt>
                <c:pt idx="668">
                  <c:v>675159.09805222054</c:v>
                </c:pt>
                <c:pt idx="669">
                  <c:v>440176.79125253751</c:v>
                </c:pt>
                <c:pt idx="670">
                  <c:v>637023.19713632786</c:v>
                </c:pt>
                <c:pt idx="671">
                  <c:v>669645.5951136027</c:v>
                </c:pt>
                <c:pt idx="672">
                  <c:v>195060.72152661416</c:v>
                </c:pt>
                <c:pt idx="673">
                  <c:v>192121.62597558086</c:v>
                </c:pt>
                <c:pt idx="674">
                  <c:v>661300.27949510585</c:v>
                </c:pt>
                <c:pt idx="675">
                  <c:v>2001931.3813157468</c:v>
                </c:pt>
                <c:pt idx="676">
                  <c:v>1302626.8060342323</c:v>
                </c:pt>
                <c:pt idx="677">
                  <c:v>1431607.0282612958</c:v>
                </c:pt>
                <c:pt idx="678">
                  <c:v>146133.99219491286</c:v>
                </c:pt>
                <c:pt idx="679">
                  <c:v>160758.64106339513</c:v>
                </c:pt>
                <c:pt idx="680">
                  <c:v>218011.98484615528</c:v>
                </c:pt>
                <c:pt idx="681">
                  <c:v>448349.84005510638</c:v>
                </c:pt>
                <c:pt idx="682">
                  <c:v>267008.65465434006</c:v>
                </c:pt>
                <c:pt idx="683">
                  <c:v>294797.15493755694</c:v>
                </c:pt>
                <c:pt idx="684">
                  <c:v>608652.9813742754</c:v>
                </c:pt>
                <c:pt idx="685">
                  <c:v>200618.27786009229</c:v>
                </c:pt>
                <c:pt idx="686">
                  <c:v>92115.023820285976</c:v>
                </c:pt>
                <c:pt idx="687">
                  <c:v>264587.19742661464</c:v>
                </c:pt>
                <c:pt idx="688">
                  <c:v>1080086.559969632</c:v>
                </c:pt>
                <c:pt idx="689">
                  <c:v>692229.86161678494</c:v>
                </c:pt>
                <c:pt idx="690">
                  <c:v>175038.18100457653</c:v>
                </c:pt>
                <c:pt idx="691">
                  <c:v>511725.31534225657</c:v>
                </c:pt>
                <c:pt idx="692">
                  <c:v>827733.50387869182</c:v>
                </c:pt>
                <c:pt idx="693">
                  <c:v>1789545.0365166178</c:v>
                </c:pt>
                <c:pt idx="694">
                  <c:v>62331.412497183126</c:v>
                </c:pt>
                <c:pt idx="695">
                  <c:v>235768.10207094104</c:v>
                </c:pt>
                <c:pt idx="696">
                  <c:v>431673.69972856157</c:v>
                </c:pt>
                <c:pt idx="697">
                  <c:v>1621851.3436843259</c:v>
                </c:pt>
                <c:pt idx="698">
                  <c:v>957092.74495066388</c:v>
                </c:pt>
                <c:pt idx="699">
                  <c:v>424021.53660036158</c:v>
                </c:pt>
                <c:pt idx="700">
                  <c:v>139888.78889349825</c:v>
                </c:pt>
                <c:pt idx="701">
                  <c:v>2198293.5012148013</c:v>
                </c:pt>
                <c:pt idx="702">
                  <c:v>35004.562857029683</c:v>
                </c:pt>
                <c:pt idx="703">
                  <c:v>598128.71459973033</c:v>
                </c:pt>
                <c:pt idx="704">
                  <c:v>98878.126582176279</c:v>
                </c:pt>
                <c:pt idx="705">
                  <c:v>609564.6724509364</c:v>
                </c:pt>
                <c:pt idx="706">
                  <c:v>75749.593069792507</c:v>
                </c:pt>
                <c:pt idx="707">
                  <c:v>199259.40529579061</c:v>
                </c:pt>
                <c:pt idx="708">
                  <c:v>133163.97544165244</c:v>
                </c:pt>
                <c:pt idx="709">
                  <c:v>346295.36510098825</c:v>
                </c:pt>
                <c:pt idx="710">
                  <c:v>378176.31989470619</c:v>
                </c:pt>
                <c:pt idx="711">
                  <c:v>203524.8423501564</c:v>
                </c:pt>
                <c:pt idx="712">
                  <c:v>1138377.2751051607</c:v>
                </c:pt>
                <c:pt idx="713">
                  <c:v>597907.01233663864</c:v>
                </c:pt>
                <c:pt idx="714">
                  <c:v>762114.45926437096</c:v>
                </c:pt>
                <c:pt idx="715">
                  <c:v>825196.38482414687</c:v>
                </c:pt>
                <c:pt idx="716">
                  <c:v>629982.97982123285</c:v>
                </c:pt>
                <c:pt idx="717">
                  <c:v>328640.27460843034</c:v>
                </c:pt>
                <c:pt idx="718">
                  <c:v>300870.2775479331</c:v>
                </c:pt>
                <c:pt idx="719">
                  <c:v>402639.30217813043</c:v>
                </c:pt>
                <c:pt idx="720">
                  <c:v>284787.12332228594</c:v>
                </c:pt>
                <c:pt idx="721">
                  <c:v>1668656.5029124888</c:v>
                </c:pt>
                <c:pt idx="722">
                  <c:v>284606.43818575074</c:v>
                </c:pt>
                <c:pt idx="723">
                  <c:v>658437.66571013199</c:v>
                </c:pt>
                <c:pt idx="724">
                  <c:v>3803345.1248328411</c:v>
                </c:pt>
                <c:pt idx="725">
                  <c:v>176214.27733091818</c:v>
                </c:pt>
                <c:pt idx="726">
                  <c:v>55957.642029842573</c:v>
                </c:pt>
                <c:pt idx="727">
                  <c:v>264703.28419937904</c:v>
                </c:pt>
                <c:pt idx="728">
                  <c:v>79234.431650005194</c:v>
                </c:pt>
                <c:pt idx="729">
                  <c:v>597418.04113605851</c:v>
                </c:pt>
                <c:pt idx="730">
                  <c:v>171180.84157313933</c:v>
                </c:pt>
                <c:pt idx="731">
                  <c:v>353108.09977075702</c:v>
                </c:pt>
                <c:pt idx="732">
                  <c:v>359011.07835116697</c:v>
                </c:pt>
                <c:pt idx="733">
                  <c:v>232462.96920850436</c:v>
                </c:pt>
                <c:pt idx="734">
                  <c:v>907104.33663686295</c:v>
                </c:pt>
                <c:pt idx="735">
                  <c:v>261461.38085516443</c:v>
                </c:pt>
                <c:pt idx="736">
                  <c:v>404591.62227297749</c:v>
                </c:pt>
                <c:pt idx="737">
                  <c:v>177539.66335708549</c:v>
                </c:pt>
                <c:pt idx="738">
                  <c:v>1251755.1039073674</c:v>
                </c:pt>
                <c:pt idx="739">
                  <c:v>254361.24624318216</c:v>
                </c:pt>
                <c:pt idx="740">
                  <c:v>2013199.1714188699</c:v>
                </c:pt>
                <c:pt idx="741">
                  <c:v>429948.73182697786</c:v>
                </c:pt>
                <c:pt idx="742">
                  <c:v>132832.77498689271</c:v>
                </c:pt>
                <c:pt idx="743">
                  <c:v>145739.47327084574</c:v>
                </c:pt>
                <c:pt idx="744">
                  <c:v>887832.26723756338</c:v>
                </c:pt>
                <c:pt idx="745">
                  <c:v>136798.76239599811</c:v>
                </c:pt>
                <c:pt idx="746">
                  <c:v>109309.96045927161</c:v>
                </c:pt>
                <c:pt idx="747">
                  <c:v>1091154.2364440621</c:v>
                </c:pt>
                <c:pt idx="748">
                  <c:v>897801.15842431912</c:v>
                </c:pt>
                <c:pt idx="749">
                  <c:v>305134.70819040586</c:v>
                </c:pt>
                <c:pt idx="750">
                  <c:v>130144.68146474854</c:v>
                </c:pt>
                <c:pt idx="751">
                  <c:v>178050.65917215342</c:v>
                </c:pt>
                <c:pt idx="752">
                  <c:v>424670.55593555962</c:v>
                </c:pt>
                <c:pt idx="753">
                  <c:v>240852.91879107137</c:v>
                </c:pt>
                <c:pt idx="754">
                  <c:v>103448.53356236679</c:v>
                </c:pt>
                <c:pt idx="755">
                  <c:v>143909.02133989651</c:v>
                </c:pt>
                <c:pt idx="756">
                  <c:v>137888.33690137314</c:v>
                </c:pt>
                <c:pt idx="757">
                  <c:v>256599.66638644904</c:v>
                </c:pt>
                <c:pt idx="758">
                  <c:v>596628.72230227245</c:v>
                </c:pt>
                <c:pt idx="759">
                  <c:v>185804.42668043685</c:v>
                </c:pt>
                <c:pt idx="760">
                  <c:v>447475.65516419162</c:v>
                </c:pt>
                <c:pt idx="761">
                  <c:v>141091.53426199133</c:v>
                </c:pt>
                <c:pt idx="762">
                  <c:v>106018.98637176555</c:v>
                </c:pt>
                <c:pt idx="763">
                  <c:v>151191.45580213887</c:v>
                </c:pt>
                <c:pt idx="764">
                  <c:v>328739.34396281582</c:v>
                </c:pt>
                <c:pt idx="765">
                  <c:v>577700.40033227589</c:v>
                </c:pt>
                <c:pt idx="766">
                  <c:v>515788.30301425577</c:v>
                </c:pt>
                <c:pt idx="767">
                  <c:v>205239.63090347257</c:v>
                </c:pt>
                <c:pt idx="768">
                  <c:v>482793.08139194263</c:v>
                </c:pt>
                <c:pt idx="769">
                  <c:v>314160.45692269277</c:v>
                </c:pt>
                <c:pt idx="770">
                  <c:v>289148.31437868782</c:v>
                </c:pt>
                <c:pt idx="771">
                  <c:v>37250.018822020123</c:v>
                </c:pt>
                <c:pt idx="772">
                  <c:v>291322.15486516675</c:v>
                </c:pt>
                <c:pt idx="773">
                  <c:v>98276.251526710053</c:v>
                </c:pt>
                <c:pt idx="774">
                  <c:v>332615.39235451957</c:v>
                </c:pt>
                <c:pt idx="775">
                  <c:v>211530.71181911524</c:v>
                </c:pt>
                <c:pt idx="776">
                  <c:v>141288.25309540689</c:v>
                </c:pt>
                <c:pt idx="777">
                  <c:v>304664.38877486298</c:v>
                </c:pt>
                <c:pt idx="778">
                  <c:v>362965.23868127575</c:v>
                </c:pt>
                <c:pt idx="779">
                  <c:v>276307.46650608449</c:v>
                </c:pt>
                <c:pt idx="780">
                  <c:v>73935.731151900196</c:v>
                </c:pt>
                <c:pt idx="781">
                  <c:v>251849.22827603214</c:v>
                </c:pt>
                <c:pt idx="782">
                  <c:v>24334.431390161586</c:v>
                </c:pt>
                <c:pt idx="783">
                  <c:v>44422.321815511612</c:v>
                </c:pt>
                <c:pt idx="784">
                  <c:v>504307.03506513953</c:v>
                </c:pt>
                <c:pt idx="785">
                  <c:v>330723.24186299962</c:v>
                </c:pt>
                <c:pt idx="786">
                  <c:v>322265.86378727289</c:v>
                </c:pt>
                <c:pt idx="787">
                  <c:v>317703.70263142063</c:v>
                </c:pt>
                <c:pt idx="788">
                  <c:v>124519.41726489473</c:v>
                </c:pt>
                <c:pt idx="789">
                  <c:v>718228.68134845723</c:v>
                </c:pt>
                <c:pt idx="790">
                  <c:v>130854.19901885855</c:v>
                </c:pt>
                <c:pt idx="791">
                  <c:v>208995.18111556224</c:v>
                </c:pt>
                <c:pt idx="792">
                  <c:v>2555603.6173407831</c:v>
                </c:pt>
                <c:pt idx="793">
                  <c:v>575552.60141840414</c:v>
                </c:pt>
                <c:pt idx="794">
                  <c:v>4979089.5551853199</c:v>
                </c:pt>
                <c:pt idx="795">
                  <c:v>86908.636407691651</c:v>
                </c:pt>
                <c:pt idx="796">
                  <c:v>400018.84221646038</c:v>
                </c:pt>
                <c:pt idx="797">
                  <c:v>69485.350435037981</c:v>
                </c:pt>
                <c:pt idx="798">
                  <c:v>135072.84941344155</c:v>
                </c:pt>
                <c:pt idx="799">
                  <c:v>510689.75887564861</c:v>
                </c:pt>
                <c:pt idx="800">
                  <c:v>317051.83150440495</c:v>
                </c:pt>
                <c:pt idx="801">
                  <c:v>166816.81980838563</c:v>
                </c:pt>
                <c:pt idx="802">
                  <c:v>98828.825866366387</c:v>
                </c:pt>
                <c:pt idx="803">
                  <c:v>556491.67924121267</c:v>
                </c:pt>
                <c:pt idx="804">
                  <c:v>1306609.2973018119</c:v>
                </c:pt>
                <c:pt idx="805">
                  <c:v>212481.53051490779</c:v>
                </c:pt>
                <c:pt idx="806">
                  <c:v>87145.219267941735</c:v>
                </c:pt>
                <c:pt idx="807">
                  <c:v>484027.81671228114</c:v>
                </c:pt>
                <c:pt idx="808">
                  <c:v>91088.08030392231</c:v>
                </c:pt>
                <c:pt idx="809">
                  <c:v>125350.45614324638</c:v>
                </c:pt>
                <c:pt idx="810">
                  <c:v>252933.3462355498</c:v>
                </c:pt>
                <c:pt idx="811">
                  <c:v>62869.741426445806</c:v>
                </c:pt>
                <c:pt idx="812">
                  <c:v>535840.51626207842</c:v>
                </c:pt>
                <c:pt idx="813">
                  <c:v>647576.87368192628</c:v>
                </c:pt>
                <c:pt idx="814">
                  <c:v>218062.47427358615</c:v>
                </c:pt>
                <c:pt idx="815">
                  <c:v>522640.7684135185</c:v>
                </c:pt>
                <c:pt idx="816">
                  <c:v>319598.07871149195</c:v>
                </c:pt>
                <c:pt idx="817">
                  <c:v>515830.76651979022</c:v>
                </c:pt>
                <c:pt idx="818">
                  <c:v>332148.16264845215</c:v>
                </c:pt>
                <c:pt idx="819">
                  <c:v>1232161.2453590371</c:v>
                </c:pt>
                <c:pt idx="820">
                  <c:v>481347.57632398844</c:v>
                </c:pt>
                <c:pt idx="821">
                  <c:v>1308715.2361405666</c:v>
                </c:pt>
                <c:pt idx="822">
                  <c:v>326336.11182968743</c:v>
                </c:pt>
                <c:pt idx="823">
                  <c:v>595197.90136611112</c:v>
                </c:pt>
                <c:pt idx="824">
                  <c:v>372554.09979119891</c:v>
                </c:pt>
                <c:pt idx="825">
                  <c:v>2792829.9893306894</c:v>
                </c:pt>
                <c:pt idx="826">
                  <c:v>496891.24452736939</c:v>
                </c:pt>
                <c:pt idx="827">
                  <c:v>67232.966372302108</c:v>
                </c:pt>
                <c:pt idx="828">
                  <c:v>190554.71697125415</c:v>
                </c:pt>
                <c:pt idx="829">
                  <c:v>320829.82739504601</c:v>
                </c:pt>
                <c:pt idx="830">
                  <c:v>374447.40831209189</c:v>
                </c:pt>
                <c:pt idx="831">
                  <c:v>792042.57344783831</c:v>
                </c:pt>
                <c:pt idx="832">
                  <c:v>173407.76836444225</c:v>
                </c:pt>
                <c:pt idx="833">
                  <c:v>1598545.5257786976</c:v>
                </c:pt>
                <c:pt idx="834">
                  <c:v>157207.80830312343</c:v>
                </c:pt>
                <c:pt idx="835">
                  <c:v>194395.24276774595</c:v>
                </c:pt>
                <c:pt idx="836">
                  <c:v>297688.96995782357</c:v>
                </c:pt>
                <c:pt idx="837">
                  <c:v>318170.88296247635</c:v>
                </c:pt>
                <c:pt idx="838">
                  <c:v>415062.11277903611</c:v>
                </c:pt>
                <c:pt idx="839">
                  <c:v>1564894.8605109747</c:v>
                </c:pt>
                <c:pt idx="840">
                  <c:v>179309.067613605</c:v>
                </c:pt>
                <c:pt idx="841">
                  <c:v>400315.27383361239</c:v>
                </c:pt>
                <c:pt idx="842">
                  <c:v>445741.26208112872</c:v>
                </c:pt>
                <c:pt idx="843">
                  <c:v>161860.92583008649</c:v>
                </c:pt>
                <c:pt idx="844">
                  <c:v>391131.53904456965</c:v>
                </c:pt>
                <c:pt idx="845">
                  <c:v>160723.3899693299</c:v>
                </c:pt>
                <c:pt idx="846">
                  <c:v>357256.95190936886</c:v>
                </c:pt>
                <c:pt idx="847">
                  <c:v>103329.97871610685</c:v>
                </c:pt>
                <c:pt idx="848">
                  <c:v>109036.4982631639</c:v>
                </c:pt>
                <c:pt idx="849">
                  <c:v>531456.14657458337</c:v>
                </c:pt>
                <c:pt idx="850">
                  <c:v>87873.093384769309</c:v>
                </c:pt>
                <c:pt idx="851">
                  <c:v>74546.230231231661</c:v>
                </c:pt>
                <c:pt idx="852">
                  <c:v>211143.98886167951</c:v>
                </c:pt>
                <c:pt idx="853">
                  <c:v>365169.55249289563</c:v>
                </c:pt>
                <c:pt idx="854">
                  <c:v>674265.74737702648</c:v>
                </c:pt>
                <c:pt idx="855">
                  <c:v>111611.25871485219</c:v>
                </c:pt>
                <c:pt idx="856">
                  <c:v>200555.71297967553</c:v>
                </c:pt>
                <c:pt idx="857">
                  <c:v>555143.43889760773</c:v>
                </c:pt>
                <c:pt idx="858">
                  <c:v>828961.18631199538</c:v>
                </c:pt>
                <c:pt idx="859">
                  <c:v>847172.28178662411</c:v>
                </c:pt>
                <c:pt idx="860">
                  <c:v>278937.00488397136</c:v>
                </c:pt>
                <c:pt idx="861">
                  <c:v>689876.38149308122</c:v>
                </c:pt>
                <c:pt idx="862">
                  <c:v>214243.47282910754</c:v>
                </c:pt>
                <c:pt idx="863">
                  <c:v>143237.96813778093</c:v>
                </c:pt>
                <c:pt idx="864">
                  <c:v>1255461.5772511992</c:v>
                </c:pt>
                <c:pt idx="865">
                  <c:v>726806.03378265712</c:v>
                </c:pt>
                <c:pt idx="866">
                  <c:v>2189549.0586968651</c:v>
                </c:pt>
                <c:pt idx="867">
                  <c:v>655053.55613936216</c:v>
                </c:pt>
                <c:pt idx="868">
                  <c:v>368385.83290376497</c:v>
                </c:pt>
                <c:pt idx="869">
                  <c:v>274733.62220963731</c:v>
                </c:pt>
                <c:pt idx="870">
                  <c:v>2100242.7338946252</c:v>
                </c:pt>
                <c:pt idx="871">
                  <c:v>33906.353269540967</c:v>
                </c:pt>
                <c:pt idx="872">
                  <c:v>229657.87714366824</c:v>
                </c:pt>
                <c:pt idx="873">
                  <c:v>2187136.5803737962</c:v>
                </c:pt>
                <c:pt idx="874">
                  <c:v>312131.00369289273</c:v>
                </c:pt>
                <c:pt idx="875">
                  <c:v>377674.55426581291</c:v>
                </c:pt>
                <c:pt idx="876">
                  <c:v>76611.643082803464</c:v>
                </c:pt>
                <c:pt idx="877">
                  <c:v>110454.7791548446</c:v>
                </c:pt>
                <c:pt idx="878">
                  <c:v>421301.45607619802</c:v>
                </c:pt>
                <c:pt idx="879">
                  <c:v>941490.13726498396</c:v>
                </c:pt>
                <c:pt idx="880">
                  <c:v>69603.767687148254</c:v>
                </c:pt>
                <c:pt idx="881">
                  <c:v>274901.32604139292</c:v>
                </c:pt>
                <c:pt idx="882">
                  <c:v>3223907.6654107869</c:v>
                </c:pt>
                <c:pt idx="883">
                  <c:v>620634.36766587791</c:v>
                </c:pt>
                <c:pt idx="884">
                  <c:v>53856.601009518694</c:v>
                </c:pt>
                <c:pt idx="885">
                  <c:v>1134332.4984381625</c:v>
                </c:pt>
                <c:pt idx="886">
                  <c:v>66210.870259858799</c:v>
                </c:pt>
                <c:pt idx="887">
                  <c:v>922941.06695898552</c:v>
                </c:pt>
                <c:pt idx="888">
                  <c:v>195584.2311301461</c:v>
                </c:pt>
                <c:pt idx="889">
                  <c:v>69795.127284633505</c:v>
                </c:pt>
                <c:pt idx="890">
                  <c:v>397816.92035970063</c:v>
                </c:pt>
                <c:pt idx="891">
                  <c:v>355658.13147265895</c:v>
                </c:pt>
                <c:pt idx="892">
                  <c:v>85191.259942162113</c:v>
                </c:pt>
                <c:pt idx="893">
                  <c:v>345442.64383302903</c:v>
                </c:pt>
                <c:pt idx="894">
                  <c:v>540841.00788454211</c:v>
                </c:pt>
                <c:pt idx="895">
                  <c:v>629705.55282958539</c:v>
                </c:pt>
                <c:pt idx="896">
                  <c:v>628643.18190659047</c:v>
                </c:pt>
                <c:pt idx="897">
                  <c:v>1315321.2535050497</c:v>
                </c:pt>
                <c:pt idx="898">
                  <c:v>531765.6734453144</c:v>
                </c:pt>
                <c:pt idx="899">
                  <c:v>835853.10431639699</c:v>
                </c:pt>
                <c:pt idx="900">
                  <c:v>259319.33885027867</c:v>
                </c:pt>
                <c:pt idx="901">
                  <c:v>437079.92341314332</c:v>
                </c:pt>
                <c:pt idx="902">
                  <c:v>296905.65987033519</c:v>
                </c:pt>
                <c:pt idx="903">
                  <c:v>140342.9399835628</c:v>
                </c:pt>
                <c:pt idx="904">
                  <c:v>70936.380806590838</c:v>
                </c:pt>
                <c:pt idx="905">
                  <c:v>2789032.9166020327</c:v>
                </c:pt>
                <c:pt idx="906">
                  <c:v>807013.42652831937</c:v>
                </c:pt>
                <c:pt idx="907">
                  <c:v>1065649.3604204049</c:v>
                </c:pt>
                <c:pt idx="908">
                  <c:v>324647.67026688269</c:v>
                </c:pt>
                <c:pt idx="909">
                  <c:v>192951.58485736555</c:v>
                </c:pt>
                <c:pt idx="910">
                  <c:v>183815.52962071175</c:v>
                </c:pt>
                <c:pt idx="911">
                  <c:v>805094.82960740547</c:v>
                </c:pt>
                <c:pt idx="912">
                  <c:v>99087.145846616826</c:v>
                </c:pt>
                <c:pt idx="913">
                  <c:v>288034.38647580548</c:v>
                </c:pt>
                <c:pt idx="914">
                  <c:v>274749.26864942606</c:v>
                </c:pt>
                <c:pt idx="915">
                  <c:v>127547.86541139941</c:v>
                </c:pt>
                <c:pt idx="916">
                  <c:v>283978.05401916278</c:v>
                </c:pt>
                <c:pt idx="917">
                  <c:v>10143866.5235117</c:v>
                </c:pt>
                <c:pt idx="918">
                  <c:v>113848.89858475582</c:v>
                </c:pt>
                <c:pt idx="919">
                  <c:v>764706.26526317198</c:v>
                </c:pt>
                <c:pt idx="920">
                  <c:v>973281.38641975389</c:v>
                </c:pt>
                <c:pt idx="921">
                  <c:v>726369.15275527828</c:v>
                </c:pt>
                <c:pt idx="922">
                  <c:v>684262.21218239225</c:v>
                </c:pt>
                <c:pt idx="923">
                  <c:v>1024713.6123883098</c:v>
                </c:pt>
                <c:pt idx="924">
                  <c:v>328674.03835116891</c:v>
                </c:pt>
                <c:pt idx="925">
                  <c:v>1348791.4028910759</c:v>
                </c:pt>
                <c:pt idx="926">
                  <c:v>225140.64388467342</c:v>
                </c:pt>
                <c:pt idx="927">
                  <c:v>143274.78259013226</c:v>
                </c:pt>
                <c:pt idx="928">
                  <c:v>804799.94169257465</c:v>
                </c:pt>
                <c:pt idx="929">
                  <c:v>157976.43566319745</c:v>
                </c:pt>
                <c:pt idx="930">
                  <c:v>444317.78687134653</c:v>
                </c:pt>
                <c:pt idx="931">
                  <c:v>1161355.3351879586</c:v>
                </c:pt>
                <c:pt idx="932">
                  <c:v>43086.243017207751</c:v>
                </c:pt>
                <c:pt idx="933">
                  <c:v>74121.389110984397</c:v>
                </c:pt>
                <c:pt idx="934">
                  <c:v>635651.24350301537</c:v>
                </c:pt>
                <c:pt idx="935">
                  <c:v>3764040.7339124489</c:v>
                </c:pt>
                <c:pt idx="936">
                  <c:v>384660.64895717805</c:v>
                </c:pt>
                <c:pt idx="937">
                  <c:v>526120.72749408369</c:v>
                </c:pt>
                <c:pt idx="938">
                  <c:v>232021.65298791107</c:v>
                </c:pt>
                <c:pt idx="939">
                  <c:v>316561.68422462512</c:v>
                </c:pt>
                <c:pt idx="940">
                  <c:v>169750.28431717632</c:v>
                </c:pt>
                <c:pt idx="941">
                  <c:v>550804.45184267324</c:v>
                </c:pt>
                <c:pt idx="942">
                  <c:v>1232898.8334366702</c:v>
                </c:pt>
                <c:pt idx="943">
                  <c:v>325542.10177099629</c:v>
                </c:pt>
                <c:pt idx="944">
                  <c:v>935791.9884567163</c:v>
                </c:pt>
                <c:pt idx="945">
                  <c:v>439607.25097206584</c:v>
                </c:pt>
                <c:pt idx="946">
                  <c:v>311971.16905089968</c:v>
                </c:pt>
                <c:pt idx="947">
                  <c:v>200882.72295449144</c:v>
                </c:pt>
                <c:pt idx="948">
                  <c:v>477181.7668985714</c:v>
                </c:pt>
                <c:pt idx="949">
                  <c:v>165589.13733466566</c:v>
                </c:pt>
                <c:pt idx="950">
                  <c:v>239862.94186126522</c:v>
                </c:pt>
                <c:pt idx="951">
                  <c:v>283189.87737423269</c:v>
                </c:pt>
                <c:pt idx="952">
                  <c:v>158462.62203881334</c:v>
                </c:pt>
                <c:pt idx="953">
                  <c:v>1136706.8679733612</c:v>
                </c:pt>
                <c:pt idx="954">
                  <c:v>995730.72828250541</c:v>
                </c:pt>
                <c:pt idx="955">
                  <c:v>3160489.598171798</c:v>
                </c:pt>
                <c:pt idx="956">
                  <c:v>374308.49877651402</c:v>
                </c:pt>
                <c:pt idx="957">
                  <c:v>486664.0988911874</c:v>
                </c:pt>
                <c:pt idx="958">
                  <c:v>1008670.2937958703</c:v>
                </c:pt>
                <c:pt idx="959">
                  <c:v>359868.89997059695</c:v>
                </c:pt>
                <c:pt idx="960">
                  <c:v>184315.38918006909</c:v>
                </c:pt>
                <c:pt idx="961">
                  <c:v>49254.66196750231</c:v>
                </c:pt>
                <c:pt idx="962">
                  <c:v>35355.562386512749</c:v>
                </c:pt>
                <c:pt idx="963">
                  <c:v>1852396.801492857</c:v>
                </c:pt>
                <c:pt idx="964">
                  <c:v>158037.49189795472</c:v>
                </c:pt>
                <c:pt idx="965">
                  <c:v>267866.20609184325</c:v>
                </c:pt>
                <c:pt idx="966">
                  <c:v>296708.10656164098</c:v>
                </c:pt>
                <c:pt idx="967">
                  <c:v>407426.88837331336</c:v>
                </c:pt>
                <c:pt idx="968">
                  <c:v>246377.86559018501</c:v>
                </c:pt>
                <c:pt idx="969">
                  <c:v>86456.483989573069</c:v>
                </c:pt>
                <c:pt idx="970">
                  <c:v>249924.94053810139</c:v>
                </c:pt>
                <c:pt idx="971">
                  <c:v>413559.63356169645</c:v>
                </c:pt>
                <c:pt idx="972">
                  <c:v>344595.03453654674</c:v>
                </c:pt>
                <c:pt idx="973">
                  <c:v>593491.18523236329</c:v>
                </c:pt>
                <c:pt idx="974">
                  <c:v>100974.41141973852</c:v>
                </c:pt>
                <c:pt idx="975">
                  <c:v>340434.60957073036</c:v>
                </c:pt>
                <c:pt idx="976">
                  <c:v>184909.50045741466</c:v>
                </c:pt>
                <c:pt idx="977">
                  <c:v>240726.1114599006</c:v>
                </c:pt>
                <c:pt idx="978">
                  <c:v>258578.2656292762</c:v>
                </c:pt>
                <c:pt idx="979">
                  <c:v>1635252.5250681434</c:v>
                </c:pt>
                <c:pt idx="980">
                  <c:v>28858.000513535779</c:v>
                </c:pt>
                <c:pt idx="981">
                  <c:v>143265.28106479789</c:v>
                </c:pt>
                <c:pt idx="982">
                  <c:v>82079.770624059354</c:v>
                </c:pt>
                <c:pt idx="983">
                  <c:v>559339.16337849339</c:v>
                </c:pt>
                <c:pt idx="984">
                  <c:v>118152.62208065661</c:v>
                </c:pt>
                <c:pt idx="985">
                  <c:v>445501.92550702288</c:v>
                </c:pt>
                <c:pt idx="986">
                  <c:v>192579.42266942406</c:v>
                </c:pt>
                <c:pt idx="987">
                  <c:v>347682.8382354363</c:v>
                </c:pt>
                <c:pt idx="988">
                  <c:v>200813.77498218958</c:v>
                </c:pt>
                <c:pt idx="989">
                  <c:v>240322.29417985672</c:v>
                </c:pt>
                <c:pt idx="990">
                  <c:v>1451207.5875814303</c:v>
                </c:pt>
                <c:pt idx="991">
                  <c:v>543886.63969837991</c:v>
                </c:pt>
                <c:pt idx="992">
                  <c:v>308945.76445964794</c:v>
                </c:pt>
                <c:pt idx="993">
                  <c:v>527168.96316408913</c:v>
                </c:pt>
                <c:pt idx="994">
                  <c:v>179459.04786659914</c:v>
                </c:pt>
                <c:pt idx="995">
                  <c:v>930677.5645545515</c:v>
                </c:pt>
                <c:pt idx="996">
                  <c:v>1373797.9909373103</c:v>
                </c:pt>
                <c:pt idx="997">
                  <c:v>394027.59067844733</c:v>
                </c:pt>
                <c:pt idx="998">
                  <c:v>1076129.8472493936</c:v>
                </c:pt>
                <c:pt idx="999">
                  <c:v>177586.08299585214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37-499C-B060-AB89AF3C93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4710159"/>
        <c:axId val="1924710639"/>
      </c:scatterChart>
      <c:valAx>
        <c:axId val="1924710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24710639"/>
        <c:crosses val="autoZero"/>
        <c:crossBetween val="midCat"/>
      </c:valAx>
      <c:valAx>
        <c:axId val="1924710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24710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MSCI ACWI</a:t>
            </a:r>
            <a:r>
              <a:rPr lang="de-DE" baseline="0"/>
              <a:t> Returns</a:t>
            </a:r>
          </a:p>
        </c:rich>
      </c:tx>
      <c:layout>
        <c:manualLayout>
          <c:xMode val="edge"/>
          <c:yMode val="edge"/>
          <c:x val="0.406312335958005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Sim!$X$75:$X$112</c:f>
              <c:numCache>
                <c:formatCode>General</c:formatCode>
                <c:ptCount val="38"/>
                <c:pt idx="0">
                  <c:v>1989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  <c:pt idx="12">
                  <c:v>2001</c:v>
                </c:pt>
                <c:pt idx="13">
                  <c:v>2002</c:v>
                </c:pt>
                <c:pt idx="14">
                  <c:v>2003</c:v>
                </c:pt>
                <c:pt idx="15">
                  <c:v>2004</c:v>
                </c:pt>
                <c:pt idx="16">
                  <c:v>2005</c:v>
                </c:pt>
                <c:pt idx="17">
                  <c:v>2006</c:v>
                </c:pt>
                <c:pt idx="18">
                  <c:v>2007</c:v>
                </c:pt>
                <c:pt idx="19">
                  <c:v>2008</c:v>
                </c:pt>
                <c:pt idx="20">
                  <c:v>2009</c:v>
                </c:pt>
                <c:pt idx="21">
                  <c:v>2010</c:v>
                </c:pt>
                <c:pt idx="22">
                  <c:v>2011</c:v>
                </c:pt>
                <c:pt idx="23">
                  <c:v>2012</c:v>
                </c:pt>
                <c:pt idx="24">
                  <c:v>2013</c:v>
                </c:pt>
                <c:pt idx="25">
                  <c:v>2014</c:v>
                </c:pt>
                <c:pt idx="26">
                  <c:v>2015</c:v>
                </c:pt>
                <c:pt idx="27">
                  <c:v>2016</c:v>
                </c:pt>
                <c:pt idx="28">
                  <c:v>2017</c:v>
                </c:pt>
                <c:pt idx="29">
                  <c:v>2018</c:v>
                </c:pt>
                <c:pt idx="30">
                  <c:v>2019</c:v>
                </c:pt>
                <c:pt idx="31">
                  <c:v>2020</c:v>
                </c:pt>
                <c:pt idx="32">
                  <c:v>2021</c:v>
                </c:pt>
                <c:pt idx="33">
                  <c:v>2022</c:v>
                </c:pt>
                <c:pt idx="34">
                  <c:v>2023</c:v>
                </c:pt>
                <c:pt idx="35">
                  <c:v>2024</c:v>
                </c:pt>
                <c:pt idx="36">
                  <c:v>2025</c:v>
                </c:pt>
                <c:pt idx="37">
                  <c:v>2025</c:v>
                </c:pt>
              </c:numCache>
            </c:numRef>
          </c:cat>
          <c:val>
            <c:numRef>
              <c:f>Sim!$Y$75:$Y$112</c:f>
              <c:numCache>
                <c:formatCode>0.0%</c:formatCode>
                <c:ptCount val="38"/>
                <c:pt idx="0">
                  <c:v>0.193997350209865</c:v>
                </c:pt>
                <c:pt idx="1">
                  <c:v>-0.28835177582586902</c:v>
                </c:pt>
                <c:pt idx="2">
                  <c:v>0.26273805727709498</c:v>
                </c:pt>
                <c:pt idx="3">
                  <c:v>6.766765132921581E-3</c:v>
                </c:pt>
                <c:pt idx="4">
                  <c:v>0.36886764649570997</c:v>
                </c:pt>
                <c:pt idx="5">
                  <c:v>2.2404616265173899E-2</c:v>
                </c:pt>
                <c:pt idx="6">
                  <c:v>0.13569214850543798</c:v>
                </c:pt>
                <c:pt idx="7">
                  <c:v>0.16206058312174298</c:v>
                </c:pt>
                <c:pt idx="8">
                  <c:v>0.28502083307107601</c:v>
                </c:pt>
                <c:pt idx="9">
                  <c:v>0.15357088566302099</c:v>
                </c:pt>
                <c:pt idx="10">
                  <c:v>0.48402619215093301</c:v>
                </c:pt>
                <c:pt idx="11">
                  <c:v>-7.0825269921344899E-2</c:v>
                </c:pt>
                <c:pt idx="12">
                  <c:v>0.112181614951815</c:v>
                </c:pt>
                <c:pt idx="13">
                  <c:v>-0.319113950643724</c:v>
                </c:pt>
                <c:pt idx="14">
                  <c:v>0.11790226911474401</c:v>
                </c:pt>
                <c:pt idx="15">
                  <c:v>7.3327642995185197E-2</c:v>
                </c:pt>
                <c:pt idx="16">
                  <c:v>0.28593692778858099</c:v>
                </c:pt>
                <c:pt idx="17">
                  <c:v>8.8590397589351499E-2</c:v>
                </c:pt>
                <c:pt idx="18">
                  <c:v>3.6496921983621201E-3</c:v>
                </c:pt>
                <c:pt idx="19">
                  <c:v>-0.384858035382035</c:v>
                </c:pt>
                <c:pt idx="20">
                  <c:v>0.308110949720176</c:v>
                </c:pt>
                <c:pt idx="21">
                  <c:v>0.22058464207148598</c:v>
                </c:pt>
                <c:pt idx="22">
                  <c:v>3.8182319340935099E-2</c:v>
                </c:pt>
                <c:pt idx="23">
                  <c:v>0.145438646205725</c:v>
                </c:pt>
                <c:pt idx="24">
                  <c:v>0.18096485696127101</c:v>
                </c:pt>
                <c:pt idx="25">
                  <c:v>0.18935255490191299</c:v>
                </c:pt>
                <c:pt idx="26">
                  <c:v>9.4661992770632503E-2</c:v>
                </c:pt>
                <c:pt idx="27">
                  <c:v>0.120458992409388</c:v>
                </c:pt>
                <c:pt idx="28">
                  <c:v>9.5359512805037794E-2</c:v>
                </c:pt>
                <c:pt idx="29">
                  <c:v>-4.6102734256704296E-2</c:v>
                </c:pt>
                <c:pt idx="30">
                  <c:v>0.297440123227592</c:v>
                </c:pt>
                <c:pt idx="31">
                  <c:v>6.9512991930454404E-2</c:v>
                </c:pt>
                <c:pt idx="32">
                  <c:v>0.28968494981578496</c:v>
                </c:pt>
                <c:pt idx="33">
                  <c:v>0.12884275856506</c:v>
                </c:pt>
                <c:pt idx="34">
                  <c:v>0.185395672711714</c:v>
                </c:pt>
                <c:pt idx="35">
                  <c:v>0.25641442908249001</c:v>
                </c:pt>
                <c:pt idx="36">
                  <c:v>-5.2999999999999999E-2</c:v>
                </c:pt>
                <c:pt idx="37">
                  <c:v>-5.2999999999999999E-2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6A-429A-856A-0D02219CF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1081055"/>
        <c:axId val="371071935"/>
      </c:lineChart>
      <c:catAx>
        <c:axId val="37108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1071935"/>
        <c:crosses val="autoZero"/>
        <c:auto val="1"/>
        <c:lblAlgn val="ctr"/>
        <c:lblOffset val="100"/>
        <c:noMultiLvlLbl val="0"/>
      </c:catAx>
      <c:valAx>
        <c:axId val="371071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1081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25</xdr:row>
      <xdr:rowOff>4763</xdr:rowOff>
    </xdr:from>
    <xdr:to>
      <xdr:col>33</xdr:col>
      <xdr:colOff>304800</xdr:colOff>
      <xdr:row>39</xdr:row>
      <xdr:rowOff>80963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2A5B10-A41D-C278-EB48-88F4B00D42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238125</xdr:colOff>
      <xdr:row>29</xdr:row>
      <xdr:rowOff>171449</xdr:rowOff>
    </xdr:from>
    <xdr:to>
      <xdr:col>8</xdr:col>
      <xdr:colOff>161925</xdr:colOff>
      <xdr:row>46</xdr:row>
      <xdr:rowOff>14287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8AA6FA5-FDED-4A46-82BE-4589B79572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288131</xdr:colOff>
      <xdr:row>47</xdr:row>
      <xdr:rowOff>14287</xdr:rowOff>
    </xdr:from>
    <xdr:to>
      <xdr:col>8</xdr:col>
      <xdr:colOff>138113</xdr:colOff>
      <xdr:row>61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DEA6A29-90C3-DEF3-0EB8-FA379CF248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433388</xdr:colOff>
      <xdr:row>16</xdr:row>
      <xdr:rowOff>4763</xdr:rowOff>
    </xdr:from>
    <xdr:to>
      <xdr:col>19</xdr:col>
      <xdr:colOff>33338</xdr:colOff>
      <xdr:row>16</xdr:row>
      <xdr:rowOff>9525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D602BB70-A464-EBA5-5183-B447B9FAFF58}"/>
            </a:ext>
          </a:extLst>
        </xdr:cNvPr>
        <xdr:cNvCxnSpPr/>
      </xdr:nvCxnSpPr>
      <xdr:spPr>
        <a:xfrm flipV="1">
          <a:off x="8596313" y="3052763"/>
          <a:ext cx="2581275" cy="476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40</xdr:row>
      <xdr:rowOff>9526</xdr:rowOff>
    </xdr:from>
    <xdr:to>
      <xdr:col>33</xdr:col>
      <xdr:colOff>309563</xdr:colOff>
      <xdr:row>54</xdr:row>
      <xdr:rowOff>28576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06CEC8-BA0D-479A-8254-80F43F3F7B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car Settje" id="{42115146-AD02-4C55-8850-D95596E87FDD}" userId="7ff36870b97395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0" dT="2025-06-23T12:52:27.81" personId="{42115146-AD02-4C55-8850-D95596E87FDD}" id="{73C3114E-4D8D-4C2D-8981-FF87FC98E2C7}">
    <text>(1+Nominal Rate) / (1+Real Rate) - 1</text>
  </threadedComment>
  <threadedComment ref="R16" dT="2025-06-17T12:15:10.96" personId="{42115146-AD02-4C55-8850-D95596E87FDD}" id="{20BE8C5F-07AA-44F6-AF7D-92837FAE1396}">
    <text>Stand 16-06-25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  <wetp:taskpane dockstate="right" visibility="0" width="350" row="7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A8A33750-3A14-47E0-A743-54D28D132437}">
  <we:reference id="wa200000019" version="25.0.2.0" store="en-GB" storeType="OMEX"/>
  <we:alternateReferences>
    <we:reference id="wa200000019" version="25.0.2.0" store="WA200000019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A61842E5-9883-4F47-92F6-9571921C8D8F}">
  <we:reference id="wa200000018" version="25.0.2.0" store="en-GB" storeType="OMEX"/>
  <we:alternateReferences>
    <we:reference id="wa200000018" version="25.0.2.0" store="WA200000018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PSINORMAL</we:customFunctionIds>
        <we:customFunctionIds>PSIBERNOULLI</we:customFunctionIds>
        <we:customFunctionIds>PSIBETA</we:customFunctionIds>
        <we:customFunctionIds>PSIBETAGEN</we:customFunctionIds>
        <we:customFunctionIds>PSIBETASUBJ</we:customFunctionIds>
        <we:customFunctionIds>PSIBINOMIAL</we:customFunctionIds>
        <we:customFunctionIds>PSICAUCHY</we:customFunctionIds>
        <we:customFunctionIds>PSICHISQUARE</we:customFunctionIds>
        <we:customFunctionIds>PSICUMUL</we:customFunctionIds>
        <we:customFunctionIds>PSICUMULD</we:customFunctionIds>
        <we:customFunctionIds>PSIDISCRETE</we:customFunctionIds>
        <we:customFunctionIds>PSIDISUNIFORM</we:customFunctionIds>
        <we:customFunctionIds>PSIERF</we:customFunctionIds>
        <we:customFunctionIds>PSIERLANG</we:customFunctionIds>
        <we:customFunctionIds>PSIEXPONENTIAL</we:customFunctionIds>
        <we:customFunctionIds>PSIGAMMA</we:customFunctionIds>
        <we:customFunctionIds>PSIGENERAL</we:customFunctionIds>
        <we:customFunctionIds>PSIGEOMETRIC</we:customFunctionIds>
        <we:customFunctionIds>PSIHISTOGRAM</we:customFunctionIds>
        <we:customFunctionIds>PSIHYPERGEO</we:customFunctionIds>
        <we:customFunctionIds>PSIINTUNIFORM</we:customFunctionIds>
        <we:customFunctionIds>PSIINVNORMAL</we:customFunctionIds>
        <we:customFunctionIds>PSILAPLACE</we:customFunctionIds>
        <we:customFunctionIds>PSILOGARITHMIC</we:customFunctionIds>
        <we:customFunctionIds>PSILOGISTIC</we:customFunctionIds>
        <we:customFunctionIds>PSILOGLOGISTIC</we:customFunctionIds>
        <we:customFunctionIds>PSILOGNORMAL</we:customFunctionIds>
        <we:customFunctionIds>PSILOGNORM2</we:customFunctionIds>
        <we:customFunctionIds>PSIMAXEXTREME</we:customFunctionIds>
        <we:customFunctionIds>PSIMINEXTREME</we:customFunctionIds>
        <we:customFunctionIds>PSIMYERSON</we:customFunctionIds>
        <we:customFunctionIds>PSINEGBINOMIAL</we:customFunctionIds>
        <we:customFunctionIds>PSINORMALSKEW</we:customFunctionIds>
        <we:customFunctionIds>PSIPARETO</we:customFunctionIds>
        <we:customFunctionIds>PSIPARETO2</we:customFunctionIds>
        <we:customFunctionIds>PSIPEARSON5</we:customFunctionIds>
        <we:customFunctionIds>PSIPEARSON6</we:customFunctionIds>
        <we:customFunctionIds>PSIPERT</we:customFunctionIds>
        <we:customFunctionIds>PSIPOISSON</we:customFunctionIds>
        <we:customFunctionIds>PSIRAYLEIGH</we:customFunctionIds>
        <we:customFunctionIds>PSISTUDENT</we:customFunctionIds>
        <we:customFunctionIds>PSITRIANGULAR</we:customFunctionIds>
        <we:customFunctionIds>PSITRIANGGEN</we:customFunctionIds>
        <we:customFunctionIds>PSIUNIFORM</we:customFunctionIds>
        <we:customFunctionIds>PSIWEIBULL</we:customFunctionIds>
        <we:customFunctionIds>PSIBURR12</we:customFunctionIds>
        <we:customFunctionIds>PSIDAGUM</we:customFunctionIds>
        <we:customFunctionIds>PSIDBLTRIANG</we:customFunctionIds>
        <we:customFunctionIds>PSIFDIST</we:customFunctionIds>
        <we:customFunctionIds>PSIFATIGUELIFE</we:customFunctionIds>
        <we:customFunctionIds>PSIFRECHET</we:customFunctionIds>
        <we:customFunctionIds>PSIHYPSECANT</we:customFunctionIds>
        <we:customFunctionIds>PSIJOHNSONSB</we:customFunctionIds>
        <we:customFunctionIds>PSIJOHNSONSU</we:customFunctionIds>
        <we:customFunctionIds>PSIKUMARASWAMY</we:customFunctionIds>
        <we:customFunctionIds>PSILEVY</we:customFunctionIds>
        <we:customFunctionIds>PSIRECIPROCAL</we:customFunctionIds>
        <we:customFunctionIds>PSIVARY</we:customFunctionIds>
        <we:customFunctionIds>PSIMVLOGNORMAL</we:customFunctionIds>
        <we:customFunctionIds>PSIMVNORMAL</we:customFunctionIds>
        <we:customFunctionIds>PSIMVRESAMPLE</we:customFunctionIds>
        <we:customFunctionIds>PSIMVSHUFFLE</we:customFunctionIds>
        <we:customFunctionIds>PSIMEAN</we:customFunctionIds>
        <we:customFunctionIds>PSITHEOMEAN</we:customFunctionIds>
        <we:customFunctionIds>PSILOCK</we:customFunctionIds>
        <we:customFunctionIds>PSINAME</we:customFunctionIds>
        <we:customFunctionIds>PSISHIFT</we:customFunctionIds>
        <we:customFunctionIds>PSISAMPLE</we:customFunctionIds>
        <we:customFunctionIds>PSITRUNCATE</we:customFunctionIds>
        <we:customFunctionIds>PSISEED</we:customFunctionIds>
        <we:customFunctionIds>PSISIXSIGMA</we:customFunctionIds>
        <we:customFunctionIds>PSITSSYNC</we:customFunctionIds>
        <we:customFunctionIds>PSICONVERGENCE</we:customFunctionIds>
        <we:customFunctionIds>PSIISDATE</we:customFunctionIds>
        <we:customFunctionIds>PSIISDISCRETE</we:customFunctionIds>
        <we:customFunctionIds>PSILIBRARY</we:customFunctionIds>
        <we:customFunctionIds>PSIFITINFO</we:customFunctionIds>
        <we:customFunctionIds>PSIOUTPUT</we:customFunctionIds>
        <we:customFunctionIds>PSIINPUT</we:customFunctionIds>
        <we:customFunctionIds>PSISIMPARAM</we:customFunctionIds>
        <we:customFunctionIds>PSISENPARAM</we:customFunctionIds>
        <we:customFunctionIds>PSIOPTPARAM</we:customFunctionIds>
        <we:customFunctionIds>PSICALCPARAM</we:customFunctionIds>
        <we:customFunctionIds>PSISLURP</we:customFunctionIds>
        <we:customFunctionIds>PSISIP</we:customFunctionIds>
        <we:customFunctionIds>PSITSSIP</we:customFunctionIds>
        <we:customFunctionIds>PSICORRMATRIX</we:customFunctionIds>
        <we:customFunctionIds>PSICORRDEPEN</we:customFunctionIds>
        <we:customFunctionIds>PSICORRINDEP</we:customFunctionIds>
        <we:customFunctionIds>PSIFIT</we:customFunctionIds>
        <we:customFunctionIds>PSIDATA</we:customFunctionIds>
        <we:customFunctionIds>PSIKURTOSIS</we:customFunctionIds>
        <we:customFunctionIds>PSITHEOKURTOSIS</we:customFunctionIds>
        <we:customFunctionIds>PSIMAX</we:customFunctionIds>
        <we:customFunctionIds>PSITHEOMAX</we:customFunctionIds>
        <we:customFunctionIds>PSIMIN</we:customFunctionIds>
        <we:customFunctionIds>PSITHEOMIN</we:customFunctionIds>
        <we:customFunctionIds>PSIMODE</we:customFunctionIds>
        <we:customFunctionIds>PSITHEOMODE</we:customFunctionIds>
        <we:customFunctionIds>PSIPERCENTILE</we:customFunctionIds>
        <we:customFunctionIds>PSITHEOPERCENTILE</we:customFunctionIds>
        <we:customFunctionIds>PSIPTOX</we:customFunctionIds>
        <we:customFunctionIds>PSITHEOPTOX</we:customFunctionIds>
        <we:customFunctionIds>PSIPERCENTILED</we:customFunctionIds>
        <we:customFunctionIds>PSITHEOPERCENTILED</we:customFunctionIds>
        <we:customFunctionIds>PSIQTOX</we:customFunctionIds>
        <we:customFunctionIds>PSITHEOQTOX</we:customFunctionIds>
        <we:customFunctionIds>PSIRANGE</we:customFunctionIds>
        <we:customFunctionIds>PSITHEORANGE</we:customFunctionIds>
        <we:customFunctionIds>PSISKEWNESS</we:customFunctionIds>
        <we:customFunctionIds>PSITHEOSKEWNESS</we:customFunctionIds>
        <we:customFunctionIds>PSISTDDEV</we:customFunctionIds>
        <we:customFunctionIds>PSITHEOSTDDEV</we:customFunctionIds>
        <we:customFunctionIds>PSITARGET</we:customFunctionIds>
        <we:customFunctionIds>PSITHEOTARGET</we:customFunctionIds>
        <we:customFunctionIds>PSIXTOP</we:customFunctionIds>
        <we:customFunctionIds>PSITHEOXTOP</we:customFunctionIds>
        <we:customFunctionIds>PSITARGETD</we:customFunctionIds>
        <we:customFunctionIds>PSITHEOTARGETD</we:customFunctionIds>
        <we:customFunctionIds>PSIXTOQ</we:customFunctionIds>
        <we:customFunctionIds>PSITHEOXTOQ</we:customFunctionIds>
        <we:customFunctionIds>PSITHEOXTOY</we:customFunctionIds>
        <we:customFunctionIds>PSIVARIANCE</we:customFunctionIds>
        <we:customFunctionIds>PSITHEOVARIANCE</we:customFunctionIds>
        <we:customFunctionIds>PSIABSDEV</we:customFunctionIds>
        <we:customFunctionIds>PSICITRIALS</we:customFunctionIds>
        <we:customFunctionIds>PSICORRELATION</we:customFunctionIds>
        <we:customFunctionIds>PSIFREQUENCY</we:customFunctionIds>
        <we:customFunctionIds>PSIMEANCI</we:customFunctionIds>
        <we:customFunctionIds>PSIMEANCIB</we:customFunctionIds>
        <we:customFunctionIds>PSISEMIDEV</we:customFunctionIds>
        <we:customFunctionIds>PSISEMIDEV2</we:customFunctionIds>
        <we:customFunctionIds>PSISEMIVAR</we:customFunctionIds>
        <we:customFunctionIds>PSISEMIVAR2</we:customFunctionIds>
        <we:customFunctionIds>PSISTDDEVCI</we:customFunctionIds>
        <we:customFunctionIds>PSIBVAR</we:customFunctionIds>
        <we:customFunctionIds>PSICVAR</we:customFunctionIds>
        <we:customFunctionIds>PSICURRENTTRIAL</we:customFunctionIds>
        <we:customFunctionIds>PSICURRENTSIM</we:customFunctionIds>
        <we:customFunctionIds>PSICOUNT</we:customFunctionIds>
        <we:customFunctionIds>PSISENVALUE</we:customFunctionIds>
        <we:customFunctionIds>PSICURRENTOPT</we:customFunctionIds>
        <we:customFunctionIds>PSIMEDIAN</we:customFunctionIds>
        <we:customFunctionIds>PSITHEOMEDIAN</we:customFunctionIds>
        <we:customFunctionIds>PSIDIM</we:customFunctionIds>
        <we:customFunctionIds>PSICUBE</we:customFunctionIds>
        <we:customFunctionIds>PSIREDUCE</we:customFunctionIds>
        <we:customFunctionIds>PSIJOIN</we:customFunctionIds>
        <we:customFunctionIds>PSIOPTSTATUS</we:customFunctionIds>
        <we:customFunctionIds>PSIPIVOTCUBE</we:customFunctionIds>
        <we:customFunctionIds>PSICALCVALUE</we:customFunctionIds>
        <we:customFunctionIds>PSIOPTDATA</we:customFunctionIds>
        <we:customFunctionIds>PSIPARAMDIM</we:customFunctionIds>
        <we:customFunctionIds>PSIPIVOTDIM</we:customFunctionIds>
        <we:customFunctionIds>PSICUBEOUTPUT</we:customFunctionIds>
        <we:customFunctionIds>PSIDIMLOCK</we:customFunctionIds>
        <we:customFunctionIds>PSIDIMACTIVE</we:customFunctionIds>
        <we:customFunctionIds>PSICUBEDATA</we:customFunctionIds>
        <we:customFunctionIds>PSISIMOUTPUT</we:customFunctionIds>
        <we:customFunctionIds>PSISIMDATA</we:customFunctionIds>
        <we:customFunctionIds>PSIRESAMPLE</we:customFunctionIds>
        <we:customFunctionIds>PSITABLECUBE</we:customFunctionIds>
        <we:customFunctionIds>PSICOMPOUND</we:customFunctionIds>
        <we:customFunctionIds>PSICOPULA</we:customFunctionIds>
        <we:customFunctionIds>PSICOPULASTUDENT</we:customFunctionIds>
        <we:customFunctionIds>PSICOPULAGAUSS</we:customFunctionIds>
        <we:customFunctionIds>PSIKENDALLTAU</we:customFunctionIds>
        <we:customFunctionIds>PSISPEARMANRHO</we:customFunctionIds>
        <we:customFunctionIds>PSIMETALOG</we:customFunctionIds>
        <we:customFunctionIds>PSIMETALOG2</we:customFunctionIds>
        <we:customFunctionIds>PSIMETALOGSPT</we:customFunctionIds>
        <we:customFunctionIds>PSIMETALOGFIT</we:customFunctionIds>
        <we:customFunctionIds>PSIMETALOG2FIT</we:customFunctionIds>
        <we:customFunctionIds>PSIDATASRC</we:customFunctionIds>
        <we:customFunctionIds>PSIMODELSRC</we:customFunctionIds>
        <we:customFunctionIds>PSISIGMACP</we:customFunctionIds>
        <we:customFunctionIds>PSISIGMACPK</we:customFunctionIds>
        <we:customFunctionIds>PSISIGMACPKLOWER</we:customFunctionIds>
        <we:customFunctionIds>PSISIGMACPKUPPER</we:customFunctionIds>
        <we:customFunctionIds>PSISIGMACPM</we:customFunctionIds>
        <we:customFunctionIds>PSISIGMADEFECTPPM</we:customFunctionIds>
        <we:customFunctionIds>PSISIGMADEFECTSHIFTPPM</we:customFunctionIds>
        <we:customFunctionIds>PSISIGMADEFECTSHIFTPPMLower</we:customFunctionIds>
        <we:customFunctionIds>PSISIGMADEFECTSHIFTPPMUPPER</we:customFunctionIds>
        <we:customFunctionIds>PSISIGMAK</we:customFunctionIds>
        <we:customFunctionIds>PSISIGMALOWERBOUND</we:customFunctionIds>
        <we:customFunctionIds>PSISIGMAPROBDEFECTSHIFT</we:customFunctionIds>
        <we:customFunctionIds>PSISIGMAPROBDEFECTSHIFTLOWER</we:customFunctionIds>
        <we:customFunctionIds>PSISIGMAPROBDEFECTSHIFTUPPER</we:customFunctionIds>
        <we:customFunctionIds>PSISIGMASIGMALEVEL</we:customFunctionIds>
        <we:customFunctionIds>PSISIGMAUPPERBOUND</we:customFunctionIds>
        <we:customFunctionIds>PSISIGMAYIELD</we:customFunctionIds>
        <we:customFunctionIds>PSISIGMAZLOWER</we:customFunctionIds>
        <we:customFunctionIds>PSISIGMAZMIN</we:customFunctionIds>
        <we:customFunctionIds>PSISIGMAZUPPER</we:customFunctionIds>
        <we:customFunctionIds>PSIBETAGENALT</we:customFunctionIds>
        <we:customFunctionIds>PSICAUCHYALT</we:customFunctionIds>
        <we:customFunctionIds>PSICHISQUAREALT</we:customFunctionIds>
        <we:customFunctionIds>PSIERFALT</we:customFunctionIds>
        <we:customFunctionIds>PSIEXPONENTIALALT</we:customFunctionIds>
        <we:customFunctionIds>PSIGAMMAALT</we:customFunctionIds>
        <we:customFunctionIds>PSIINVNORMALALT</we:customFunctionIds>
        <we:customFunctionIds>PSILAPLACEALT</we:customFunctionIds>
        <we:customFunctionIds>PSILOGISTICALT</we:customFunctionIds>
        <we:customFunctionIds>PSILOGLOGISTICALT</we:customFunctionIds>
        <we:customFunctionIds>PSILOGNORMALALT</we:customFunctionIds>
        <we:customFunctionIds>PSIMAXEXTREMEALT</we:customFunctionIds>
        <we:customFunctionIds>PSIMINEXTREMEALT</we:customFunctionIds>
        <we:customFunctionIds>PSINORMALALT</we:customFunctionIds>
        <we:customFunctionIds>PSIUNIFORMALT</we:customFunctionIds>
        <we:customFunctionIds>PSITRIANGULARALT</we:customFunctionIds>
        <we:customFunctionIds>PSIPARETOALT</we:customFunctionIds>
        <we:customFunctionIds>PSIPARETO2ALT</we:customFunctionIds>
        <we:customFunctionIds>PSILEVYALT</we:customFunctionIds>
        <we:customFunctionIds>PSIHYPSECANTALT</we:customFunctionIds>
        <we:customFunctionIds>PSIPEARSON5ALT</we:customFunctionIds>
        <we:customFunctionIds>PSIPEARSON6ALT</we:customFunctionIds>
        <we:customFunctionIds>PSIPERTALT</we:customFunctionIds>
        <we:customFunctionIds>PSIRAYLEIGHALT</we:customFunctionIds>
        <we:customFunctionIds>PSISTUDENTALT</we:customFunctionIds>
        <we:customFunctionIds>PSIWEIBULLALT</we:customFunctionIds>
        <we:customFunctionIds>PSIFATIGUELIFEALT</we:customFunctionIds>
        <we:customFunctionIds>PSIFRECHETALT</we:customFunctionIds>
        <we:customFunctionIds>PSIOPTVALUE</we:customFunctionIds>
        <we:customFunctionIds>PSICOEFFVAR</we:customFunctionIds>
        <we:customFunctionIds>PSISTDERR</we:customFunctionIds>
        <we:customFunctionIds>PSIEXPGAIN</we:customFunctionIds>
        <we:customFunctionIds>PSIEXPGAINRATIO</we:customFunctionIds>
        <we:customFunctionIds>PSIEXPLOSS</we:customFunctionIds>
        <we:customFunctionIds>PSIEXPLOSSRATIO</we:customFunctionIds>
        <we:customFunctionIds>PSIEXPVALMARGIN</we:customFunctionIds>
        <we:customFunctionIds>PSICERTIFIED</we:customFunctionIds>
        <we:customFunctionIds>PSICENSOR</we:customFunctionIds>
        <we:customFunctionIds>PSIBASECASE</we:customFunctionIds>
        <we:customFunctionIds>PSIFORECASTETS</we:customFunctionIds>
        <we:customFunctionIds>PSIFORECASTLINEAR</we:customFunctionIds>
        <we:customFunctionIds>DOTPRODUCT</we:customFunctionIds>
        <we:customFunctionIds>QUADPRODUCT</we:customFunctionIds>
        <we:customFunctionIds>PSIDECTABLE</we:customFunctionIds>
        <we:customFunctionIds>PSIBOXFUNCTION</we:customFunctionIds>
        <we:customFunctionIds>PSIBOXITERATOR</we:customFunctionIds>
        <we:customFunctionIds>PSIINITIALVALUE</we:customFunctionIds>
        <we:customFunctionIds>PSIFINALVALUE</we:customFunctionIds>
        <we:customFunctionIds>PSIDUALVALUE</we:customFunctionIds>
        <we:customFunctionIds>PSISLACKVALUE</we:customFunctionIds>
        <we:customFunctionIds>PSIDUALUPPER</we:customFunctionIds>
        <we:customFunctionIds>PSIDUALLOWER</we:customFunctionIds>
        <we:customFunctionIds>PSITSINTEGRATE</we:customFunctionIds>
        <we:customFunctionIds>PSITRANSFORM</we:customFunctionIds>
        <we:customFunctionIds>PSITSSEASONALITY</we:customFunctionIds>
        <we:customFunctionIds>PSITSLEN</we:customFunctionIds>
        <we:customFunctionIds>PSIAR1</we:customFunctionIds>
        <we:customFunctionIds>PSIAR2</we:customFunctionIds>
        <we:customFunctionIds>PSIMA1</we:customFunctionIds>
        <we:customFunctionIds>PSIMA2</we:customFunctionIds>
        <we:customFunctionIds>PSIARMA11</we:customFunctionIds>
        <we:customFunctionIds>PSIARCH1</we:customFunctionIds>
        <we:customFunctionIds>PSIGARCH11</we:customFunctionIds>
        <we:customFunctionIds>PSIEGARCH11</we:customFunctionIds>
        <we:customFunctionIds>PSIAPARCH11</we:customFunctionIds>
        <we:customFunctionIds>PSITARGETCI</we:customFunctionIds>
        <we:customFunctionIds>PSIPERCENTILECI</we:customFunctionIds>
        <we:customFunctionIds>PSIPERCENTILES</we:customFunctionIds>
        <we:customFunctionIds>PSIMODELDESC</we:customFunctionIds>
        <we:customFunctionIds>PSICORRECTCORMAT</we:customFunctionIds>
        <we:customFunctionIds>PSISTATIC</we:customFunctionIds>
        <we:customFunctionIds>PSIMAKEINPUT</we:customFunctionIds>
        <we:customFunctionIds>PSISIMULATIONINFO</we:customFunctionIds>
        <we:customFunctionIds>PSICONVERGED</we:customFunctionIds>
        <we:customFunctionIds>PSIDISTINFO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B8EA-E8F0-4A38-A3D3-72DA1BA47AE0}">
  <dimension ref="A1:M24"/>
  <sheetViews>
    <sheetView topLeftCell="A7" zoomScale="200" zoomScaleNormal="200" workbookViewId="0">
      <selection activeCell="H20" sqref="H20:I21"/>
    </sheetView>
  </sheetViews>
  <sheetFormatPr defaultRowHeight="15" x14ac:dyDescent="0.25"/>
  <cols>
    <col min="1" max="1" width="4.42578125" customWidth="1"/>
    <col min="2" max="2" width="25" bestFit="1" customWidth="1"/>
  </cols>
  <sheetData>
    <row r="1" spans="1:13" x14ac:dyDescent="0.25">
      <c r="A1" s="1" t="s">
        <v>0</v>
      </c>
    </row>
    <row r="2" spans="1:13" x14ac:dyDescent="0.25">
      <c r="A2" t="s">
        <v>34</v>
      </c>
    </row>
    <row r="4" spans="1:13" x14ac:dyDescent="0.25">
      <c r="B4" s="8" t="s">
        <v>1</v>
      </c>
      <c r="C4" s="9" t="s">
        <v>4</v>
      </c>
      <c r="D4" s="10" t="s">
        <v>2</v>
      </c>
      <c r="E4" s="10" t="s">
        <v>7</v>
      </c>
      <c r="F4" s="10" t="s">
        <v>3</v>
      </c>
      <c r="G4" s="10" t="s">
        <v>24</v>
      </c>
      <c r="H4" s="10" t="s">
        <v>12</v>
      </c>
      <c r="I4" s="10" t="s">
        <v>13</v>
      </c>
      <c r="J4" s="10" t="s">
        <v>14</v>
      </c>
      <c r="K4" s="10" t="s">
        <v>15</v>
      </c>
      <c r="L4" s="10" t="s">
        <v>16</v>
      </c>
      <c r="M4" s="11"/>
    </row>
    <row r="5" spans="1:13" x14ac:dyDescent="0.25">
      <c r="B5" s="12" t="s">
        <v>5</v>
      </c>
      <c r="C5" t="s">
        <v>19</v>
      </c>
      <c r="F5">
        <f>+D5*E5</f>
        <v>0</v>
      </c>
      <c r="G5" s="2" t="e">
        <f>+F5/SUM($F$5:$F$10)</f>
        <v>#DIV/0!</v>
      </c>
      <c r="J5" s="3" t="e">
        <f>+D5/H5-1</f>
        <v>#DIV/0!</v>
      </c>
      <c r="K5" s="3" t="e">
        <f>+(F5+I5)/(H5*E5)-1</f>
        <v>#DIV/0!</v>
      </c>
      <c r="L5">
        <f>+F5+I5-H5*E5</f>
        <v>0</v>
      </c>
    </row>
    <row r="6" spans="1:13" x14ac:dyDescent="0.25">
      <c r="B6" s="13" t="s">
        <v>6</v>
      </c>
      <c r="C6" t="s">
        <v>20</v>
      </c>
      <c r="F6">
        <f t="shared" ref="F6:F10" si="0">+D6*E6</f>
        <v>0</v>
      </c>
      <c r="G6" s="2" t="e">
        <f t="shared" ref="G6:G10" si="1">+F6/SUM($F$5:$F$10)</f>
        <v>#DIV/0!</v>
      </c>
      <c r="J6" s="3" t="e">
        <f t="shared" ref="J6:J10" si="2">+D6/H6-1</f>
        <v>#DIV/0!</v>
      </c>
      <c r="K6" s="3" t="e">
        <f t="shared" ref="K6:K10" si="3">+(F6+I6)/(H6*E6)-1</f>
        <v>#DIV/0!</v>
      </c>
      <c r="L6">
        <f t="shared" ref="L6:L10" si="4">+F6+I6-H6*E6</f>
        <v>0</v>
      </c>
    </row>
    <row r="7" spans="1:13" x14ac:dyDescent="0.25">
      <c r="B7" s="13" t="s">
        <v>11</v>
      </c>
      <c r="C7" t="s">
        <v>21</v>
      </c>
      <c r="F7">
        <f t="shared" si="0"/>
        <v>0</v>
      </c>
      <c r="G7" s="2" t="e">
        <f t="shared" si="1"/>
        <v>#DIV/0!</v>
      </c>
      <c r="J7" s="3" t="e">
        <f t="shared" si="2"/>
        <v>#DIV/0!</v>
      </c>
      <c r="K7" s="3" t="e">
        <f t="shared" si="3"/>
        <v>#DIV/0!</v>
      </c>
      <c r="L7">
        <f t="shared" si="4"/>
        <v>0</v>
      </c>
    </row>
    <row r="8" spans="1:13" x14ac:dyDescent="0.25">
      <c r="B8" s="13" t="s">
        <v>8</v>
      </c>
      <c r="C8" t="s">
        <v>22</v>
      </c>
      <c r="F8">
        <f t="shared" si="0"/>
        <v>0</v>
      </c>
      <c r="G8" s="2" t="e">
        <f t="shared" si="1"/>
        <v>#DIV/0!</v>
      </c>
      <c r="J8" s="3" t="e">
        <f t="shared" si="2"/>
        <v>#DIV/0!</v>
      </c>
      <c r="K8" s="3" t="e">
        <f t="shared" si="3"/>
        <v>#DIV/0!</v>
      </c>
      <c r="L8">
        <f t="shared" si="4"/>
        <v>0</v>
      </c>
    </row>
    <row r="9" spans="1:13" x14ac:dyDescent="0.25">
      <c r="B9" s="13" t="s">
        <v>9</v>
      </c>
      <c r="C9" t="s">
        <v>23</v>
      </c>
      <c r="F9">
        <f t="shared" si="0"/>
        <v>0</v>
      </c>
      <c r="G9" s="2" t="e">
        <f t="shared" si="1"/>
        <v>#DIV/0!</v>
      </c>
      <c r="J9" s="3" t="e">
        <f t="shared" si="2"/>
        <v>#DIV/0!</v>
      </c>
      <c r="K9" s="3" t="e">
        <f t="shared" si="3"/>
        <v>#DIV/0!</v>
      </c>
      <c r="L9">
        <f t="shared" si="4"/>
        <v>0</v>
      </c>
    </row>
    <row r="10" spans="1:13" x14ac:dyDescent="0.25">
      <c r="B10" s="13" t="s">
        <v>10</v>
      </c>
      <c r="C10" t="s">
        <v>18</v>
      </c>
      <c r="F10">
        <f t="shared" si="0"/>
        <v>0</v>
      </c>
      <c r="G10" s="2" t="e">
        <f t="shared" si="1"/>
        <v>#DIV/0!</v>
      </c>
      <c r="J10" s="3" t="e">
        <f t="shared" si="2"/>
        <v>#DIV/0!</v>
      </c>
      <c r="K10" s="3" t="e">
        <f t="shared" si="3"/>
        <v>#DIV/0!</v>
      </c>
      <c r="L10">
        <f t="shared" si="4"/>
        <v>0</v>
      </c>
    </row>
    <row r="11" spans="1:13" x14ac:dyDescent="0.25">
      <c r="B11" s="14" t="s">
        <v>17</v>
      </c>
      <c r="C11" s="1"/>
      <c r="D11" s="1"/>
      <c r="E11" s="1"/>
      <c r="F11" s="1">
        <f>+SUM(F5:F10)</f>
        <v>0</v>
      </c>
      <c r="G11" s="4" t="e">
        <f>+SUM(G5:G10)</f>
        <v>#DIV/0!</v>
      </c>
      <c r="H11" s="1"/>
      <c r="I11" s="1">
        <f>+SUM(I5:I10)</f>
        <v>0</v>
      </c>
      <c r="J11" s="5" t="e">
        <f>+SUM(F5:F10)/+SUMPRODUCT(H5:H10,E5:E10)-1</f>
        <v>#DIV/0!</v>
      </c>
      <c r="K11" s="5" t="e">
        <f>+(+SUM(F5:F10)+SUM(I5:I10))/(+SUMPRODUCT(H5:H10,E5:E10))-1</f>
        <v>#DIV/0!</v>
      </c>
      <c r="L11" s="1">
        <f>+SUM(L5:L10)</f>
        <v>0</v>
      </c>
    </row>
    <row r="12" spans="1:13" x14ac:dyDescent="0.25">
      <c r="B12" s="13"/>
    </row>
    <row r="13" spans="1:13" x14ac:dyDescent="0.25">
      <c r="B13" s="13" t="s">
        <v>25</v>
      </c>
    </row>
    <row r="14" spans="1:13" x14ac:dyDescent="0.25">
      <c r="B14" s="13" t="s">
        <v>1</v>
      </c>
    </row>
    <row r="15" spans="1:13" x14ac:dyDescent="0.25">
      <c r="B15" s="13" t="s">
        <v>28</v>
      </c>
      <c r="C15" t="s">
        <v>26</v>
      </c>
      <c r="F15">
        <f>+D15*E15</f>
        <v>0</v>
      </c>
      <c r="G15" s="2" t="e">
        <f>+F15/$F$17</f>
        <v>#DIV/0!</v>
      </c>
      <c r="J15" s="3" t="e">
        <f t="shared" ref="J15" si="5">+D15/H15-1</f>
        <v>#DIV/0!</v>
      </c>
      <c r="K15" s="3" t="e">
        <f t="shared" ref="K15" si="6">+(F15+I15)/(H15*E15)-1</f>
        <v>#DIV/0!</v>
      </c>
      <c r="L15">
        <f t="shared" ref="L15:L16" si="7">+F15+I15-H15*E15</f>
        <v>0</v>
      </c>
    </row>
    <row r="16" spans="1:13" x14ac:dyDescent="0.25">
      <c r="B16" s="13" t="s">
        <v>29</v>
      </c>
      <c r="C16" t="s">
        <v>27</v>
      </c>
      <c r="F16">
        <f>+D16*E16</f>
        <v>0</v>
      </c>
      <c r="G16" s="2" t="e">
        <f>+F16/$F$17</f>
        <v>#DIV/0!</v>
      </c>
      <c r="J16" s="3" t="e">
        <f t="shared" ref="J16" si="8">+D16/H16-1</f>
        <v>#DIV/0!</v>
      </c>
      <c r="K16" s="3" t="e">
        <f t="shared" ref="K16" si="9">+(F16+I16)/(H16*E16)-1</f>
        <v>#DIV/0!</v>
      </c>
      <c r="L16">
        <f t="shared" si="7"/>
        <v>0</v>
      </c>
    </row>
    <row r="17" spans="2:12" x14ac:dyDescent="0.25">
      <c r="B17" s="14" t="s">
        <v>30</v>
      </c>
      <c r="C17" s="1"/>
      <c r="D17" s="1"/>
      <c r="E17" s="1"/>
      <c r="F17" s="1">
        <f>+F15+F16</f>
        <v>0</v>
      </c>
      <c r="G17" s="6" t="e">
        <f>+G15+G16</f>
        <v>#DIV/0!</v>
      </c>
      <c r="H17" s="1"/>
      <c r="I17" s="1">
        <f>+I15+I16</f>
        <v>0</v>
      </c>
      <c r="J17" s="5" t="e">
        <f>+J15*G15+J16*G16</f>
        <v>#DIV/0!</v>
      </c>
      <c r="K17" s="5" t="e">
        <f>+K15*G15+G16*K16</f>
        <v>#DIV/0!</v>
      </c>
      <c r="L17" s="1">
        <f>+L15+L16</f>
        <v>0</v>
      </c>
    </row>
    <row r="18" spans="2:12" x14ac:dyDescent="0.25">
      <c r="B18" s="13"/>
    </row>
    <row r="19" spans="2:12" x14ac:dyDescent="0.25">
      <c r="B19" s="13" t="s">
        <v>31</v>
      </c>
    </row>
    <row r="20" spans="2:12" x14ac:dyDescent="0.25">
      <c r="B20" s="13" t="s">
        <v>32</v>
      </c>
      <c r="F20">
        <f>+D20*E20</f>
        <v>0</v>
      </c>
      <c r="G20" s="2" t="e">
        <f>+F20/$F$22</f>
        <v>#DIV/0!</v>
      </c>
      <c r="J20" s="3" t="e">
        <f t="shared" ref="J20" si="10">+D20/H20-1</f>
        <v>#DIV/0!</v>
      </c>
      <c r="K20" s="3" t="e">
        <f t="shared" ref="K20" si="11">+(F20+I20)/(H20*E20)-1</f>
        <v>#DIV/0!</v>
      </c>
      <c r="L20">
        <f t="shared" ref="L20" si="12">+F20+I20-H20*E20</f>
        <v>0</v>
      </c>
    </row>
    <row r="21" spans="2:12" x14ac:dyDescent="0.25">
      <c r="B21" s="13" t="s">
        <v>33</v>
      </c>
      <c r="F21">
        <f>+D21*E21</f>
        <v>0</v>
      </c>
      <c r="G21" s="2" t="e">
        <f>+F21/$F$22</f>
        <v>#DIV/0!</v>
      </c>
      <c r="J21" s="3" t="e">
        <f t="shared" ref="J21" si="13">+D21/H21-1</f>
        <v>#DIV/0!</v>
      </c>
      <c r="K21" s="3" t="e">
        <f t="shared" ref="K21" si="14">+(F21+I21)/(H21*E21)-1</f>
        <v>#DIV/0!</v>
      </c>
      <c r="L21">
        <f t="shared" ref="L21" si="15">+F21+I21-H21*E21</f>
        <v>0</v>
      </c>
    </row>
    <row r="22" spans="2:12" x14ac:dyDescent="0.25">
      <c r="B22" s="14" t="s">
        <v>30</v>
      </c>
      <c r="C22" s="1"/>
      <c r="D22" s="1"/>
      <c r="E22" s="1"/>
      <c r="F22" s="1">
        <f>+F20+F21</f>
        <v>0</v>
      </c>
      <c r="G22" s="6" t="e">
        <f>+G20+G21</f>
        <v>#DIV/0!</v>
      </c>
      <c r="H22" s="1"/>
      <c r="I22" s="1"/>
      <c r="J22" s="5" t="e">
        <f>+J20*G20</f>
        <v>#DIV/0!</v>
      </c>
      <c r="K22" s="5" t="e">
        <f>+K20*G20</f>
        <v>#DIV/0!</v>
      </c>
      <c r="L22" s="1">
        <f>+L20+L21</f>
        <v>0</v>
      </c>
    </row>
    <row r="23" spans="2:12" x14ac:dyDescent="0.25">
      <c r="B23" s="13"/>
    </row>
    <row r="24" spans="2:12" x14ac:dyDescent="0.25">
      <c r="B24" s="15" t="s">
        <v>35</v>
      </c>
      <c r="F24" s="7">
        <f>+SUM(F22,F17,F11)</f>
        <v>0</v>
      </c>
      <c r="G24" s="6">
        <v>1</v>
      </c>
      <c r="L24">
        <f>+SUM(L22,L17,L11)</f>
        <v>0</v>
      </c>
    </row>
  </sheetData>
  <conditionalFormatting sqref="J5:K11">
    <cfRule type="cellIs" dxfId="5" priority="13" operator="lessThan">
      <formula>0</formula>
    </cfRule>
    <cfRule type="cellIs" dxfId="4" priority="14" operator="greaterThan">
      <formula>0</formula>
    </cfRule>
  </conditionalFormatting>
  <conditionalFormatting sqref="J15:K17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J20:K22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3FE7C-181C-47C7-9ECE-DEA7462E48F6}">
  <dimension ref="A1:AH1013"/>
  <sheetViews>
    <sheetView showGridLines="0" tabSelected="1" zoomScale="200" zoomScaleNormal="200" workbookViewId="0"/>
  </sheetViews>
  <sheetFormatPr defaultRowHeight="15" x14ac:dyDescent="0.25"/>
  <cols>
    <col min="1" max="1" width="5.42578125" bestFit="1" customWidth="1"/>
    <col min="2" max="2" width="10" customWidth="1"/>
    <col min="5" max="5" width="5.5703125" customWidth="1"/>
    <col min="8" max="8" width="13.85546875" bestFit="1" customWidth="1"/>
    <col min="9" max="9" width="4.28515625" customWidth="1"/>
    <col min="10" max="10" width="5.140625" customWidth="1"/>
    <col min="13" max="13" width="12.7109375" bestFit="1" customWidth="1"/>
    <col min="14" max="14" width="10.5703125" bestFit="1" customWidth="1"/>
    <col min="15" max="15" width="6.5703125" customWidth="1"/>
    <col min="18" max="18" width="9.5703125" bestFit="1" customWidth="1"/>
    <col min="19" max="19" width="10.28515625" bestFit="1" customWidth="1"/>
    <col min="20" max="20" width="4.42578125" customWidth="1"/>
    <col min="23" max="23" width="4.5703125" customWidth="1"/>
    <col min="26" max="26" width="4.42578125" customWidth="1"/>
    <col min="29" max="29" width="4.85546875" customWidth="1"/>
  </cols>
  <sheetData>
    <row r="1" spans="1:34" x14ac:dyDescent="0.25">
      <c r="A1" s="16" t="s">
        <v>36</v>
      </c>
    </row>
    <row r="2" spans="1:34" x14ac:dyDescent="0.25">
      <c r="F2" s="1"/>
    </row>
    <row r="3" spans="1:34" x14ac:dyDescent="0.25">
      <c r="B3" s="25" t="s">
        <v>55</v>
      </c>
      <c r="C3" s="24"/>
      <c r="D3" s="24"/>
      <c r="F3" s="25" t="s">
        <v>62</v>
      </c>
      <c r="G3" s="24"/>
      <c r="H3" s="24"/>
      <c r="J3" s="24" t="s">
        <v>73</v>
      </c>
      <c r="K3" s="25" t="s">
        <v>72</v>
      </c>
      <c r="L3" s="24"/>
      <c r="M3" s="24"/>
      <c r="N3" s="33"/>
      <c r="O3" s="33"/>
      <c r="P3" s="33" t="s">
        <v>15</v>
      </c>
      <c r="Q3" s="33" t="s">
        <v>83</v>
      </c>
      <c r="R3" s="33" t="s">
        <v>84</v>
      </c>
      <c r="S3" s="33" t="s">
        <v>85</v>
      </c>
      <c r="T3" s="25" t="s">
        <v>87</v>
      </c>
      <c r="U3" s="25"/>
      <c r="AA3" s="1"/>
    </row>
    <row r="4" spans="1:34" x14ac:dyDescent="0.25">
      <c r="B4" t="s">
        <v>57</v>
      </c>
      <c r="D4" s="30">
        <v>200</v>
      </c>
      <c r="F4" t="s">
        <v>49</v>
      </c>
      <c r="H4" s="3">
        <v>-5.9423578684512854E-2</v>
      </c>
      <c r="J4">
        <v>1</v>
      </c>
      <c r="K4" t="s">
        <v>71</v>
      </c>
      <c r="P4" s="34">
        <v>0.08</v>
      </c>
      <c r="Q4" s="3">
        <v>0.17888656620074289</v>
      </c>
      <c r="R4" s="35">
        <v>4.3999999999999997E-2</v>
      </c>
      <c r="S4" s="35">
        <v>2.1000000000000001E-2</v>
      </c>
      <c r="T4" s="37" t="s">
        <v>88</v>
      </c>
      <c r="U4" s="37"/>
    </row>
    <row r="5" spans="1:34" x14ac:dyDescent="0.25">
      <c r="B5" t="s">
        <v>56</v>
      </c>
      <c r="D5" s="26">
        <f>+D4*12</f>
        <v>2400</v>
      </c>
      <c r="F5" t="s">
        <v>50</v>
      </c>
      <c r="H5" s="3">
        <v>0.30075082312352158</v>
      </c>
      <c r="J5">
        <v>2</v>
      </c>
      <c r="K5" t="s">
        <v>79</v>
      </c>
      <c r="P5" s="34">
        <v>-0.2</v>
      </c>
      <c r="Q5" s="34">
        <v>0.3</v>
      </c>
      <c r="R5" s="35">
        <v>4.3999999999999997E-2</v>
      </c>
      <c r="S5" s="35">
        <v>2.8570999999999999E-2</v>
      </c>
      <c r="T5" s="37" t="s">
        <v>89</v>
      </c>
      <c r="U5" s="37"/>
    </row>
    <row r="6" spans="1:34" x14ac:dyDescent="0.25">
      <c r="B6" t="s">
        <v>47</v>
      </c>
      <c r="D6" s="28">
        <f>+CHOOSE(N10,P4,P5,P6,P7,P8)</f>
        <v>0.08</v>
      </c>
      <c r="E6" s="3"/>
      <c r="F6" t="s">
        <v>51</v>
      </c>
      <c r="H6" s="3">
        <v>-0.23831014488525576</v>
      </c>
      <c r="I6" s="3"/>
      <c r="J6">
        <v>3</v>
      </c>
      <c r="K6" t="s">
        <v>80</v>
      </c>
      <c r="P6" s="34">
        <v>0.05</v>
      </c>
      <c r="Q6" s="34">
        <v>0.2</v>
      </c>
      <c r="R6" s="35">
        <v>4.3999999999999997E-2</v>
      </c>
      <c r="S6" s="35">
        <v>-3.3333000000000002E-2</v>
      </c>
      <c r="T6" s="37" t="s">
        <v>90</v>
      </c>
      <c r="U6" s="37"/>
    </row>
    <row r="7" spans="1:34" x14ac:dyDescent="0.25">
      <c r="B7" t="s">
        <v>44</v>
      </c>
      <c r="D7" s="28">
        <v>0.17888656620074289</v>
      </c>
      <c r="E7" s="3"/>
      <c r="F7" t="s">
        <v>52</v>
      </c>
      <c r="H7" s="3">
        <v>0.47723611991771581</v>
      </c>
      <c r="I7" s="3"/>
      <c r="J7">
        <v>4</v>
      </c>
      <c r="K7" t="s">
        <v>81</v>
      </c>
      <c r="P7" s="34">
        <v>0.06</v>
      </c>
      <c r="Q7" s="34">
        <v>0.15</v>
      </c>
      <c r="R7" s="35">
        <v>4.3999999999999997E-2</v>
      </c>
      <c r="S7" s="35">
        <v>3.846E-3</v>
      </c>
      <c r="T7" s="37" t="s">
        <v>91</v>
      </c>
      <c r="U7" s="37"/>
    </row>
    <row r="8" spans="1:34" x14ac:dyDescent="0.25">
      <c r="B8" t="s">
        <v>59</v>
      </c>
      <c r="D8" s="28">
        <f>+CHOOSE(N10,R4,R5,R6,R7,R8)</f>
        <v>4.3999999999999997E-2</v>
      </c>
      <c r="E8" s="3"/>
      <c r="F8" s="3" t="s">
        <v>63</v>
      </c>
      <c r="G8" s="3"/>
      <c r="H8" s="3">
        <f ca="1">+MIN(Q14:Q66)</f>
        <v>-0.30243444434834166</v>
      </c>
      <c r="I8" s="3"/>
      <c r="J8">
        <v>5</v>
      </c>
      <c r="K8" t="s">
        <v>82</v>
      </c>
      <c r="P8" s="34">
        <v>0.12</v>
      </c>
      <c r="Q8" s="34">
        <v>0.2</v>
      </c>
      <c r="R8" s="35">
        <v>4.3999999999999997E-2</v>
      </c>
      <c r="S8" s="22">
        <v>2.3529000000000001E-2</v>
      </c>
      <c r="T8" s="37" t="s">
        <v>92</v>
      </c>
      <c r="U8" s="37"/>
    </row>
    <row r="9" spans="1:34" x14ac:dyDescent="0.25">
      <c r="B9" t="s">
        <v>60</v>
      </c>
      <c r="D9" s="29">
        <f>+CHOOSE(N10,S4,S5,S6,S7,S8)</f>
        <v>2.1000000000000001E-2</v>
      </c>
      <c r="E9" s="3"/>
      <c r="F9" t="s">
        <v>69</v>
      </c>
      <c r="H9" s="2">
        <f ca="1">+_xlfn.STDEV.P(Q14:Q66)</f>
        <v>0.16276459291500009</v>
      </c>
      <c r="I9" s="3"/>
    </row>
    <row r="10" spans="1:34" x14ac:dyDescent="0.25">
      <c r="B10" t="s">
        <v>58</v>
      </c>
      <c r="D10" s="27">
        <f>+(1+D8)/(1+D9)-1</f>
        <v>2.2526934378060748E-2</v>
      </c>
      <c r="E10" s="3"/>
      <c r="F10" t="s">
        <v>47</v>
      </c>
      <c r="H10" s="22">
        <f ca="1">+AVERAGE(Q14:Q66)</f>
        <v>5.7772934633182255E-2</v>
      </c>
      <c r="I10" s="3"/>
      <c r="K10" t="s">
        <v>86</v>
      </c>
      <c r="N10" s="36">
        <v>1</v>
      </c>
    </row>
    <row r="11" spans="1:34" x14ac:dyDescent="0.25">
      <c r="E11" s="3"/>
      <c r="F11" s="3"/>
      <c r="G11" s="3"/>
      <c r="H11" s="3"/>
      <c r="I11" s="3"/>
      <c r="K11" t="s">
        <v>78</v>
      </c>
      <c r="N11" t="str">
        <f>+CHOOSE(N10,K4,K5,K6,K7,K8)</f>
        <v>Base Case</v>
      </c>
    </row>
    <row r="12" spans="1:34" x14ac:dyDescent="0.25">
      <c r="I12" s="3"/>
      <c r="J12" s="1"/>
      <c r="U12" s="38" t="s">
        <v>39</v>
      </c>
      <c r="V12" s="38"/>
      <c r="X12" t="s">
        <v>40</v>
      </c>
    </row>
    <row r="13" spans="1:34" x14ac:dyDescent="0.25">
      <c r="B13" s="25" t="s">
        <v>94</v>
      </c>
      <c r="C13" s="24"/>
      <c r="D13" s="24"/>
      <c r="E13" s="24"/>
      <c r="F13" s="24"/>
      <c r="G13" s="24"/>
      <c r="H13" s="24"/>
      <c r="I13" s="22"/>
      <c r="K13" s="24" t="s">
        <v>74</v>
      </c>
      <c r="L13" s="33" t="s">
        <v>75</v>
      </c>
      <c r="M13" s="24" t="s">
        <v>76</v>
      </c>
      <c r="N13" s="24" t="s">
        <v>77</v>
      </c>
      <c r="P13" s="24" t="s">
        <v>37</v>
      </c>
      <c r="Q13" s="24" t="s">
        <v>15</v>
      </c>
      <c r="R13" s="24" t="s">
        <v>48</v>
      </c>
      <c r="S13" s="24" t="s">
        <v>61</v>
      </c>
      <c r="U13" s="24" t="s">
        <v>37</v>
      </c>
      <c r="V13" s="24" t="s">
        <v>38</v>
      </c>
      <c r="X13" s="24" t="s">
        <v>37</v>
      </c>
      <c r="Y13" s="24" t="s">
        <v>15</v>
      </c>
      <c r="AA13" s="25" t="s">
        <v>42</v>
      </c>
      <c r="AB13" s="24"/>
      <c r="AD13" s="25" t="s">
        <v>46</v>
      </c>
      <c r="AE13" s="24"/>
      <c r="AH13" s="17"/>
    </row>
    <row r="14" spans="1:34" x14ac:dyDescent="0.25">
      <c r="B14" t="s">
        <v>65</v>
      </c>
      <c r="E14" s="22"/>
      <c r="F14" s="22"/>
      <c r="G14" s="22"/>
      <c r="H14" s="21">
        <f ca="1">+R66</f>
        <v>383545.91067209141</v>
      </c>
      <c r="I14" s="3"/>
      <c r="J14">
        <v>1</v>
      </c>
      <c r="K14" s="22">
        <f ca="1">+H16</f>
        <v>9.1558913888111881E-2</v>
      </c>
      <c r="L14" s="22">
        <f ca="1">+H17</f>
        <v>6.7511160038086437E-2</v>
      </c>
      <c r="M14" s="21">
        <f ca="1">+H14</f>
        <v>383545.91067209141</v>
      </c>
      <c r="N14" s="21">
        <f ca="1">+H15</f>
        <v>120428.70452202162</v>
      </c>
      <c r="P14">
        <v>2023</v>
      </c>
      <c r="Q14" s="22">
        <v>7.2999999999999995E-2</v>
      </c>
      <c r="R14" s="21">
        <v>0</v>
      </c>
      <c r="S14" s="21">
        <v>3894.21</v>
      </c>
      <c r="U14">
        <v>1928</v>
      </c>
      <c r="V14" s="3">
        <v>0.37880000000000003</v>
      </c>
      <c r="X14">
        <v>1928</v>
      </c>
      <c r="Y14" s="23" t="s">
        <v>41</v>
      </c>
      <c r="AA14" t="s">
        <v>47</v>
      </c>
      <c r="AB14" s="22">
        <f>+AVERAGE(V14:V111)</f>
        <v>0.11337142857142855</v>
      </c>
      <c r="AD14" t="s">
        <v>47</v>
      </c>
      <c r="AE14" s="22">
        <f>+AVERAGE(Y75:Y112)</f>
        <v>0.10952334865844729</v>
      </c>
    </row>
    <row r="15" spans="1:34" x14ac:dyDescent="0.25">
      <c r="B15" t="s">
        <v>66</v>
      </c>
      <c r="E15" s="3"/>
      <c r="F15" s="3"/>
      <c r="G15" s="3"/>
      <c r="H15" s="21">
        <f ca="1">+S66</f>
        <v>120428.70452202162</v>
      </c>
      <c r="J15">
        <f t="shared" ref="J15:J78" si="0">1+J14</f>
        <v>2</v>
      </c>
      <c r="K15" s="22">
        <f t="dataTable" ref="K15:N1013" dt2D="0" dtr="0" r1="O13" ca="1"/>
        <v>9.545517512468793E-2</v>
      </c>
      <c r="L15" s="22">
        <v>7.1321584101826208E-2</v>
      </c>
      <c r="M15" s="21">
        <v>458341.20232437033</v>
      </c>
      <c r="N15" s="21">
        <v>143913.50732502059</v>
      </c>
      <c r="P15">
        <f>+P14+1</f>
        <v>2024</v>
      </c>
      <c r="Q15" s="22">
        <v>0.24099999999999999</v>
      </c>
      <c r="R15" s="21">
        <v>2400</v>
      </c>
      <c r="S15" s="21">
        <f t="shared" ref="S15:S46" si="1" xml:space="preserve"> R15 / (1 + $D$10) ^ (P15 - $P$14)</f>
        <v>2347.1264367816093</v>
      </c>
      <c r="U15">
        <v>1929</v>
      </c>
      <c r="V15" s="3">
        <v>-0.1191</v>
      </c>
      <c r="X15">
        <v>1929</v>
      </c>
      <c r="Y15" s="23" t="s">
        <v>41</v>
      </c>
      <c r="AA15" t="s">
        <v>43</v>
      </c>
      <c r="AB15" s="22">
        <f>+MEDIAN(V14:V111)</f>
        <v>0.13064999999999999</v>
      </c>
      <c r="AD15" t="s">
        <v>43</v>
      </c>
      <c r="AE15" s="22">
        <f>+MEDIAN(Y75:Y112)</f>
        <v>0.12465087548722401</v>
      </c>
    </row>
    <row r="16" spans="1:34" x14ac:dyDescent="0.25">
      <c r="B16" s="20" t="s">
        <v>67</v>
      </c>
      <c r="H16" s="2">
        <f ca="1">+(R66/R16)^(1/50)-1</f>
        <v>9.1558913888111881E-2</v>
      </c>
      <c r="J16">
        <f t="shared" si="0"/>
        <v>3</v>
      </c>
      <c r="K16" s="22">
        <v>9.9746364186629188E-2</v>
      </c>
      <c r="L16" s="22">
        <v>7.5518235473705397E-2</v>
      </c>
      <c r="M16" s="21">
        <v>557294.90553702833</v>
      </c>
      <c r="N16" s="21">
        <v>174983.75459913432</v>
      </c>
      <c r="P16">
        <f t="shared" ref="P16:P66" si="2">+P15+1</f>
        <v>2025</v>
      </c>
      <c r="Q16" s="22">
        <v>1E-3</v>
      </c>
      <c r="R16" s="21">
        <v>4802.3999999999996</v>
      </c>
      <c r="S16" s="21">
        <f t="shared" si="1"/>
        <v>4593.1308429118762</v>
      </c>
      <c r="U16">
        <v>1930</v>
      </c>
      <c r="V16" s="3">
        <v>-0.2848</v>
      </c>
      <c r="X16">
        <v>1930</v>
      </c>
      <c r="Y16" s="23" t="s">
        <v>41</v>
      </c>
      <c r="AA16" s="18" t="s">
        <v>44</v>
      </c>
      <c r="AB16" s="3">
        <f>+_xlfn.STDEV.P(V14:V111)</f>
        <v>0.17927227098147991</v>
      </c>
      <c r="AD16" s="18" t="s">
        <v>44</v>
      </c>
      <c r="AE16" s="3">
        <f>+_xlfn.STDEV.P(Y75:Y112)</f>
        <v>0.17769575905823234</v>
      </c>
    </row>
    <row r="17" spans="2:31" x14ac:dyDescent="0.25">
      <c r="B17" t="s">
        <v>68</v>
      </c>
      <c r="H17" s="2">
        <f ca="1">+(S66/S16)^(1/50)-1</f>
        <v>6.7511160038086437E-2</v>
      </c>
      <c r="J17">
        <f t="shared" si="0"/>
        <v>4</v>
      </c>
      <c r="K17" s="22">
        <v>9.5762437090593178E-2</v>
      </c>
      <c r="L17" s="22">
        <v>7.1622076886489916E-2</v>
      </c>
      <c r="M17" s="21">
        <v>464813.53285240894</v>
      </c>
      <c r="N17" s="21">
        <v>145945.73960554259</v>
      </c>
      <c r="P17">
        <f t="shared" si="2"/>
        <v>2026</v>
      </c>
      <c r="Q17" s="3">
        <f t="shared" ref="Q17:Q54" ca="1" si="3">+_xlfn.NORM.INV(RAND(),$D$6,$D$7)</f>
        <v>0.3555147426512264</v>
      </c>
      <c r="R17" s="21">
        <f ca="1">+(R16+1/2*$D$5)*(1+Q17)+1/2*$D$5</f>
        <v>9336.341691289721</v>
      </c>
      <c r="S17" s="21">
        <f t="shared" ca="1" si="1"/>
        <v>8732.7789650939249</v>
      </c>
      <c r="U17">
        <v>1931</v>
      </c>
      <c r="V17" s="3">
        <v>-0.47070000000000001</v>
      </c>
      <c r="X17">
        <v>1931</v>
      </c>
      <c r="Y17" s="23" t="s">
        <v>41</v>
      </c>
      <c r="AA17" t="s">
        <v>45</v>
      </c>
      <c r="AB17" s="3">
        <f>+_xlfn.STDEV.S(V14:V111)</f>
        <v>0.18019398539111686</v>
      </c>
      <c r="AD17" t="s">
        <v>45</v>
      </c>
      <c r="AE17" s="3">
        <f>+_xlfn.STDEV.S(Y75:Y112)</f>
        <v>0.18008104376105985</v>
      </c>
    </row>
    <row r="18" spans="2:31" x14ac:dyDescent="0.25">
      <c r="B18" t="s">
        <v>64</v>
      </c>
      <c r="H18" s="31">
        <f ca="1">+(H16-D8)/H9</f>
        <v>0.29219446954872053</v>
      </c>
      <c r="J18">
        <f t="shared" si="0"/>
        <v>5</v>
      </c>
      <c r="K18" s="22">
        <v>0.11599691821817126</v>
      </c>
      <c r="L18" s="22">
        <v>9.1410779215280513E-2</v>
      </c>
      <c r="M18" s="21">
        <v>1160401.0046875111</v>
      </c>
      <c r="N18" s="21">
        <v>364351.66125403787</v>
      </c>
      <c r="P18">
        <f t="shared" si="2"/>
        <v>2027</v>
      </c>
      <c r="Q18" s="3">
        <f t="shared" ca="1" si="3"/>
        <v>-0.14321921901117701</v>
      </c>
      <c r="R18" s="21">
        <f t="shared" ref="R18:R66" ca="1" si="4">+(R17+1/2*$D$5)*(1+Q18)+1/2*$D$5</f>
        <v>10227.335063028304</v>
      </c>
      <c r="S18" s="21">
        <f t="shared" ca="1" si="1"/>
        <v>9355.4236324444591</v>
      </c>
      <c r="U18">
        <v>1932</v>
      </c>
      <c r="V18" s="3">
        <v>-0.1515</v>
      </c>
      <c r="X18">
        <v>1932</v>
      </c>
      <c r="Y18" s="23" t="s">
        <v>41</v>
      </c>
      <c r="AA18" s="20" t="s">
        <v>49</v>
      </c>
      <c r="AB18" s="22">
        <f>+AB14-AB16</f>
        <v>-6.5900842410051355E-2</v>
      </c>
      <c r="AD18" s="20" t="s">
        <v>49</v>
      </c>
      <c r="AE18" s="22">
        <f>+AE14-AE16</f>
        <v>-6.8172410399785055E-2</v>
      </c>
    </row>
    <row r="19" spans="2:31" x14ac:dyDescent="0.25">
      <c r="B19" t="s">
        <v>70</v>
      </c>
      <c r="H19" s="32">
        <f ca="1">(H17-D9)/SQRT(SUMPRODUCT((MIN(Q14:Q66))^2)/COUNT(Q14:Q66))</f>
        <v>1.1196024873581452</v>
      </c>
      <c r="J19">
        <f t="shared" si="0"/>
        <v>6</v>
      </c>
      <c r="K19" s="22">
        <v>0.12185314977424433</v>
      </c>
      <c r="L19" s="22">
        <v>9.7137994175769515E-2</v>
      </c>
      <c r="M19" s="21">
        <v>1507505.522553151</v>
      </c>
      <c r="N19" s="21">
        <v>473338.21607625193</v>
      </c>
      <c r="P19">
        <f t="shared" si="2"/>
        <v>2028</v>
      </c>
      <c r="Q19" s="3">
        <f t="shared" ca="1" si="3"/>
        <v>-3.1551465728102177E-2</v>
      </c>
      <c r="R19" s="21">
        <f t="shared" ca="1" si="4"/>
        <v>12266.785892423626</v>
      </c>
      <c r="S19" s="21">
        <f t="shared" ca="1" si="1"/>
        <v>10973.799023172771</v>
      </c>
      <c r="U19">
        <v>1933</v>
      </c>
      <c r="V19" s="3">
        <v>0.46590000000000004</v>
      </c>
      <c r="X19">
        <v>1933</v>
      </c>
      <c r="Y19" s="23" t="s">
        <v>41</v>
      </c>
      <c r="AA19" s="20" t="s">
        <v>50</v>
      </c>
      <c r="AB19" s="22">
        <f>+AB14+AB17</f>
        <v>0.29356541396254543</v>
      </c>
      <c r="AD19" s="20" t="s">
        <v>50</v>
      </c>
      <c r="AE19" s="22">
        <f>+AE14+AE17</f>
        <v>0.28960439241950714</v>
      </c>
    </row>
    <row r="20" spans="2:31" x14ac:dyDescent="0.25">
      <c r="J20">
        <f t="shared" si="0"/>
        <v>7</v>
      </c>
      <c r="K20" s="22">
        <v>0.12098069864594074</v>
      </c>
      <c r="L20" s="22">
        <v>9.6284763714085786E-2</v>
      </c>
      <c r="M20" s="21">
        <v>1449990.2207955045</v>
      </c>
      <c r="N20" s="21">
        <v>455279.11783497711</v>
      </c>
      <c r="P20">
        <f t="shared" si="2"/>
        <v>2029</v>
      </c>
      <c r="Q20" s="3">
        <f t="shared" ca="1" si="3"/>
        <v>0.17733288932836566</v>
      </c>
      <c r="R20" s="21">
        <f t="shared" ca="1" si="4"/>
        <v>17054.889944693583</v>
      </c>
      <c r="S20" s="21">
        <f t="shared" ca="1" si="1"/>
        <v>14921.084222712634</v>
      </c>
      <c r="U20">
        <v>1934</v>
      </c>
      <c r="V20" s="3">
        <v>-5.9400000000000001E-2</v>
      </c>
      <c r="X20">
        <v>1934</v>
      </c>
      <c r="Y20" s="23" t="s">
        <v>41</v>
      </c>
      <c r="AA20" s="20" t="s">
        <v>51</v>
      </c>
      <c r="AB20" s="3">
        <f>+AB14-2*AB16</f>
        <v>-0.24517311339153125</v>
      </c>
      <c r="AD20" s="20" t="s">
        <v>51</v>
      </c>
      <c r="AE20" s="3">
        <f>+AE14-2*AE16</f>
        <v>-0.2458681694580174</v>
      </c>
    </row>
    <row r="21" spans="2:31" x14ac:dyDescent="0.25">
      <c r="B21" s="25" t="s">
        <v>93</v>
      </c>
      <c r="C21" s="24"/>
      <c r="D21" s="24"/>
      <c r="E21" s="24"/>
      <c r="F21" s="24"/>
      <c r="G21" s="24"/>
      <c r="H21" s="24"/>
      <c r="J21">
        <f t="shared" si="0"/>
        <v>8</v>
      </c>
      <c r="K21" s="22">
        <v>0.11696332545529819</v>
      </c>
      <c r="L21" s="22">
        <v>9.2355895871512939E-2</v>
      </c>
      <c r="M21" s="21">
        <v>1211724.8466159536</v>
      </c>
      <c r="N21" s="21">
        <v>380466.71716404497</v>
      </c>
      <c r="P21">
        <f t="shared" si="2"/>
        <v>2030</v>
      </c>
      <c r="Q21" s="3">
        <f t="shared" ca="1" si="3"/>
        <v>7.8798215931052545E-2</v>
      </c>
      <c r="R21" s="21">
        <f t="shared" ca="1" si="4"/>
        <v>20893.342704353148</v>
      </c>
      <c r="S21" s="21">
        <f t="shared" ca="1" si="1"/>
        <v>17876.588028539183</v>
      </c>
      <c r="U21">
        <v>1935</v>
      </c>
      <c r="V21" s="3">
        <v>0.41369999999999996</v>
      </c>
      <c r="X21">
        <v>1935</v>
      </c>
      <c r="Y21" s="23" t="s">
        <v>41</v>
      </c>
      <c r="AA21" s="20" t="s">
        <v>52</v>
      </c>
      <c r="AB21" s="3">
        <f>+AB14+2*AB16</f>
        <v>0.47191597053438838</v>
      </c>
      <c r="AD21" s="20" t="s">
        <v>52</v>
      </c>
      <c r="AE21" s="3">
        <f>+AE14+2*AE16</f>
        <v>0.46491486677491201</v>
      </c>
    </row>
    <row r="22" spans="2:31" x14ac:dyDescent="0.25">
      <c r="B22" t="s">
        <v>95</v>
      </c>
      <c r="H22" s="21">
        <f ca="1">+AVERAGE(M14:M1013)</f>
        <v>1807497.1200904814</v>
      </c>
      <c r="J22">
        <f t="shared" si="0"/>
        <v>9</v>
      </c>
      <c r="K22" s="22">
        <v>0.11286891309618463</v>
      </c>
      <c r="L22" s="22">
        <v>8.8351686083529168E-2</v>
      </c>
      <c r="M22" s="21">
        <v>1008460.4714781255</v>
      </c>
      <c r="N22" s="21">
        <v>316644.20024440868</v>
      </c>
      <c r="P22">
        <f t="shared" si="2"/>
        <v>2031</v>
      </c>
      <c r="Q22" s="3">
        <f t="shared" ca="1" si="3"/>
        <v>0.25120865344975224</v>
      </c>
      <c r="R22" s="21">
        <f t="shared" ca="1" si="4"/>
        <v>28843.38157531761</v>
      </c>
      <c r="S22" s="21">
        <f t="shared" ca="1" si="1"/>
        <v>24135.045546786223</v>
      </c>
      <c r="U22">
        <v>1936</v>
      </c>
      <c r="V22" s="3">
        <v>0.2792</v>
      </c>
      <c r="X22">
        <v>1936</v>
      </c>
      <c r="Y22" s="23" t="s">
        <v>41</v>
      </c>
      <c r="AA22" t="s">
        <v>53</v>
      </c>
      <c r="AB22" s="22">
        <f>+MIN(V14:V111)</f>
        <v>-0.47070000000000001</v>
      </c>
      <c r="AD22" t="s">
        <v>53</v>
      </c>
      <c r="AE22" s="22">
        <f>+MIN(Y75:Y112)</f>
        <v>-0.384858035382035</v>
      </c>
    </row>
    <row r="23" spans="2:31" x14ac:dyDescent="0.25">
      <c r="B23" t="s">
        <v>96</v>
      </c>
      <c r="H23" s="21">
        <f ca="1">+MEDIAN(M14:M1013)</f>
        <v>1046877.5505325194</v>
      </c>
      <c r="J23">
        <f t="shared" si="0"/>
        <v>10</v>
      </c>
      <c r="K23" s="22">
        <v>0.13277916465600437</v>
      </c>
      <c r="L23" s="22">
        <v>0.10782330183312316</v>
      </c>
      <c r="M23" s="21">
        <v>2447490.1337439925</v>
      </c>
      <c r="N23" s="21">
        <v>768481.83733918169</v>
      </c>
      <c r="P23">
        <f t="shared" si="2"/>
        <v>2032</v>
      </c>
      <c r="Q23" s="3">
        <f t="shared" ca="1" si="3"/>
        <v>-0.10223503082979647</v>
      </c>
      <c r="R23" s="21">
        <f t="shared" ca="1" si="4"/>
        <v>28171.895533733674</v>
      </c>
      <c r="S23" s="21">
        <f t="shared" ca="1" si="1"/>
        <v>23053.839222813287</v>
      </c>
      <c r="U23">
        <v>1937</v>
      </c>
      <c r="V23" s="3">
        <v>-0.38590000000000002</v>
      </c>
      <c r="X23">
        <v>1937</v>
      </c>
      <c r="Y23" s="23" t="s">
        <v>41</v>
      </c>
      <c r="AA23" t="s">
        <v>54</v>
      </c>
      <c r="AB23" s="22">
        <f>+MAX(V14:V111)</f>
        <v>0.46590000000000004</v>
      </c>
      <c r="AD23" t="s">
        <v>54</v>
      </c>
      <c r="AE23" s="22">
        <f>+MAX(Y75:Y112)</f>
        <v>0.48402619215093301</v>
      </c>
    </row>
    <row r="24" spans="2:31" x14ac:dyDescent="0.25">
      <c r="B24" t="s">
        <v>97</v>
      </c>
      <c r="H24" s="21">
        <f ca="1">+AVERAGE(N14:N1013)</f>
        <v>567531.89264447638</v>
      </c>
      <c r="J24">
        <f t="shared" si="0"/>
        <v>11</v>
      </c>
      <c r="K24" s="22">
        <v>8.2010920084738759E-2</v>
      </c>
      <c r="L24" s="22">
        <v>5.8173514757201339E-2</v>
      </c>
      <c r="M24" s="21">
        <v>247195.47900744606</v>
      </c>
      <c r="N24" s="21">
        <v>77616.343890623277</v>
      </c>
      <c r="P24">
        <f t="shared" si="2"/>
        <v>2033</v>
      </c>
      <c r="Q24" s="3">
        <f t="shared" ca="1" si="3"/>
        <v>4.6906516206289897E-2</v>
      </c>
      <c r="R24" s="21">
        <f t="shared" ca="1" si="4"/>
        <v>31949.628827596203</v>
      </c>
      <c r="S24" s="21">
        <f t="shared" ca="1" si="1"/>
        <v>25569.265419844469</v>
      </c>
      <c r="U24">
        <v>1938</v>
      </c>
      <c r="V24" s="3">
        <v>0.25209999999999999</v>
      </c>
      <c r="X24">
        <v>1938</v>
      </c>
      <c r="Y24" s="23" t="s">
        <v>41</v>
      </c>
    </row>
    <row r="25" spans="2:31" x14ac:dyDescent="0.25">
      <c r="B25" t="s">
        <v>98</v>
      </c>
      <c r="H25" s="21">
        <f ca="1">+MEDIAN(N14:N1013)</f>
        <v>328706.69115699234</v>
      </c>
      <c r="J25">
        <f t="shared" si="0"/>
        <v>12</v>
      </c>
      <c r="K25" s="22">
        <v>0.12580641106346202</v>
      </c>
      <c r="L25" s="22">
        <v>0.10100416254386468</v>
      </c>
      <c r="M25" s="21">
        <v>1797397.7945673552</v>
      </c>
      <c r="N25" s="21">
        <v>564360.82848904131</v>
      </c>
      <c r="P25">
        <f t="shared" si="2"/>
        <v>2034</v>
      </c>
      <c r="Q25" s="3">
        <f t="shared" ca="1" si="3"/>
        <v>-0.15676441489270287</v>
      </c>
      <c r="R25" s="21">
        <f t="shared" ca="1" si="4"/>
        <v>29152.946660527807</v>
      </c>
      <c r="S25" s="21">
        <f t="shared" ca="1" si="1"/>
        <v>22817.08370640716</v>
      </c>
      <c r="U25">
        <v>1939</v>
      </c>
      <c r="V25" s="3">
        <v>-5.45E-2</v>
      </c>
      <c r="X25">
        <v>1939</v>
      </c>
      <c r="Y25" s="23" t="s">
        <v>41</v>
      </c>
    </row>
    <row r="26" spans="2:31" x14ac:dyDescent="0.25">
      <c r="B26" t="s">
        <v>99</v>
      </c>
      <c r="H26" s="21">
        <f ca="1">+MIN(N14:N1013)</f>
        <v>20682.821893951372</v>
      </c>
      <c r="J26">
        <f t="shared" si="0"/>
        <v>13</v>
      </c>
      <c r="K26" s="22">
        <v>0.12036807778293124</v>
      </c>
      <c r="L26" s="22">
        <v>9.5685639287713453E-2</v>
      </c>
      <c r="M26" s="21">
        <v>1410894.8150058899</v>
      </c>
      <c r="N26" s="21">
        <v>443003.64066001313</v>
      </c>
      <c r="P26">
        <f t="shared" si="2"/>
        <v>2035</v>
      </c>
      <c r="Q26" s="3">
        <f t="shared" ca="1" si="3"/>
        <v>-0.24796145300625033</v>
      </c>
      <c r="R26" s="21">
        <f t="shared" ca="1" si="4"/>
        <v>24026.585903562118</v>
      </c>
      <c r="S26" s="21">
        <f t="shared" ca="1" si="1"/>
        <v>18390.561294915879</v>
      </c>
      <c r="U26">
        <v>1940</v>
      </c>
      <c r="V26" s="3">
        <v>-0.15289999999999998</v>
      </c>
      <c r="X26">
        <v>1940</v>
      </c>
      <c r="Y26" s="23" t="s">
        <v>41</v>
      </c>
    </row>
    <row r="27" spans="2:31" x14ac:dyDescent="0.25">
      <c r="B27" t="s">
        <v>100</v>
      </c>
      <c r="H27" s="21">
        <f ca="1">+MAX(N14:N1013)</f>
        <v>10143866.5235117</v>
      </c>
      <c r="J27">
        <f t="shared" si="0"/>
        <v>14</v>
      </c>
      <c r="K27" s="22">
        <v>9.8869765257720621E-2</v>
      </c>
      <c r="L27" s="22">
        <v>7.4660948590165477E-2</v>
      </c>
      <c r="M27" s="21">
        <v>535512.41064012621</v>
      </c>
      <c r="N27" s="21">
        <v>168144.31877489429</v>
      </c>
      <c r="P27">
        <f t="shared" si="2"/>
        <v>2036</v>
      </c>
      <c r="Q27" s="3">
        <f t="shared" ca="1" si="3"/>
        <v>-1.7470728439717684E-2</v>
      </c>
      <c r="R27" s="21">
        <f t="shared" ca="1" si="4"/>
        <v>25985.859071779774</v>
      </c>
      <c r="S27" s="21">
        <f t="shared" ca="1" si="1"/>
        <v>19452.04400154348</v>
      </c>
      <c r="U27">
        <v>1941</v>
      </c>
      <c r="V27" s="3">
        <v>-0.17859999999999998</v>
      </c>
      <c r="X27">
        <v>1941</v>
      </c>
      <c r="Y27" s="23" t="s">
        <v>41</v>
      </c>
    </row>
    <row r="28" spans="2:31" x14ac:dyDescent="0.25">
      <c r="G28" s="21"/>
      <c r="J28">
        <f t="shared" si="0"/>
        <v>15</v>
      </c>
      <c r="K28" s="22">
        <v>0.10337411914422456</v>
      </c>
      <c r="L28" s="22">
        <v>7.9066068626679531E-2</v>
      </c>
      <c r="M28" s="21">
        <v>657049.32674413477</v>
      </c>
      <c r="N28" s="21">
        <v>206305.4174875872</v>
      </c>
      <c r="P28">
        <f t="shared" si="2"/>
        <v>2037</v>
      </c>
      <c r="Q28" s="3">
        <f t="shared" ca="1" si="3"/>
        <v>0.19066350565073248</v>
      </c>
      <c r="R28" s="21">
        <f t="shared" ca="1" si="4"/>
        <v>33569.210266532071</v>
      </c>
      <c r="S28" s="21">
        <f t="shared" ca="1" si="1"/>
        <v>24575.056911205629</v>
      </c>
      <c r="U28">
        <v>1942</v>
      </c>
      <c r="V28" s="3">
        <v>0.12429999999999999</v>
      </c>
      <c r="X28">
        <v>1942</v>
      </c>
      <c r="Y28" s="23" t="s">
        <v>41</v>
      </c>
    </row>
    <row r="29" spans="2:31" x14ac:dyDescent="0.25">
      <c r="J29">
        <f t="shared" si="0"/>
        <v>16</v>
      </c>
      <c r="K29" s="22">
        <v>0.10603390808699742</v>
      </c>
      <c r="L29" s="22">
        <v>8.1667260686613341E-2</v>
      </c>
      <c r="M29" s="21">
        <v>741106.12953960849</v>
      </c>
      <c r="N29" s="21">
        <v>232698.22102232851</v>
      </c>
      <c r="P29">
        <f t="shared" si="2"/>
        <v>2038</v>
      </c>
      <c r="Q29" s="3">
        <f t="shared" ca="1" si="3"/>
        <v>0.19627216118171392</v>
      </c>
      <c r="R29" s="21">
        <f t="shared" ca="1" si="4"/>
        <v>42793.438308125755</v>
      </c>
      <c r="S29" s="21">
        <f t="shared" ca="1" si="1"/>
        <v>30637.677001120559</v>
      </c>
      <c r="U29">
        <v>1943</v>
      </c>
      <c r="V29" s="3">
        <v>0.19450000000000001</v>
      </c>
      <c r="X29">
        <v>1943</v>
      </c>
      <c r="Y29" s="23" t="s">
        <v>41</v>
      </c>
    </row>
    <row r="30" spans="2:31" x14ac:dyDescent="0.25">
      <c r="J30">
        <f t="shared" si="0"/>
        <v>17</v>
      </c>
      <c r="K30" s="22">
        <v>0.1706652735793277</v>
      </c>
      <c r="L30" s="22">
        <v>0.14487475510008951</v>
      </c>
      <c r="M30" s="21">
        <v>12679295.270547161</v>
      </c>
      <c r="N30" s="21">
        <v>3981142.9641069523</v>
      </c>
      <c r="P30">
        <f t="shared" si="2"/>
        <v>2039</v>
      </c>
      <c r="Q30" s="3">
        <f t="shared" ca="1" si="3"/>
        <v>-0.11743322749810835</v>
      </c>
      <c r="R30" s="21">
        <f t="shared" ca="1" si="4"/>
        <v>40027.146858863627</v>
      </c>
      <c r="S30" s="21">
        <f t="shared" ca="1" si="1"/>
        <v>28025.832971071934</v>
      </c>
      <c r="U30">
        <v>1944</v>
      </c>
      <c r="V30" s="3">
        <v>0.13800000000000001</v>
      </c>
      <c r="X30">
        <v>1944</v>
      </c>
      <c r="Y30" s="23" t="s">
        <v>41</v>
      </c>
    </row>
    <row r="31" spans="2:31" x14ac:dyDescent="0.25">
      <c r="J31">
        <f t="shared" si="0"/>
        <v>18</v>
      </c>
      <c r="K31" s="22">
        <v>0.10218122428249332</v>
      </c>
      <c r="L31" s="22">
        <v>7.7899454015733394E-2</v>
      </c>
      <c r="M31" s="21">
        <v>622456.14174105192</v>
      </c>
      <c r="N31" s="21">
        <v>195443.58233488866</v>
      </c>
      <c r="P31">
        <f t="shared" si="2"/>
        <v>2040</v>
      </c>
      <c r="Q31" s="3">
        <f t="shared" ca="1" si="3"/>
        <v>0.41563182495947559</v>
      </c>
      <c r="R31" s="21">
        <f t="shared" ca="1" si="4"/>
        <v>59562.461145685433</v>
      </c>
      <c r="S31" s="21">
        <f t="shared" ca="1" si="1"/>
        <v>40785.122665500356</v>
      </c>
      <c r="U31">
        <v>1945</v>
      </c>
      <c r="V31" s="3">
        <v>0.30719999999999997</v>
      </c>
      <c r="X31">
        <v>1945</v>
      </c>
      <c r="Y31" s="23" t="s">
        <v>41</v>
      </c>
    </row>
    <row r="32" spans="2:31" x14ac:dyDescent="0.25">
      <c r="J32">
        <f t="shared" si="0"/>
        <v>19</v>
      </c>
      <c r="K32" s="22">
        <v>0.1262114052232215</v>
      </c>
      <c r="L32" s="22">
        <v>0.10140023441849544</v>
      </c>
      <c r="M32" s="21">
        <v>1830013.8992120775</v>
      </c>
      <c r="N32" s="21">
        <v>574601.88469541748</v>
      </c>
      <c r="P32">
        <f t="shared" si="2"/>
        <v>2041</v>
      </c>
      <c r="Q32" s="3">
        <f t="shared" ca="1" si="3"/>
        <v>0.15203081494729132</v>
      </c>
      <c r="R32" s="21">
        <f t="shared" ca="1" si="4"/>
        <v>71200.227631867107</v>
      </c>
      <c r="S32" s="21">
        <f t="shared" ca="1" si="1"/>
        <v>47679.946966994823</v>
      </c>
      <c r="U32">
        <v>1946</v>
      </c>
      <c r="V32" s="3">
        <v>0.11869999999999999</v>
      </c>
      <c r="X32">
        <v>1946</v>
      </c>
      <c r="Y32" s="23" t="s">
        <v>41</v>
      </c>
    </row>
    <row r="33" spans="10:25" x14ac:dyDescent="0.25">
      <c r="J33">
        <f t="shared" si="0"/>
        <v>20</v>
      </c>
      <c r="K33" s="22">
        <v>0.11870019236612372</v>
      </c>
      <c r="L33" s="22">
        <v>9.4054498473000292E-2</v>
      </c>
      <c r="M33" s="21">
        <v>1309615.9879407766</v>
      </c>
      <c r="N33" s="21">
        <v>411203.3330577531</v>
      </c>
      <c r="P33">
        <f t="shared" si="2"/>
        <v>2042</v>
      </c>
      <c r="Q33" s="3">
        <f t="shared" ca="1" si="3"/>
        <v>0.37499918434596091</v>
      </c>
      <c r="R33" s="21">
        <f t="shared" ca="1" si="4"/>
        <v>100750.25394027917</v>
      </c>
      <c r="S33" s="21">
        <f t="shared" ca="1" si="1"/>
        <v>65982.045427656732</v>
      </c>
      <c r="U33">
        <v>1947</v>
      </c>
      <c r="V33" s="3">
        <v>-0.31</v>
      </c>
      <c r="X33">
        <v>1947</v>
      </c>
      <c r="Y33" s="23" t="s">
        <v>41</v>
      </c>
    </row>
    <row r="34" spans="10:25" x14ac:dyDescent="0.25">
      <c r="J34">
        <f t="shared" si="0"/>
        <v>21</v>
      </c>
      <c r="K34" s="22">
        <v>0.15167039921650205</v>
      </c>
      <c r="L34" s="22">
        <v>0.1262983501916175</v>
      </c>
      <c r="M34" s="21">
        <v>5595882.1181675149</v>
      </c>
      <c r="N34" s="21">
        <v>1757038.2460028576</v>
      </c>
      <c r="P34">
        <f t="shared" si="2"/>
        <v>2043</v>
      </c>
      <c r="Q34" s="3">
        <f t="shared" ca="1" si="3"/>
        <v>4.8594869164961932E-2</v>
      </c>
      <c r="R34" s="21">
        <f t="shared" ca="1" si="4"/>
        <v>108104.51319184169</v>
      </c>
      <c r="S34" s="21">
        <f t="shared" ca="1" si="1"/>
        <v>69238.666316331553</v>
      </c>
      <c r="U34">
        <v>1948</v>
      </c>
      <c r="V34" s="3">
        <v>-6.5000000000000006E-3</v>
      </c>
      <c r="X34">
        <v>1948</v>
      </c>
      <c r="Y34" s="23" t="s">
        <v>41</v>
      </c>
    </row>
    <row r="35" spans="10:25" x14ac:dyDescent="0.25">
      <c r="J35">
        <f t="shared" si="0"/>
        <v>22</v>
      </c>
      <c r="K35" s="22">
        <v>0.10711602934756437</v>
      </c>
      <c r="L35" s="22">
        <v>8.2725542110980044E-2</v>
      </c>
      <c r="M35" s="21">
        <v>778243.07874184789</v>
      </c>
      <c r="N35" s="21">
        <v>244358.76688628743</v>
      </c>
      <c r="P35">
        <f t="shared" si="2"/>
        <v>2044</v>
      </c>
      <c r="Q35" s="3">
        <f t="shared" ca="1" si="3"/>
        <v>0.11046735890221406</v>
      </c>
      <c r="R35" s="21">
        <f t="shared" ca="1" si="4"/>
        <v>122579.09408023665</v>
      </c>
      <c r="S35" s="21">
        <f t="shared" ca="1" si="1"/>
        <v>76779.719153429585</v>
      </c>
      <c r="U35">
        <v>1949</v>
      </c>
      <c r="V35" s="3">
        <v>0.1026</v>
      </c>
      <c r="X35">
        <v>1949</v>
      </c>
      <c r="Y35" s="23" t="s">
        <v>41</v>
      </c>
    </row>
    <row r="36" spans="10:25" x14ac:dyDescent="0.25">
      <c r="J36">
        <f t="shared" si="0"/>
        <v>23</v>
      </c>
      <c r="K36" s="22">
        <v>0.14319221188119902</v>
      </c>
      <c r="L36" s="22">
        <v>0.11800694284550217</v>
      </c>
      <c r="M36" s="21">
        <v>3867418.6403158535</v>
      </c>
      <c r="N36" s="21">
        <v>1214321.9461821956</v>
      </c>
      <c r="P36">
        <f t="shared" si="2"/>
        <v>2045</v>
      </c>
      <c r="Q36" s="3">
        <f t="shared" ca="1" si="3"/>
        <v>0.14064125982753772</v>
      </c>
      <c r="R36" s="21">
        <f t="shared" ca="1" si="4"/>
        <v>142387.54181199244</v>
      </c>
      <c r="S36" s="21">
        <f t="shared" ca="1" si="1"/>
        <v>87222.262459143167</v>
      </c>
      <c r="U36">
        <v>1950</v>
      </c>
      <c r="V36" s="3">
        <v>0.21780000000000002</v>
      </c>
      <c r="X36">
        <v>1950</v>
      </c>
      <c r="Y36" s="23" t="s">
        <v>41</v>
      </c>
    </row>
    <row r="37" spans="10:25" x14ac:dyDescent="0.25">
      <c r="J37">
        <f t="shared" si="0"/>
        <v>24</v>
      </c>
      <c r="K37" s="22">
        <v>6.2718720257418648E-2</v>
      </c>
      <c r="L37" s="22">
        <v>3.9306334657877695E-2</v>
      </c>
      <c r="M37" s="21">
        <v>100548.33352824186</v>
      </c>
      <c r="N37" s="21">
        <v>31570.941604971773</v>
      </c>
      <c r="P37">
        <f t="shared" si="2"/>
        <v>2046</v>
      </c>
      <c r="Q37" s="3">
        <f t="shared" ca="1" si="3"/>
        <v>0.10278841869199358</v>
      </c>
      <c r="R37" s="21">
        <f t="shared" ca="1" si="4"/>
        <v>159546.67817871767</v>
      </c>
      <c r="S37" s="21">
        <f t="shared" ca="1" si="1"/>
        <v>95580.294676106467</v>
      </c>
      <c r="U37">
        <v>1951</v>
      </c>
      <c r="V37" s="3">
        <v>0.1646</v>
      </c>
      <c r="X37">
        <v>1951</v>
      </c>
      <c r="Y37" s="23" t="s">
        <v>41</v>
      </c>
    </row>
    <row r="38" spans="10:25" x14ac:dyDescent="0.25">
      <c r="J38">
        <f t="shared" si="0"/>
        <v>25</v>
      </c>
      <c r="K38" s="22">
        <v>0.10016077021514236</v>
      </c>
      <c r="L38" s="22">
        <v>7.59235118674908E-2</v>
      </c>
      <c r="M38" s="21">
        <v>567892.41254442267</v>
      </c>
      <c r="N38" s="21">
        <v>178311.24162103262</v>
      </c>
      <c r="P38">
        <f t="shared" si="2"/>
        <v>2047</v>
      </c>
      <c r="Q38" s="3">
        <f t="shared" ca="1" si="3"/>
        <v>0.26089167107907835</v>
      </c>
      <c r="R38" s="21">
        <f t="shared" ca="1" si="4"/>
        <v>203884.14766917413</v>
      </c>
      <c r="S38" s="21">
        <f t="shared" ca="1" si="1"/>
        <v>119450.86583664895</v>
      </c>
      <c r="U38">
        <v>1952</v>
      </c>
      <c r="V38" s="3">
        <v>0.11779999999999999</v>
      </c>
      <c r="X38">
        <v>1952</v>
      </c>
      <c r="Y38" s="23" t="s">
        <v>41</v>
      </c>
    </row>
    <row r="39" spans="10:25" x14ac:dyDescent="0.25">
      <c r="J39">
        <f t="shared" si="0"/>
        <v>26</v>
      </c>
      <c r="K39" s="22">
        <v>0.13430262210016641</v>
      </c>
      <c r="L39" s="22">
        <v>0.10931319651749982</v>
      </c>
      <c r="M39" s="21">
        <v>2617611.1454013372</v>
      </c>
      <c r="N39" s="21">
        <v>821897.74525479309</v>
      </c>
      <c r="P39">
        <f t="shared" si="2"/>
        <v>2048</v>
      </c>
      <c r="Q39" s="3">
        <f t="shared" ca="1" si="3"/>
        <v>-0.30243444434834166</v>
      </c>
      <c r="R39" s="21">
        <f t="shared" ca="1" si="4"/>
        <v>144259.6374241942</v>
      </c>
      <c r="S39" s="21">
        <f t="shared" ca="1" si="1"/>
        <v>82656.292591304067</v>
      </c>
      <c r="U39">
        <v>1953</v>
      </c>
      <c r="V39" s="3">
        <v>-6.6199999999999995E-2</v>
      </c>
      <c r="X39">
        <v>1953</v>
      </c>
      <c r="Y39" s="23" t="s">
        <v>41</v>
      </c>
    </row>
    <row r="40" spans="10:25" x14ac:dyDescent="0.25">
      <c r="J40">
        <f t="shared" si="0"/>
        <v>27</v>
      </c>
      <c r="K40" s="22">
        <v>7.6452124015716771E-2</v>
      </c>
      <c r="L40" s="22">
        <v>5.2737182586251707E-2</v>
      </c>
      <c r="M40" s="21">
        <v>191070.78232270785</v>
      </c>
      <c r="N40" s="21">
        <v>59993.878560226403</v>
      </c>
      <c r="P40">
        <f t="shared" si="2"/>
        <v>2049</v>
      </c>
      <c r="Q40" s="3">
        <f t="shared" ca="1" si="3"/>
        <v>-3.3981311806605519E-2</v>
      </c>
      <c r="R40" s="21">
        <f t="shared" ca="1" si="4"/>
        <v>141716.72812960687</v>
      </c>
      <c r="S40" s="21">
        <f t="shared" ca="1" si="1"/>
        <v>79410.411403118822</v>
      </c>
      <c r="U40">
        <v>1954</v>
      </c>
      <c r="V40" s="3">
        <v>0.45020000000000004</v>
      </c>
      <c r="X40">
        <v>1954</v>
      </c>
      <c r="Y40" s="23" t="s">
        <v>41</v>
      </c>
    </row>
    <row r="41" spans="10:25" x14ac:dyDescent="0.25">
      <c r="J41">
        <f t="shared" si="0"/>
        <v>28</v>
      </c>
      <c r="K41" s="22">
        <v>0.13131067240750749</v>
      </c>
      <c r="L41" s="22">
        <v>0.10638716142534976</v>
      </c>
      <c r="M41" s="21">
        <v>2293784.0950419116</v>
      </c>
      <c r="N41" s="21">
        <v>720220.02929209033</v>
      </c>
      <c r="P41">
        <f t="shared" si="2"/>
        <v>2050</v>
      </c>
      <c r="Q41" s="3">
        <f t="shared" ca="1" si="3"/>
        <v>-9.166709873740965E-2</v>
      </c>
      <c r="R41" s="21">
        <f t="shared" ca="1" si="4"/>
        <v>131015.96630092266</v>
      </c>
      <c r="S41" s="21">
        <f t="shared" ca="1" si="1"/>
        <v>71796.917144790103</v>
      </c>
      <c r="U41">
        <v>1955</v>
      </c>
      <c r="V41" s="3">
        <v>0.26400000000000001</v>
      </c>
      <c r="X41">
        <v>1955</v>
      </c>
      <c r="Y41" s="23" t="s">
        <v>41</v>
      </c>
    </row>
    <row r="42" spans="10:25" x14ac:dyDescent="0.25">
      <c r="J42">
        <f t="shared" si="0"/>
        <v>29</v>
      </c>
      <c r="K42" s="22">
        <v>9.1066617401223793E-2</v>
      </c>
      <c r="L42" s="22">
        <v>6.7029709163457296E-2</v>
      </c>
      <c r="M42" s="21">
        <v>374991.77238801122</v>
      </c>
      <c r="N42" s="21">
        <v>117742.81017876336</v>
      </c>
      <c r="P42">
        <f t="shared" si="2"/>
        <v>2051</v>
      </c>
      <c r="Q42" s="3">
        <f t="shared" ca="1" si="3"/>
        <v>0.25763702522599485</v>
      </c>
      <c r="R42" s="21">
        <f t="shared" ca="1" si="4"/>
        <v>167479.6945460728</v>
      </c>
      <c r="S42" s="21">
        <f t="shared" ca="1" si="1"/>
        <v>89757.133808785729</v>
      </c>
      <c r="U42">
        <v>1956</v>
      </c>
      <c r="V42" s="3">
        <v>2.6200000000000001E-2</v>
      </c>
      <c r="X42">
        <v>1956</v>
      </c>
      <c r="Y42" s="23" t="s">
        <v>41</v>
      </c>
    </row>
    <row r="43" spans="10:25" x14ac:dyDescent="0.25">
      <c r="J43">
        <f t="shared" si="0"/>
        <v>30</v>
      </c>
      <c r="K43" s="22">
        <v>0.11414243669320001</v>
      </c>
      <c r="L43" s="22">
        <v>8.959715312620431E-2</v>
      </c>
      <c r="M43" s="21">
        <v>1067810.4140782333</v>
      </c>
      <c r="N43" s="21">
        <v>335279.3531737224</v>
      </c>
      <c r="P43">
        <f t="shared" si="2"/>
        <v>2052</v>
      </c>
      <c r="Q43" s="3">
        <f t="shared" ca="1" si="3"/>
        <v>5.6613229339404839E-2</v>
      </c>
      <c r="R43" s="21">
        <f t="shared" ca="1" si="4"/>
        <v>179429.19677831038</v>
      </c>
      <c r="S43" s="21">
        <f t="shared" ca="1" si="1"/>
        <v>94042.717933015316</v>
      </c>
      <c r="U43">
        <v>1957</v>
      </c>
      <c r="V43" s="3">
        <v>0.1431</v>
      </c>
      <c r="X43">
        <v>1957</v>
      </c>
      <c r="Y43" s="23" t="s">
        <v>41</v>
      </c>
    </row>
    <row r="44" spans="10:25" x14ac:dyDescent="0.25">
      <c r="J44">
        <f t="shared" si="0"/>
        <v>31</v>
      </c>
      <c r="K44" s="22">
        <v>0.15419239496112813</v>
      </c>
      <c r="L44" s="22">
        <v>0.12876478472731012</v>
      </c>
      <c r="M44" s="21">
        <v>6242646.5993410796</v>
      </c>
      <c r="N44" s="21">
        <v>1960114.3483190159</v>
      </c>
      <c r="P44">
        <f t="shared" si="2"/>
        <v>2053</v>
      </c>
      <c r="Q44" s="3">
        <f t="shared" ca="1" si="3"/>
        <v>0.25431699818397585</v>
      </c>
      <c r="R44" s="21">
        <f t="shared" ca="1" si="4"/>
        <v>227766.27188735295</v>
      </c>
      <c r="S44" s="21">
        <f t="shared" ca="1" si="1"/>
        <v>116747.26515960849</v>
      </c>
      <c r="U44">
        <v>1958</v>
      </c>
      <c r="V44" s="3">
        <v>0.38060000000000005</v>
      </c>
      <c r="X44">
        <v>1958</v>
      </c>
      <c r="Y44" s="23" t="s">
        <v>41</v>
      </c>
    </row>
    <row r="45" spans="10:25" x14ac:dyDescent="0.25">
      <c r="J45">
        <f t="shared" si="0"/>
        <v>32</v>
      </c>
      <c r="K45" s="22">
        <v>0.12953231929887354</v>
      </c>
      <c r="L45" s="22">
        <v>0.10464798659401331</v>
      </c>
      <c r="M45" s="21">
        <v>2120271.2536251456</v>
      </c>
      <c r="N45" s="21">
        <v>665739.12849682453</v>
      </c>
      <c r="P45">
        <f t="shared" si="2"/>
        <v>2054</v>
      </c>
      <c r="Q45" s="3">
        <f t="shared" ca="1" si="3"/>
        <v>-6.300418210232181E-3</v>
      </c>
      <c r="R45" s="21">
        <f t="shared" ca="1" si="4"/>
        <v>228723.6886184249</v>
      </c>
      <c r="S45" s="21">
        <f t="shared" ca="1" si="1"/>
        <v>114655.18312120796</v>
      </c>
      <c r="U45">
        <v>1959</v>
      </c>
      <c r="V45" s="3">
        <v>8.48E-2</v>
      </c>
      <c r="X45">
        <v>1959</v>
      </c>
      <c r="Y45" s="23" t="s">
        <v>41</v>
      </c>
    </row>
    <row r="46" spans="10:25" x14ac:dyDescent="0.25">
      <c r="J46">
        <f t="shared" si="0"/>
        <v>33</v>
      </c>
      <c r="K46" s="22">
        <v>9.6120565801182334E-2</v>
      </c>
      <c r="L46" s="22">
        <v>7.1972315788320973E-2</v>
      </c>
      <c r="M46" s="21">
        <v>472470.4387063809</v>
      </c>
      <c r="N46" s="21">
        <v>148349.91398723552</v>
      </c>
      <c r="P46">
        <f t="shared" si="2"/>
        <v>2055</v>
      </c>
      <c r="Q46" s="3">
        <f t="shared" ca="1" si="3"/>
        <v>8.0990136457156831E-2</v>
      </c>
      <c r="R46" s="21">
        <f t="shared" ca="1" si="4"/>
        <v>249745.23953436397</v>
      </c>
      <c r="S46" s="21">
        <f t="shared" ca="1" si="1"/>
        <v>122434.83723682552</v>
      </c>
      <c r="U46">
        <v>1960</v>
      </c>
      <c r="V46" s="3">
        <v>-2.9700000000000001E-2</v>
      </c>
      <c r="X46">
        <v>1960</v>
      </c>
      <c r="Y46" s="23" t="s">
        <v>41</v>
      </c>
    </row>
    <row r="47" spans="10:25" x14ac:dyDescent="0.25">
      <c r="J47">
        <f t="shared" si="0"/>
        <v>34</v>
      </c>
      <c r="K47" s="22">
        <v>9.4876223373414614E-2</v>
      </c>
      <c r="L47" s="22">
        <v>7.075538703472839E-2</v>
      </c>
      <c r="M47" s="21">
        <v>446384.96777345455</v>
      </c>
      <c r="N47" s="21">
        <v>140159.39654489231</v>
      </c>
      <c r="P47">
        <f t="shared" si="2"/>
        <v>2056</v>
      </c>
      <c r="Q47" s="3">
        <f t="shared" ca="1" si="3"/>
        <v>-0.10807987704479839</v>
      </c>
      <c r="R47" s="21">
        <f t="shared" ca="1" si="4"/>
        <v>225023.10890051242</v>
      </c>
      <c r="S47" s="21">
        <f t="shared" ref="S47:S66" ca="1" si="5" xml:space="preserve"> R47 / (1 + $D$10) ^ (P47 - $P$14)</f>
        <v>107884.77333302653</v>
      </c>
      <c r="U47">
        <v>1961</v>
      </c>
      <c r="V47" s="3">
        <v>0.23129999999999998</v>
      </c>
      <c r="X47">
        <v>1961</v>
      </c>
      <c r="Y47" s="23" t="s">
        <v>41</v>
      </c>
    </row>
    <row r="48" spans="10:25" x14ac:dyDescent="0.25">
      <c r="J48">
        <f t="shared" si="0"/>
        <v>35</v>
      </c>
      <c r="K48" s="22">
        <v>0.13643159134024652</v>
      </c>
      <c r="L48" s="22">
        <v>0.11139526317853621</v>
      </c>
      <c r="M48" s="21">
        <v>2874903.2429010761</v>
      </c>
      <c r="N48" s="21">
        <v>902684.3033264234</v>
      </c>
      <c r="P48">
        <f t="shared" si="2"/>
        <v>2057</v>
      </c>
      <c r="Q48" s="3">
        <f t="shared" ca="1" si="3"/>
        <v>5.620593559231532E-2</v>
      </c>
      <c r="R48" s="21">
        <f t="shared" ca="1" si="4"/>
        <v>240138.19038886795</v>
      </c>
      <c r="S48" s="21">
        <f t="shared" ca="1" si="5"/>
        <v>112595.1049079698</v>
      </c>
      <c r="U48">
        <v>1962</v>
      </c>
      <c r="V48" s="3">
        <v>0.11810000000000001</v>
      </c>
      <c r="X48">
        <v>1962</v>
      </c>
      <c r="Y48" s="23" t="s">
        <v>41</v>
      </c>
    </row>
    <row r="49" spans="10:25" x14ac:dyDescent="0.25">
      <c r="J49">
        <f t="shared" si="0"/>
        <v>36</v>
      </c>
      <c r="K49" s="22">
        <v>0.14749248427707795</v>
      </c>
      <c r="L49" s="22">
        <v>0.1222124774395561</v>
      </c>
      <c r="M49" s="21">
        <v>4666065.3452192377</v>
      </c>
      <c r="N49" s="21">
        <v>1465087.2010476657</v>
      </c>
      <c r="P49">
        <f t="shared" si="2"/>
        <v>2058</v>
      </c>
      <c r="Q49" s="3">
        <f t="shared" ca="1" si="3"/>
        <v>0.10449186568590549</v>
      </c>
      <c r="R49" s="21">
        <f t="shared" ca="1" si="4"/>
        <v>267756.06816386105</v>
      </c>
      <c r="S49" s="21">
        <f t="shared" ca="1" si="5"/>
        <v>122778.64658981457</v>
      </c>
      <c r="U49">
        <v>1963</v>
      </c>
      <c r="V49" s="3">
        <v>0.18890000000000001</v>
      </c>
      <c r="X49">
        <v>1963</v>
      </c>
      <c r="Y49" s="23" t="s">
        <v>41</v>
      </c>
    </row>
    <row r="50" spans="10:25" x14ac:dyDescent="0.25">
      <c r="J50">
        <f t="shared" si="0"/>
        <v>37</v>
      </c>
      <c r="K50" s="22">
        <v>0.10561396133931589</v>
      </c>
      <c r="L50" s="22">
        <v>8.1256565639311829E-2</v>
      </c>
      <c r="M50" s="21">
        <v>727166.79654609028</v>
      </c>
      <c r="N50" s="21">
        <v>228321.44169135121</v>
      </c>
      <c r="P50">
        <f t="shared" si="2"/>
        <v>2059</v>
      </c>
      <c r="Q50" s="3">
        <f t="shared" ca="1" si="3"/>
        <v>4.9177331609034376E-2</v>
      </c>
      <c r="R50" s="21">
        <f t="shared" ca="1" si="4"/>
        <v>283382.60991621733</v>
      </c>
      <c r="S50" s="21">
        <f t="shared" ca="1" si="5"/>
        <v>127081.39072529935</v>
      </c>
      <c r="U50">
        <v>1964</v>
      </c>
      <c r="V50" s="3">
        <v>0.12970000000000001</v>
      </c>
      <c r="X50">
        <v>1964</v>
      </c>
      <c r="Y50" s="23" t="s">
        <v>41</v>
      </c>
    </row>
    <row r="51" spans="10:25" x14ac:dyDescent="0.25">
      <c r="J51">
        <f t="shared" si="0"/>
        <v>38</v>
      </c>
      <c r="K51" s="22">
        <v>0.11954402229257988</v>
      </c>
      <c r="L51" s="22">
        <v>9.4879738276555603E-2</v>
      </c>
      <c r="M51" s="21">
        <v>1359931.7121302008</v>
      </c>
      <c r="N51" s="21">
        <v>427001.85238129809</v>
      </c>
      <c r="P51">
        <f t="shared" si="2"/>
        <v>2060</v>
      </c>
      <c r="Q51" s="3">
        <f t="shared" ca="1" si="3"/>
        <v>0.37994837712384055</v>
      </c>
      <c r="R51" s="21">
        <f t="shared" ca="1" si="4"/>
        <v>393909.31071155111</v>
      </c>
      <c r="S51" s="21">
        <f t="shared" ca="1" si="5"/>
        <v>172754.85158148105</v>
      </c>
      <c r="U51">
        <v>1965</v>
      </c>
      <c r="V51" s="3">
        <v>9.06E-2</v>
      </c>
      <c r="X51">
        <v>1965</v>
      </c>
      <c r="Y51" s="23" t="s">
        <v>41</v>
      </c>
    </row>
    <row r="52" spans="10:25" x14ac:dyDescent="0.25">
      <c r="J52">
        <f t="shared" si="0"/>
        <v>39</v>
      </c>
      <c r="K52" s="22">
        <v>0.13183345279463232</v>
      </c>
      <c r="L52" s="22">
        <v>0.10689842462003796</v>
      </c>
      <c r="M52" s="21">
        <v>2347386.6287906314</v>
      </c>
      <c r="N52" s="21">
        <v>737050.56644250499</v>
      </c>
      <c r="P52">
        <f t="shared" si="2"/>
        <v>2061</v>
      </c>
      <c r="Q52" s="3">
        <f t="shared" ca="1" si="3"/>
        <v>-6.7162850368076246E-2</v>
      </c>
      <c r="R52" s="21">
        <f t="shared" ca="1" si="4"/>
        <v>369772.64319719747</v>
      </c>
      <c r="S52" s="21">
        <f t="shared" ca="1" si="5"/>
        <v>158596.65661438508</v>
      </c>
      <c r="U52">
        <v>1966</v>
      </c>
      <c r="V52" s="3">
        <v>0.13089999999999999</v>
      </c>
      <c r="X52">
        <v>1966</v>
      </c>
      <c r="Y52" s="23" t="s">
        <v>41</v>
      </c>
    </row>
    <row r="53" spans="10:25" x14ac:dyDescent="0.25">
      <c r="J53">
        <f t="shared" si="0"/>
        <v>40</v>
      </c>
      <c r="K53" s="22">
        <v>0.12837889954410997</v>
      </c>
      <c r="L53" s="22">
        <v>0.10351997742771668</v>
      </c>
      <c r="M53" s="21">
        <v>2014680.3350759607</v>
      </c>
      <c r="N53" s="21">
        <v>632584.87713774748</v>
      </c>
      <c r="P53">
        <f t="shared" si="2"/>
        <v>2062</v>
      </c>
      <c r="Q53" s="3">
        <f t="shared" ca="1" si="3"/>
        <v>-0.11011312762333032</v>
      </c>
      <c r="R53" s="21">
        <f t="shared" ca="1" si="4"/>
        <v>331323.68519206025</v>
      </c>
      <c r="S53" s="21">
        <f t="shared" ca="1" si="5"/>
        <v>138975.09405101408</v>
      </c>
      <c r="U53">
        <v>1967</v>
      </c>
      <c r="V53" s="3">
        <v>0.2009</v>
      </c>
      <c r="X53">
        <v>1967</v>
      </c>
      <c r="Y53" s="23" t="s">
        <v>41</v>
      </c>
    </row>
    <row r="54" spans="10:25" x14ac:dyDescent="0.25">
      <c r="J54">
        <f t="shared" si="0"/>
        <v>41</v>
      </c>
      <c r="K54" s="22">
        <v>0.13853629939198076</v>
      </c>
      <c r="L54" s="22">
        <v>0.11345360314100805</v>
      </c>
      <c r="M54" s="21">
        <v>3153569.5156281274</v>
      </c>
      <c r="N54" s="21">
        <v>990182.08986178925</v>
      </c>
      <c r="P54">
        <f t="shared" si="2"/>
        <v>2063</v>
      </c>
      <c r="Q54" s="3">
        <f t="shared" ca="1" si="3"/>
        <v>-0.19500705394229451</v>
      </c>
      <c r="R54" s="21">
        <f t="shared" ca="1" si="4"/>
        <v>268879.22097672155</v>
      </c>
      <c r="S54" s="21">
        <f t="shared" ca="1" si="5"/>
        <v>110297.83248805474</v>
      </c>
      <c r="U54">
        <v>1968</v>
      </c>
      <c r="V54" s="3">
        <v>7.6600000000000001E-2</v>
      </c>
      <c r="X54">
        <v>1968</v>
      </c>
      <c r="Y54" s="23" t="s">
        <v>41</v>
      </c>
    </row>
    <row r="55" spans="10:25" x14ac:dyDescent="0.25">
      <c r="J55">
        <f t="shared" si="0"/>
        <v>42</v>
      </c>
      <c r="K55" s="22">
        <v>0.13051006835103096</v>
      </c>
      <c r="L55" s="22">
        <v>0.10560419519770359</v>
      </c>
      <c r="M55" s="21">
        <v>2214012.4420920103</v>
      </c>
      <c r="N55" s="21">
        <v>695172.71017062501</v>
      </c>
      <c r="P55">
        <f t="shared" si="2"/>
        <v>2064</v>
      </c>
      <c r="Q55" s="3">
        <f t="shared" ref="Q55:Q66" ca="1" si="6">+_xlfn.NORM.INV(RAND(),$D$6,$D$7)</f>
        <v>-4.9317136332011915E-2</v>
      </c>
      <c r="R55" s="21">
        <f t="shared" ca="1" si="4"/>
        <v>257959.68721536899</v>
      </c>
      <c r="S55" s="21">
        <f t="shared" ca="1" si="5"/>
        <v>103487.24415337948</v>
      </c>
      <c r="U55">
        <v>1969</v>
      </c>
      <c r="V55" s="3">
        <v>0.11359999999999999</v>
      </c>
      <c r="X55">
        <v>1969</v>
      </c>
      <c r="Y55" s="23" t="s">
        <v>41</v>
      </c>
    </row>
    <row r="56" spans="10:25" x14ac:dyDescent="0.25">
      <c r="J56">
        <f t="shared" si="0"/>
        <v>43</v>
      </c>
      <c r="K56" s="22">
        <v>0.11875310329293076</v>
      </c>
      <c r="L56" s="22">
        <v>9.4106243737626771E-2</v>
      </c>
      <c r="M56" s="21">
        <v>1312716.6109535343</v>
      </c>
      <c r="N56" s="21">
        <v>412176.89059610164</v>
      </c>
      <c r="P56">
        <f t="shared" si="2"/>
        <v>2065</v>
      </c>
      <c r="Q56" s="3">
        <f t="shared" ca="1" si="6"/>
        <v>1.0034137798508716E-2</v>
      </c>
      <c r="R56" s="21">
        <f t="shared" ca="1" si="4"/>
        <v>262960.13122870645</v>
      </c>
      <c r="S56" s="21">
        <f t="shared" ca="1" si="5"/>
        <v>103169.21628397179</v>
      </c>
      <c r="U56">
        <v>1970</v>
      </c>
      <c r="V56" s="3">
        <v>1E-3</v>
      </c>
      <c r="X56">
        <v>1970</v>
      </c>
      <c r="Y56" s="23" t="s">
        <v>41</v>
      </c>
    </row>
    <row r="57" spans="10:25" x14ac:dyDescent="0.25">
      <c r="J57">
        <f t="shared" si="0"/>
        <v>44</v>
      </c>
      <c r="K57" s="22">
        <v>0.10923947293687308</v>
      </c>
      <c r="L57" s="22">
        <v>8.4802204854930396E-2</v>
      </c>
      <c r="M57" s="21">
        <v>856493.59694502724</v>
      </c>
      <c r="N57" s="21">
        <v>268928.46838270716</v>
      </c>
      <c r="P57">
        <f t="shared" si="2"/>
        <v>2066</v>
      </c>
      <c r="Q57" s="3">
        <f t="shared" ca="1" si="6"/>
        <v>8.229138751581086E-2</v>
      </c>
      <c r="R57" s="21">
        <f t="shared" ca="1" si="4"/>
        <v>287098.23495387536</v>
      </c>
      <c r="S57" s="21">
        <f t="shared" ca="1" si="5"/>
        <v>110157.98661227421</v>
      </c>
      <c r="U57">
        <v>1971</v>
      </c>
      <c r="V57" s="3">
        <v>0.1079</v>
      </c>
      <c r="X57">
        <v>1971</v>
      </c>
      <c r="Y57" s="23" t="s">
        <v>41</v>
      </c>
    </row>
    <row r="58" spans="10:25" x14ac:dyDescent="0.25">
      <c r="J58">
        <f t="shared" si="0"/>
        <v>45</v>
      </c>
      <c r="K58" s="22">
        <v>0.1120952257045611</v>
      </c>
      <c r="L58" s="22">
        <v>8.7595043529077543E-2</v>
      </c>
      <c r="M58" s="21">
        <v>973995.93719239486</v>
      </c>
      <c r="N58" s="21">
        <v>305822.75983662973</v>
      </c>
      <c r="P58">
        <f t="shared" si="2"/>
        <v>2067</v>
      </c>
      <c r="Q58" s="3">
        <f t="shared" ca="1" si="6"/>
        <v>0.14016288582825573</v>
      </c>
      <c r="R58" s="21">
        <f t="shared" ca="1" si="4"/>
        <v>329906.94754420302</v>
      </c>
      <c r="S58" s="21">
        <f t="shared" ca="1" si="5"/>
        <v>123794.73428886954</v>
      </c>
      <c r="U58">
        <v>1972</v>
      </c>
      <c r="V58" s="3">
        <v>0.15629999999999999</v>
      </c>
      <c r="X58">
        <v>1972</v>
      </c>
      <c r="Y58" s="23" t="s">
        <v>41</v>
      </c>
    </row>
    <row r="59" spans="10:25" x14ac:dyDescent="0.25">
      <c r="J59">
        <f t="shared" si="0"/>
        <v>46</v>
      </c>
      <c r="K59" s="22">
        <v>6.6468854675327371E-2</v>
      </c>
      <c r="L59" s="22">
        <v>4.2973851171943744E-2</v>
      </c>
      <c r="M59" s="21">
        <v>119913.24858115008</v>
      </c>
      <c r="N59" s="21">
        <v>37651.287055439971</v>
      </c>
      <c r="P59">
        <f t="shared" si="2"/>
        <v>2068</v>
      </c>
      <c r="Q59" s="3">
        <f t="shared" ca="1" si="6"/>
        <v>-6.3241332568985995E-2</v>
      </c>
      <c r="R59" s="21">
        <f t="shared" ca="1" si="4"/>
        <v>311367.30295865826</v>
      </c>
      <c r="S59" s="21">
        <f t="shared" ca="1" si="5"/>
        <v>114263.87781615078</v>
      </c>
      <c r="U59">
        <v>1973</v>
      </c>
      <c r="V59" s="3">
        <v>0.17370000000000002</v>
      </c>
      <c r="X59">
        <v>1973</v>
      </c>
      <c r="Y59" s="23" t="s">
        <v>41</v>
      </c>
    </row>
    <row r="60" spans="10:25" x14ac:dyDescent="0.25">
      <c r="J60">
        <f t="shared" si="0"/>
        <v>47</v>
      </c>
      <c r="K60" s="22">
        <v>0.13509644428967671</v>
      </c>
      <c r="L60" s="22">
        <v>0.11008953028712631</v>
      </c>
      <c r="M60" s="21">
        <v>2710793.8545809775</v>
      </c>
      <c r="N60" s="21">
        <v>851155.9712926934</v>
      </c>
      <c r="P60">
        <f t="shared" si="2"/>
        <v>2069</v>
      </c>
      <c r="Q60" s="3">
        <f t="shared" ca="1" si="6"/>
        <v>6.0679998153689019E-2</v>
      </c>
      <c r="R60" s="21">
        <f t="shared" ca="1" si="4"/>
        <v>332733.88632509316</v>
      </c>
      <c r="S60" s="21">
        <f t="shared" ca="1" si="5"/>
        <v>119414.82044056852</v>
      </c>
      <c r="U60">
        <v>1974</v>
      </c>
      <c r="V60" s="3">
        <v>0.29719999999999996</v>
      </c>
      <c r="X60">
        <v>1974</v>
      </c>
      <c r="Y60" s="23" t="s">
        <v>41</v>
      </c>
    </row>
    <row r="61" spans="10:25" x14ac:dyDescent="0.25">
      <c r="J61">
        <f t="shared" si="0"/>
        <v>48</v>
      </c>
      <c r="K61" s="22">
        <v>8.8188157227718111E-2</v>
      </c>
      <c r="L61" s="22">
        <v>6.4214663342433198E-2</v>
      </c>
      <c r="M61" s="21">
        <v>328592.83424953104</v>
      </c>
      <c r="N61" s="21">
        <v>103174.11356191483</v>
      </c>
      <c r="P61">
        <f t="shared" si="2"/>
        <v>2070</v>
      </c>
      <c r="Q61" s="3">
        <f t="shared" ca="1" si="6"/>
        <v>-0.18421664044939851</v>
      </c>
      <c r="R61" s="21">
        <f t="shared" ca="1" si="4"/>
        <v>273617.70765407314</v>
      </c>
      <c r="S61" s="21">
        <f t="shared" ca="1" si="5"/>
        <v>96035.243275495042</v>
      </c>
      <c r="U61">
        <v>1975</v>
      </c>
      <c r="V61" s="3">
        <v>0.3155</v>
      </c>
      <c r="X61">
        <v>1975</v>
      </c>
      <c r="Y61" s="23" t="s">
        <v>41</v>
      </c>
    </row>
    <row r="62" spans="10:25" x14ac:dyDescent="0.25">
      <c r="J62">
        <f t="shared" si="0"/>
        <v>49</v>
      </c>
      <c r="K62" s="22">
        <v>0.10257916601359929</v>
      </c>
      <c r="L62" s="22">
        <v>7.8288628831307383E-2</v>
      </c>
      <c r="M62" s="21">
        <v>633792.98333231173</v>
      </c>
      <c r="N62" s="21">
        <v>199003.21133422907</v>
      </c>
      <c r="P62">
        <f t="shared" si="2"/>
        <v>2071</v>
      </c>
      <c r="Q62" s="3">
        <f t="shared" ca="1" si="6"/>
        <v>0.11547751483384133</v>
      </c>
      <c r="R62" s="21">
        <f t="shared" ca="1" si="4"/>
        <v>307752.97356629866</v>
      </c>
      <c r="S62" s="21">
        <f t="shared" ca="1" si="5"/>
        <v>105636.48504885945</v>
      </c>
      <c r="U62">
        <v>1976</v>
      </c>
      <c r="V62" s="3">
        <v>0.19149999999999998</v>
      </c>
      <c r="X62">
        <v>1976</v>
      </c>
      <c r="Y62" s="23" t="s">
        <v>41</v>
      </c>
    </row>
    <row r="63" spans="10:25" x14ac:dyDescent="0.25">
      <c r="J63">
        <f t="shared" si="0"/>
        <v>50</v>
      </c>
      <c r="K63" s="22">
        <v>9.3867754094665523E-2</v>
      </c>
      <c r="L63" s="22">
        <v>6.9769134991047421E-2</v>
      </c>
      <c r="M63" s="21">
        <v>426284.29464931804</v>
      </c>
      <c r="N63" s="21">
        <v>133848.03209801667</v>
      </c>
      <c r="P63">
        <f t="shared" si="2"/>
        <v>2072</v>
      </c>
      <c r="Q63" s="3">
        <f t="shared" ca="1" si="6"/>
        <v>-5.7026909999478612E-2</v>
      </c>
      <c r="R63" s="21">
        <f t="shared" ca="1" si="4"/>
        <v>292534.34014866204</v>
      </c>
      <c r="S63" s="21">
        <f t="shared" ca="1" si="5"/>
        <v>98200.51879393759</v>
      </c>
      <c r="U63">
        <v>1977</v>
      </c>
      <c r="V63" s="3">
        <v>-0.115</v>
      </c>
      <c r="X63">
        <v>1977</v>
      </c>
      <c r="Y63" s="23" t="s">
        <v>41</v>
      </c>
    </row>
    <row r="64" spans="10:25" x14ac:dyDescent="0.25">
      <c r="J64">
        <f t="shared" si="0"/>
        <v>51</v>
      </c>
      <c r="K64" s="22">
        <v>0.15038506855237332</v>
      </c>
      <c r="L64" s="22">
        <v>0.12504133619920799</v>
      </c>
      <c r="M64" s="21">
        <v>5292003.6784391785</v>
      </c>
      <c r="N64" s="21">
        <v>1661624.1487321297</v>
      </c>
      <c r="P64">
        <f t="shared" si="2"/>
        <v>2073</v>
      </c>
      <c r="Q64" s="3">
        <f t="shared" ca="1" si="6"/>
        <v>-6.9860792259678436E-2</v>
      </c>
      <c r="R64" s="21">
        <f t="shared" ca="1" si="4"/>
        <v>274413.82643200265</v>
      </c>
      <c r="S64" s="21">
        <f t="shared" ca="1" si="5"/>
        <v>90088.252081295737</v>
      </c>
      <c r="U64">
        <v>1978</v>
      </c>
      <c r="V64" s="3">
        <v>1.06E-2</v>
      </c>
      <c r="X64">
        <v>1978</v>
      </c>
      <c r="Y64" s="23" t="s">
        <v>41</v>
      </c>
    </row>
    <row r="65" spans="10:25" x14ac:dyDescent="0.25">
      <c r="J65">
        <f t="shared" si="0"/>
        <v>52</v>
      </c>
      <c r="K65" s="22">
        <v>0.10329188490050512</v>
      </c>
      <c r="L65" s="22">
        <v>7.8985646056911607E-2</v>
      </c>
      <c r="M65" s="21">
        <v>654605.30481990287</v>
      </c>
      <c r="N65" s="21">
        <v>205538.02462543178</v>
      </c>
      <c r="P65">
        <f t="shared" si="2"/>
        <v>2074</v>
      </c>
      <c r="Q65" s="3">
        <f t="shared" ca="1" si="6"/>
        <v>0.24259357855698482</v>
      </c>
      <c r="R65" s="21">
        <f t="shared" ca="1" si="4"/>
        <v>343675.97088592587</v>
      </c>
      <c r="S65" s="21">
        <f t="shared" ca="1" si="5"/>
        <v>110340.91542274218</v>
      </c>
      <c r="U65">
        <v>1979</v>
      </c>
      <c r="V65" s="3">
        <v>0.1231</v>
      </c>
      <c r="X65">
        <v>1979</v>
      </c>
      <c r="Y65" s="23" t="s">
        <v>41</v>
      </c>
    </row>
    <row r="66" spans="10:25" x14ac:dyDescent="0.25">
      <c r="J66">
        <f t="shared" si="0"/>
        <v>53</v>
      </c>
      <c r="K66" s="22">
        <v>8.2161286628881447E-2</v>
      </c>
      <c r="L66" s="22">
        <v>5.8320568628436709E-2</v>
      </c>
      <c r="M66" s="21">
        <v>248918.97206622511</v>
      </c>
      <c r="N66" s="21">
        <v>78157.499539911121</v>
      </c>
      <c r="P66">
        <f t="shared" si="2"/>
        <v>2075</v>
      </c>
      <c r="Q66" s="3">
        <f t="shared" ca="1" si="6"/>
        <v>0.10864758043279112</v>
      </c>
      <c r="R66" s="21">
        <f t="shared" ca="1" si="4"/>
        <v>383545.91067209141</v>
      </c>
      <c r="S66" s="21">
        <f t="shared" ca="1" si="5"/>
        <v>120428.70452202162</v>
      </c>
      <c r="U66">
        <v>1980</v>
      </c>
      <c r="V66" s="3">
        <v>0.25769999999999998</v>
      </c>
      <c r="X66">
        <v>1980</v>
      </c>
      <c r="Y66" s="23" t="s">
        <v>41</v>
      </c>
    </row>
    <row r="67" spans="10:25" x14ac:dyDescent="0.25">
      <c r="J67">
        <f t="shared" si="0"/>
        <v>54</v>
      </c>
      <c r="K67" s="22">
        <v>0.11519649035269497</v>
      </c>
      <c r="L67" s="22">
        <v>9.0627985297032199E-2</v>
      </c>
      <c r="M67" s="21">
        <v>1119510.1346701421</v>
      </c>
      <c r="N67" s="21">
        <v>351512.43036681239</v>
      </c>
      <c r="Q67" s="2"/>
      <c r="R67" s="19"/>
      <c r="U67">
        <v>1981</v>
      </c>
      <c r="V67" s="3">
        <v>-9.7299999999999998E-2</v>
      </c>
      <c r="X67">
        <v>1981</v>
      </c>
      <c r="Y67" s="23" t="s">
        <v>41</v>
      </c>
    </row>
    <row r="68" spans="10:25" x14ac:dyDescent="0.25">
      <c r="J68">
        <f t="shared" si="0"/>
        <v>55</v>
      </c>
      <c r="K68" s="22">
        <v>9.9510958498902014E-2</v>
      </c>
      <c r="L68" s="22">
        <v>7.5288015926608276E-2</v>
      </c>
      <c r="M68" s="21">
        <v>551361.50404108781</v>
      </c>
      <c r="N68" s="21">
        <v>173120.73941455569</v>
      </c>
      <c r="Q68" s="2"/>
      <c r="R68" s="19"/>
      <c r="U68">
        <v>1982</v>
      </c>
      <c r="V68" s="3">
        <v>0.14760000000000001</v>
      </c>
      <c r="X68">
        <v>1982</v>
      </c>
      <c r="Y68" s="23" t="s">
        <v>41</v>
      </c>
    </row>
    <row r="69" spans="10:25" x14ac:dyDescent="0.25">
      <c r="J69">
        <f t="shared" si="0"/>
        <v>56</v>
      </c>
      <c r="K69" s="22">
        <v>0.1275537602721839</v>
      </c>
      <c r="L69" s="22">
        <v>0.1027130165113983</v>
      </c>
      <c r="M69" s="21">
        <v>1942321.9220172868</v>
      </c>
      <c r="N69" s="21">
        <v>609865.22427883476</v>
      </c>
      <c r="Q69" s="2"/>
      <c r="R69" s="19"/>
      <c r="U69">
        <v>1983</v>
      </c>
      <c r="V69" s="3">
        <v>0.17269999999999999</v>
      </c>
      <c r="X69">
        <v>1983</v>
      </c>
      <c r="Y69" s="23" t="s">
        <v>41</v>
      </c>
    </row>
    <row r="70" spans="10:25" x14ac:dyDescent="0.25">
      <c r="J70">
        <f t="shared" si="0"/>
        <v>57</v>
      </c>
      <c r="K70" s="22">
        <v>0.12968924044864583</v>
      </c>
      <c r="L70" s="22">
        <v>0.10480145066864699</v>
      </c>
      <c r="M70" s="21">
        <v>2135049.5107778539</v>
      </c>
      <c r="N70" s="21">
        <v>670379.31970855012</v>
      </c>
      <c r="Q70" s="2"/>
      <c r="R70" s="19"/>
      <c r="U70">
        <v>1984</v>
      </c>
      <c r="V70" s="3">
        <v>1.3999999999999999E-2</v>
      </c>
      <c r="X70">
        <v>1984</v>
      </c>
      <c r="Y70" s="23" t="s">
        <v>41</v>
      </c>
    </row>
    <row r="71" spans="10:25" x14ac:dyDescent="0.25">
      <c r="J71">
        <f t="shared" si="0"/>
        <v>58</v>
      </c>
      <c r="K71" s="22">
        <v>0.10702435966065615</v>
      </c>
      <c r="L71" s="22">
        <v>8.2635891966982733E-2</v>
      </c>
      <c r="M71" s="21">
        <v>775027.66295403743</v>
      </c>
      <c r="N71" s="21">
        <v>243349.16582667211</v>
      </c>
      <c r="Q71" s="2"/>
      <c r="R71" s="19"/>
      <c r="U71">
        <v>1985</v>
      </c>
      <c r="V71" s="3">
        <v>0.26329999999999998</v>
      </c>
      <c r="X71">
        <v>1985</v>
      </c>
      <c r="Y71" s="23" t="s">
        <v>41</v>
      </c>
    </row>
    <row r="72" spans="10:25" x14ac:dyDescent="0.25">
      <c r="J72">
        <f t="shared" si="0"/>
        <v>59</v>
      </c>
      <c r="K72" s="22">
        <v>0.10743649143771417</v>
      </c>
      <c r="L72" s="22">
        <v>8.3038944212553867E-2</v>
      </c>
      <c r="M72" s="21">
        <v>789586.7078017093</v>
      </c>
      <c r="N72" s="21">
        <v>247920.52706739231</v>
      </c>
      <c r="Q72" s="2"/>
      <c r="R72" s="19"/>
      <c r="U72">
        <v>1986</v>
      </c>
      <c r="V72" s="3">
        <v>0.1462</v>
      </c>
      <c r="X72">
        <v>1986</v>
      </c>
      <c r="Y72" s="23" t="s">
        <v>41</v>
      </c>
    </row>
    <row r="73" spans="10:25" x14ac:dyDescent="0.25">
      <c r="J73">
        <f t="shared" si="0"/>
        <v>60</v>
      </c>
      <c r="K73" s="22">
        <v>0.14238086676157069</v>
      </c>
      <c r="L73" s="22">
        <v>0.11721347218732148</v>
      </c>
      <c r="M73" s="21">
        <v>3732539.0889663878</v>
      </c>
      <c r="N73" s="21">
        <v>1171971.4239016576</v>
      </c>
      <c r="Q73" s="2"/>
      <c r="R73" s="19"/>
      <c r="U73">
        <v>1987</v>
      </c>
      <c r="V73" s="3">
        <v>2.0299999999999999E-2</v>
      </c>
      <c r="X73">
        <v>1987</v>
      </c>
      <c r="Y73" s="23" t="s">
        <v>41</v>
      </c>
    </row>
    <row r="74" spans="10:25" x14ac:dyDescent="0.25">
      <c r="J74">
        <f t="shared" si="0"/>
        <v>61</v>
      </c>
      <c r="K74" s="22">
        <v>0.12872117237154246</v>
      </c>
      <c r="L74" s="22">
        <v>0.10385470976182454</v>
      </c>
      <c r="M74" s="21">
        <v>2045464.3173243913</v>
      </c>
      <c r="N74" s="21">
        <v>642250.66941724566</v>
      </c>
      <c r="Q74" s="2"/>
      <c r="R74" s="19"/>
      <c r="U74">
        <v>1988</v>
      </c>
      <c r="V74" s="3">
        <v>0.124</v>
      </c>
      <c r="X74">
        <v>1988</v>
      </c>
      <c r="Y74" s="3">
        <v>0.32470627659574397</v>
      </c>
    </row>
    <row r="75" spans="10:25" x14ac:dyDescent="0.25">
      <c r="J75">
        <f t="shared" si="0"/>
        <v>62</v>
      </c>
      <c r="K75" s="22">
        <v>0.14720273244745008</v>
      </c>
      <c r="L75" s="22">
        <v>0.12192910903146226</v>
      </c>
      <c r="M75" s="21">
        <v>4607517.2249722444</v>
      </c>
      <c r="N75" s="21">
        <v>1446703.8104877465</v>
      </c>
      <c r="Q75" s="2"/>
      <c r="R75" s="19"/>
      <c r="U75">
        <v>1989</v>
      </c>
      <c r="V75" s="3">
        <v>0.27250000000000002</v>
      </c>
      <c r="X75">
        <v>1989</v>
      </c>
      <c r="Y75" s="3">
        <v>0.193997350209865</v>
      </c>
    </row>
    <row r="76" spans="10:25" x14ac:dyDescent="0.25">
      <c r="J76">
        <f t="shared" si="0"/>
        <v>63</v>
      </c>
      <c r="K76" s="22">
        <v>0.11894691287781312</v>
      </c>
      <c r="L76" s="22">
        <v>9.4295783571118008E-2</v>
      </c>
      <c r="M76" s="21">
        <v>1324135.5685717287</v>
      </c>
      <c r="N76" s="21">
        <v>415762.30301919667</v>
      </c>
      <c r="Q76" s="2"/>
      <c r="R76" s="19"/>
      <c r="U76">
        <v>1990</v>
      </c>
      <c r="V76" s="3">
        <v>-6.5599999999999992E-2</v>
      </c>
      <c r="X76">
        <v>1990</v>
      </c>
      <c r="Y76" s="3">
        <v>-0.28835177582586902</v>
      </c>
    </row>
    <row r="77" spans="10:25" x14ac:dyDescent="0.25">
      <c r="J77">
        <f t="shared" si="0"/>
        <v>64</v>
      </c>
      <c r="K77" s="22">
        <v>0.11076754893231611</v>
      </c>
      <c r="L77" s="22">
        <v>8.629661634089536E-2</v>
      </c>
      <c r="M77" s="21">
        <v>917524.13714718632</v>
      </c>
      <c r="N77" s="21">
        <v>288091.30831481854</v>
      </c>
      <c r="Q77" s="2"/>
      <c r="R77" s="19"/>
      <c r="U77">
        <v>1991</v>
      </c>
      <c r="V77" s="3">
        <v>0.2631</v>
      </c>
      <c r="X77">
        <v>1991</v>
      </c>
      <c r="Y77" s="3">
        <v>0.26273805727709498</v>
      </c>
    </row>
    <row r="78" spans="10:25" x14ac:dyDescent="0.25">
      <c r="J78">
        <f t="shared" si="0"/>
        <v>65</v>
      </c>
      <c r="K78" s="22">
        <v>9.2080772960826174E-2</v>
      </c>
      <c r="L78" s="22">
        <v>6.8021522215520713E-2</v>
      </c>
      <c r="M78" s="21">
        <v>392822.52437854541</v>
      </c>
      <c r="N78" s="21">
        <v>123341.44727310937</v>
      </c>
      <c r="Q78" s="2"/>
      <c r="R78" s="19"/>
      <c r="U78">
        <v>1992</v>
      </c>
      <c r="V78" s="3">
        <v>4.4600000000000001E-2</v>
      </c>
      <c r="X78">
        <v>1992</v>
      </c>
      <c r="Y78" s="3">
        <v>6.766765132921581E-3</v>
      </c>
    </row>
    <row r="79" spans="10:25" x14ac:dyDescent="0.25">
      <c r="J79">
        <f t="shared" ref="J79:J113" si="7">1+J78</f>
        <v>66</v>
      </c>
      <c r="K79" s="22">
        <v>0.13576208953853608</v>
      </c>
      <c r="L79" s="22">
        <v>0.11074051093759141</v>
      </c>
      <c r="M79" s="21">
        <v>2791430.0328769293</v>
      </c>
      <c r="N79" s="21">
        <v>876474.74075309967</v>
      </c>
      <c r="Q79" s="2"/>
      <c r="R79" s="19"/>
      <c r="U79">
        <v>1993</v>
      </c>
      <c r="V79" s="3">
        <v>7.0599999999999996E-2</v>
      </c>
      <c r="X79">
        <v>1993</v>
      </c>
      <c r="Y79" s="3">
        <v>0.36886764649570997</v>
      </c>
    </row>
    <row r="80" spans="10:25" x14ac:dyDescent="0.25">
      <c r="J80">
        <f t="shared" si="7"/>
        <v>67</v>
      </c>
      <c r="K80" s="22">
        <v>0.10319810440117827</v>
      </c>
      <c r="L80" s="22">
        <v>7.8893931603068124E-2</v>
      </c>
      <c r="M80" s="21">
        <v>651828.99771079619</v>
      </c>
      <c r="N80" s="21">
        <v>204666.29829697448</v>
      </c>
      <c r="Q80" s="2"/>
      <c r="R80" s="19"/>
      <c r="U80">
        <v>1994</v>
      </c>
      <c r="V80" s="3">
        <v>-1.54E-2</v>
      </c>
      <c r="X80">
        <v>1994</v>
      </c>
      <c r="Y80" s="3">
        <v>2.2404616265173899E-2</v>
      </c>
    </row>
    <row r="81" spans="10:25" x14ac:dyDescent="0.25">
      <c r="J81">
        <f t="shared" si="7"/>
        <v>68</v>
      </c>
      <c r="K81" s="22">
        <v>0.10831407168162221</v>
      </c>
      <c r="L81" s="22">
        <v>8.3897190792084686E-2</v>
      </c>
      <c r="M81" s="21">
        <v>821486.99840234255</v>
      </c>
      <c r="N81" s="21">
        <v>257936.82645689283</v>
      </c>
      <c r="Q81" s="2"/>
      <c r="R81" s="19"/>
      <c r="U81">
        <v>1995</v>
      </c>
      <c r="V81" s="3">
        <v>0.34110000000000001</v>
      </c>
      <c r="X81">
        <v>1995</v>
      </c>
      <c r="Y81" s="3">
        <v>0.13569214850543798</v>
      </c>
    </row>
    <row r="82" spans="10:25" x14ac:dyDescent="0.25">
      <c r="J82">
        <f t="shared" si="7"/>
        <v>69</v>
      </c>
      <c r="K82" s="22">
        <v>0.10457143345946496</v>
      </c>
      <c r="L82" s="22">
        <v>8.0237005327695288E-2</v>
      </c>
      <c r="M82" s="21">
        <v>693663.26148787886</v>
      </c>
      <c r="N82" s="21">
        <v>217801.74323622146</v>
      </c>
      <c r="Q82" s="2"/>
      <c r="R82" s="19"/>
      <c r="U82">
        <v>1996</v>
      </c>
      <c r="V82" s="3">
        <v>0.2026</v>
      </c>
      <c r="X82">
        <v>1996</v>
      </c>
      <c r="Y82" s="3">
        <v>0.16206058312174298</v>
      </c>
    </row>
    <row r="83" spans="10:25" x14ac:dyDescent="0.25">
      <c r="J83">
        <f t="shared" si="7"/>
        <v>70</v>
      </c>
      <c r="K83" s="22">
        <v>0.10509774704102171</v>
      </c>
      <c r="L83" s="22">
        <v>8.0751723878240478E-2</v>
      </c>
      <c r="M83" s="21">
        <v>710383.73002531985</v>
      </c>
      <c r="N83" s="21">
        <v>223051.76496487643</v>
      </c>
      <c r="R83" s="19"/>
      <c r="U83">
        <v>1997</v>
      </c>
      <c r="V83" s="3">
        <v>0.31010000000000004</v>
      </c>
      <c r="X83">
        <v>1997</v>
      </c>
      <c r="Y83" s="3">
        <v>0.28502083307107601</v>
      </c>
    </row>
    <row r="84" spans="10:25" x14ac:dyDescent="0.25">
      <c r="J84">
        <f t="shared" si="7"/>
        <v>71</v>
      </c>
      <c r="K84" s="22">
        <v>9.1273471855751298E-2</v>
      </c>
      <c r="L84" s="22">
        <v>6.72320064796188E-2</v>
      </c>
      <c r="M84" s="21">
        <v>378563.05366333574</v>
      </c>
      <c r="N84" s="21">
        <v>118864.14863005189</v>
      </c>
      <c r="R84" s="19"/>
      <c r="U84">
        <v>1998</v>
      </c>
      <c r="V84" s="3">
        <v>0.26669999999999999</v>
      </c>
      <c r="X84">
        <v>1998</v>
      </c>
      <c r="Y84" s="3">
        <v>0.15357088566302099</v>
      </c>
    </row>
    <row r="85" spans="10:25" x14ac:dyDescent="0.25">
      <c r="J85">
        <f t="shared" si="7"/>
        <v>72</v>
      </c>
      <c r="K85" s="22">
        <v>0.13099903284644232</v>
      </c>
      <c r="L85" s="22">
        <v>0.10608238748679866</v>
      </c>
      <c r="M85" s="21">
        <v>2262403.2066524657</v>
      </c>
      <c r="N85" s="21">
        <v>710366.81581663224</v>
      </c>
      <c r="U85">
        <v>1999</v>
      </c>
      <c r="V85" s="3">
        <v>0.1953</v>
      </c>
      <c r="X85">
        <v>1999</v>
      </c>
      <c r="Y85" s="3">
        <v>0.48402619215093301</v>
      </c>
    </row>
    <row r="86" spans="10:25" x14ac:dyDescent="0.25">
      <c r="J86">
        <f t="shared" si="7"/>
        <v>73</v>
      </c>
      <c r="K86" s="22">
        <v>0.10914288452168219</v>
      </c>
      <c r="L86" s="22">
        <v>8.4707744345438263E-2</v>
      </c>
      <c r="M86" s="21">
        <v>852772.5286416841</v>
      </c>
      <c r="N86" s="21">
        <v>267760.09864458558</v>
      </c>
      <c r="U86">
        <v>2000</v>
      </c>
      <c r="V86" s="3">
        <v>0.1014</v>
      </c>
      <c r="X86">
        <v>2000</v>
      </c>
      <c r="Y86" s="3">
        <v>-7.0825269921344899E-2</v>
      </c>
    </row>
    <row r="87" spans="10:25" x14ac:dyDescent="0.25">
      <c r="J87">
        <f t="shared" si="7"/>
        <v>74</v>
      </c>
      <c r="K87" s="22">
        <v>0.12594774150834986</v>
      </c>
      <c r="L87" s="22">
        <v>0.10114237938699744</v>
      </c>
      <c r="M87" s="21">
        <v>1808714.5671240357</v>
      </c>
      <c r="N87" s="21">
        <v>567914.1560580493</v>
      </c>
      <c r="U87">
        <v>2001</v>
      </c>
      <c r="V87" s="3">
        <v>0.13039999999999999</v>
      </c>
      <c r="X87">
        <v>2001</v>
      </c>
      <c r="Y87" s="3">
        <v>0.112181614951815</v>
      </c>
    </row>
    <row r="88" spans="10:25" x14ac:dyDescent="0.25">
      <c r="J88">
        <f t="shared" si="7"/>
        <v>75</v>
      </c>
      <c r="K88" s="22">
        <v>8.2974770762058725E-2</v>
      </c>
      <c r="L88" s="22">
        <v>5.9116131176304654E-2</v>
      </c>
      <c r="M88" s="21">
        <v>258449.26184894808</v>
      </c>
      <c r="N88" s="21">
        <v>81149.893462822787</v>
      </c>
      <c r="U88">
        <v>2002</v>
      </c>
      <c r="V88" s="3">
        <v>0.23370000000000002</v>
      </c>
      <c r="X88">
        <v>2002</v>
      </c>
      <c r="Y88" s="3">
        <v>-0.319113950643724</v>
      </c>
    </row>
    <row r="89" spans="10:25" x14ac:dyDescent="0.25">
      <c r="J89">
        <f t="shared" si="7"/>
        <v>76</v>
      </c>
      <c r="K89" s="22">
        <v>0.11477479356388565</v>
      </c>
      <c r="L89" s="22">
        <v>9.0215578763148674E-2</v>
      </c>
      <c r="M89" s="21">
        <v>1098538.6496310872</v>
      </c>
      <c r="N89" s="21">
        <v>344927.64167559479</v>
      </c>
      <c r="U89">
        <v>2003</v>
      </c>
      <c r="V89" s="3">
        <v>0.26379999999999998</v>
      </c>
      <c r="X89">
        <v>2003</v>
      </c>
      <c r="Y89" s="3">
        <v>0.11790226911474401</v>
      </c>
    </row>
    <row r="90" spans="10:25" x14ac:dyDescent="0.25">
      <c r="J90">
        <f t="shared" si="7"/>
        <v>77</v>
      </c>
      <c r="K90" s="22">
        <v>0.13710424529140464</v>
      </c>
      <c r="L90" s="22">
        <v>0.11205309812502295</v>
      </c>
      <c r="M90" s="21">
        <v>2961231.6148980046</v>
      </c>
      <c r="N90" s="21">
        <v>929790.35168675531</v>
      </c>
      <c r="U90">
        <v>2004</v>
      </c>
      <c r="V90" s="3">
        <v>8.9900000000000008E-2</v>
      </c>
      <c r="X90">
        <v>2004</v>
      </c>
      <c r="Y90" s="3">
        <v>7.3327642995185197E-2</v>
      </c>
    </row>
    <row r="91" spans="10:25" x14ac:dyDescent="0.25">
      <c r="J91">
        <f t="shared" si="7"/>
        <v>78</v>
      </c>
      <c r="K91" s="22">
        <v>0.10671476666422341</v>
      </c>
      <c r="L91" s="22">
        <v>8.2333119505912045E-2</v>
      </c>
      <c r="M91" s="21">
        <v>764264.28445001529</v>
      </c>
      <c r="N91" s="21">
        <v>239969.59719237697</v>
      </c>
      <c r="U91">
        <v>2005</v>
      </c>
      <c r="V91" s="3">
        <v>-0.30299999999999999</v>
      </c>
      <c r="X91">
        <v>2005</v>
      </c>
      <c r="Y91" s="3">
        <v>0.28593692778858099</v>
      </c>
    </row>
    <row r="92" spans="10:25" x14ac:dyDescent="0.25">
      <c r="J92">
        <f t="shared" si="7"/>
        <v>79</v>
      </c>
      <c r="K92" s="22">
        <v>0.15181753900164474</v>
      </c>
      <c r="L92" s="22">
        <v>0.12644224839145513</v>
      </c>
      <c r="M92" s="21">
        <v>5631741.3136295406</v>
      </c>
      <c r="N92" s="21">
        <v>1768297.5928881532</v>
      </c>
      <c r="U92">
        <v>2006</v>
      </c>
      <c r="V92" s="3">
        <v>0.13619999999999999</v>
      </c>
      <c r="X92">
        <v>2006</v>
      </c>
      <c r="Y92" s="3">
        <v>8.8590397589351499E-2</v>
      </c>
    </row>
    <row r="93" spans="10:25" x14ac:dyDescent="0.25">
      <c r="J93">
        <f t="shared" si="7"/>
        <v>80</v>
      </c>
      <c r="K93" s="22">
        <v>0.1491307623280016</v>
      </c>
      <c r="L93" s="22">
        <v>0.12381466315794021</v>
      </c>
      <c r="M93" s="21">
        <v>5011074.6856363323</v>
      </c>
      <c r="N93" s="21">
        <v>1573415.895887929</v>
      </c>
      <c r="U93">
        <v>2007</v>
      </c>
      <c r="V93" s="3">
        <v>3.5299999999999998E-2</v>
      </c>
      <c r="X93">
        <v>2007</v>
      </c>
      <c r="Y93" s="3">
        <v>3.6496921983621201E-3</v>
      </c>
    </row>
    <row r="94" spans="10:25" x14ac:dyDescent="0.25">
      <c r="J94">
        <f t="shared" si="7"/>
        <v>81</v>
      </c>
      <c r="K94" s="22">
        <v>0.1147193740286705</v>
      </c>
      <c r="L94" s="22">
        <v>9.0161380156391413E-2</v>
      </c>
      <c r="M94" s="21">
        <v>1095811.3539854141</v>
      </c>
      <c r="N94" s="21">
        <v>344071.30434460507</v>
      </c>
      <c r="U94">
        <v>2008</v>
      </c>
      <c r="V94" s="3">
        <v>0.38490000000000002</v>
      </c>
      <c r="X94">
        <v>2008</v>
      </c>
      <c r="Y94" s="3">
        <v>-0.384858035382035</v>
      </c>
    </row>
    <row r="95" spans="10:25" x14ac:dyDescent="0.25">
      <c r="J95">
        <f t="shared" si="7"/>
        <v>82</v>
      </c>
      <c r="K95" s="22">
        <v>0.10455456011111486</v>
      </c>
      <c r="L95" s="22">
        <v>8.0220503710199509E-2</v>
      </c>
      <c r="M95" s="21">
        <v>693133.64239459892</v>
      </c>
      <c r="N95" s="21">
        <v>217635.4493467049</v>
      </c>
      <c r="U95">
        <v>2009</v>
      </c>
      <c r="V95" s="3">
        <v>0.23449999999999999</v>
      </c>
      <c r="X95">
        <v>2009</v>
      </c>
      <c r="Y95" s="3">
        <v>0.308110949720176</v>
      </c>
    </row>
    <row r="96" spans="10:25" x14ac:dyDescent="0.25">
      <c r="J96">
        <f t="shared" si="7"/>
        <v>83</v>
      </c>
      <c r="K96" s="22">
        <v>9.7235569669872346E-2</v>
      </c>
      <c r="L96" s="22">
        <v>7.3062755395536083E-2</v>
      </c>
      <c r="M96" s="21">
        <v>497109.68699481129</v>
      </c>
      <c r="N96" s="21">
        <v>156086.33528442137</v>
      </c>
      <c r="U96">
        <v>2010</v>
      </c>
      <c r="V96" s="3">
        <v>0.1278</v>
      </c>
      <c r="X96">
        <v>2010</v>
      </c>
      <c r="Y96" s="3">
        <v>0.22058464207148598</v>
      </c>
    </row>
    <row r="97" spans="10:25" x14ac:dyDescent="0.25">
      <c r="J97">
        <f t="shared" si="7"/>
        <v>84</v>
      </c>
      <c r="K97" s="22">
        <v>0.14083911064486188</v>
      </c>
      <c r="L97" s="22">
        <v>0.11570568196207276</v>
      </c>
      <c r="M97" s="21">
        <v>3488818.6901386743</v>
      </c>
      <c r="N97" s="21">
        <v>1095446.2125000288</v>
      </c>
      <c r="U97">
        <v>2011</v>
      </c>
      <c r="V97" s="3">
        <v>-0.3</v>
      </c>
      <c r="X97">
        <v>2011</v>
      </c>
      <c r="Y97" s="3">
        <v>3.8182319340935099E-2</v>
      </c>
    </row>
    <row r="98" spans="10:25" x14ac:dyDescent="0.25">
      <c r="J98">
        <f t="shared" si="7"/>
        <v>85</v>
      </c>
      <c r="K98" s="22">
        <v>0.13175425284831332</v>
      </c>
      <c r="L98" s="22">
        <v>0.10682096950012254</v>
      </c>
      <c r="M98" s="21">
        <v>2339187.7844844647</v>
      </c>
      <c r="N98" s="21">
        <v>734476.23004392569</v>
      </c>
      <c r="U98">
        <v>2012</v>
      </c>
      <c r="V98" s="3">
        <v>0.1341</v>
      </c>
      <c r="X98">
        <v>2012</v>
      </c>
      <c r="Y98" s="3">
        <v>0.145438646205725</v>
      </c>
    </row>
    <row r="99" spans="10:25" x14ac:dyDescent="0.25">
      <c r="J99">
        <f t="shared" si="7"/>
        <v>86</v>
      </c>
      <c r="K99" s="22">
        <v>0.13469196248396109</v>
      </c>
      <c r="L99" s="22">
        <v>0.10969395947904625</v>
      </c>
      <c r="M99" s="21">
        <v>2662914.7252297639</v>
      </c>
      <c r="N99" s="21">
        <v>836122.51281752659</v>
      </c>
      <c r="U99">
        <v>2013</v>
      </c>
      <c r="V99" s="3">
        <v>0.29600000000000004</v>
      </c>
      <c r="X99">
        <v>2013</v>
      </c>
      <c r="Y99" s="3">
        <v>0.18096485696127101</v>
      </c>
    </row>
    <row r="100" spans="10:25" x14ac:dyDescent="0.25">
      <c r="J100">
        <f t="shared" si="7"/>
        <v>87</v>
      </c>
      <c r="K100" s="22">
        <v>0.11855084184220366</v>
      </c>
      <c r="L100" s="22">
        <v>9.3908438238400338E-2</v>
      </c>
      <c r="M100" s="21">
        <v>1300902.596706355</v>
      </c>
      <c r="N100" s="21">
        <v>408467.43524433055</v>
      </c>
      <c r="U100">
        <v>2014</v>
      </c>
      <c r="V100" s="3">
        <v>0.1139</v>
      </c>
      <c r="X100">
        <v>2014</v>
      </c>
      <c r="Y100" s="3">
        <v>0.18935255490191299</v>
      </c>
    </row>
    <row r="101" spans="10:25" x14ac:dyDescent="0.25">
      <c r="J101">
        <f t="shared" si="7"/>
        <v>88</v>
      </c>
      <c r="K101" s="22">
        <v>9.4501501907213958E-2</v>
      </c>
      <c r="L101" s="22">
        <v>7.0388920926499399E-2</v>
      </c>
      <c r="M101" s="21">
        <v>438809.90607181098</v>
      </c>
      <c r="N101" s="21">
        <v>137780.92022166739</v>
      </c>
      <c r="U101">
        <v>2015</v>
      </c>
      <c r="V101" s="3">
        <v>-7.3000000000000001E-3</v>
      </c>
      <c r="X101">
        <v>2015</v>
      </c>
      <c r="Y101" s="3">
        <v>9.4661992770632503E-2</v>
      </c>
    </row>
    <row r="102" spans="10:25" x14ac:dyDescent="0.25">
      <c r="J102">
        <f t="shared" si="7"/>
        <v>89</v>
      </c>
      <c r="K102" s="22">
        <v>0.10591593703737834</v>
      </c>
      <c r="L102" s="22">
        <v>8.1551888616056889E-2</v>
      </c>
      <c r="M102" s="21">
        <v>737164.07193688839</v>
      </c>
      <c r="N102" s="21">
        <v>231460.46335880685</v>
      </c>
      <c r="U102">
        <v>2016</v>
      </c>
      <c r="V102" s="3">
        <v>9.5399999999999985E-2</v>
      </c>
      <c r="X102">
        <v>2016</v>
      </c>
      <c r="Y102" s="3">
        <v>0.120458992409388</v>
      </c>
    </row>
    <row r="103" spans="10:25" x14ac:dyDescent="0.25">
      <c r="J103">
        <f t="shared" si="7"/>
        <v>90</v>
      </c>
      <c r="K103" s="22">
        <v>0.14887713660335855</v>
      </c>
      <c r="L103" s="22">
        <v>0.12356662497320792</v>
      </c>
      <c r="M103" s="21">
        <v>4956072.7134306971</v>
      </c>
      <c r="N103" s="21">
        <v>1556145.9522525661</v>
      </c>
      <c r="U103">
        <v>2017</v>
      </c>
      <c r="V103" s="3">
        <v>0.19420000000000001</v>
      </c>
      <c r="X103">
        <v>2017</v>
      </c>
      <c r="Y103" s="3">
        <v>9.5359512805037794E-2</v>
      </c>
    </row>
    <row r="104" spans="10:25" x14ac:dyDescent="0.25">
      <c r="J104">
        <f t="shared" si="7"/>
        <v>91</v>
      </c>
      <c r="K104" s="22">
        <v>0.10405627634505366</v>
      </c>
      <c r="L104" s="22">
        <v>7.9733197460057248E-2</v>
      </c>
      <c r="M104" s="21">
        <v>677670.96531851811</v>
      </c>
      <c r="N104" s="21">
        <v>212780.35868636725</v>
      </c>
      <c r="U104">
        <v>2018</v>
      </c>
      <c r="V104" s="3">
        <v>-6.2400000000000004E-2</v>
      </c>
      <c r="X104">
        <v>2018</v>
      </c>
      <c r="Y104" s="3">
        <v>-4.6102734256704296E-2</v>
      </c>
    </row>
    <row r="105" spans="10:25" x14ac:dyDescent="0.25">
      <c r="J105">
        <f t="shared" si="7"/>
        <v>92</v>
      </c>
      <c r="K105" s="22">
        <v>0.13511181691674268</v>
      </c>
      <c r="L105" s="22">
        <v>0.11010456424520521</v>
      </c>
      <c r="M105" s="21">
        <v>2712630.0797371296</v>
      </c>
      <c r="N105" s="21">
        <v>851732.52343576972</v>
      </c>
      <c r="U105">
        <v>2019</v>
      </c>
      <c r="V105" s="3">
        <v>0.2888</v>
      </c>
      <c r="X105">
        <v>2019</v>
      </c>
      <c r="Y105" s="3">
        <v>0.297440123227592</v>
      </c>
    </row>
    <row r="106" spans="10:25" x14ac:dyDescent="0.25">
      <c r="J106">
        <f t="shared" si="7"/>
        <v>93</v>
      </c>
      <c r="K106" s="22">
        <v>0.13462876474313612</v>
      </c>
      <c r="L106" s="22">
        <v>0.10963215402561488</v>
      </c>
      <c r="M106" s="21">
        <v>2655509.1577183292</v>
      </c>
      <c r="N106" s="21">
        <v>833797.25558798225</v>
      </c>
      <c r="U106">
        <v>2020</v>
      </c>
      <c r="V106" s="3">
        <v>0.16260000000000002</v>
      </c>
      <c r="X106">
        <v>2020</v>
      </c>
      <c r="Y106" s="3">
        <v>6.9512991930454404E-2</v>
      </c>
    </row>
    <row r="107" spans="10:25" x14ac:dyDescent="0.25">
      <c r="J107">
        <f t="shared" si="7"/>
        <v>94</v>
      </c>
      <c r="K107" s="22">
        <v>0.13357249353148148</v>
      </c>
      <c r="L107" s="22">
        <v>0.10859915315674584</v>
      </c>
      <c r="M107" s="21">
        <v>2534680.8552875379</v>
      </c>
      <c r="N107" s="21">
        <v>795858.65286415955</v>
      </c>
      <c r="U107">
        <v>2021</v>
      </c>
      <c r="V107" s="3">
        <v>0.26890000000000003</v>
      </c>
      <c r="X107">
        <v>2021</v>
      </c>
      <c r="Y107" s="3">
        <v>0.28968494981578496</v>
      </c>
    </row>
    <row r="108" spans="10:25" x14ac:dyDescent="0.25">
      <c r="J108">
        <f t="shared" si="7"/>
        <v>95</v>
      </c>
      <c r="K108" s="22">
        <v>0.10264597666417674</v>
      </c>
      <c r="L108" s="22">
        <v>7.8353967599736007E-2</v>
      </c>
      <c r="M108" s="21">
        <v>635716.06726357667</v>
      </c>
      <c r="N108" s="21">
        <v>199607.03606572867</v>
      </c>
      <c r="U108">
        <v>2022</v>
      </c>
      <c r="V108" s="3">
        <v>0.19440000000000002</v>
      </c>
      <c r="X108">
        <v>2022</v>
      </c>
      <c r="Y108" s="3">
        <v>0.12884275856506</v>
      </c>
    </row>
    <row r="109" spans="10:25" x14ac:dyDescent="0.25">
      <c r="J109">
        <f t="shared" si="7"/>
        <v>96</v>
      </c>
      <c r="K109" s="22">
        <v>0.11983374043133277</v>
      </c>
      <c r="L109" s="22">
        <v>9.516307373600652E-2</v>
      </c>
      <c r="M109" s="21">
        <v>1377640.0494796194</v>
      </c>
      <c r="N109" s="21">
        <v>432562.05278205965</v>
      </c>
      <c r="U109">
        <v>2023</v>
      </c>
      <c r="V109" s="3">
        <v>0.24230000000000002</v>
      </c>
      <c r="X109">
        <v>2023</v>
      </c>
      <c r="Y109" s="3">
        <v>0.185395672711714</v>
      </c>
    </row>
    <row r="110" spans="10:25" x14ac:dyDescent="0.25">
      <c r="J110">
        <f t="shared" si="7"/>
        <v>97</v>
      </c>
      <c r="K110" s="22">
        <v>0.12129974899993656</v>
      </c>
      <c r="L110" s="22">
        <v>9.6596785180972367E-2</v>
      </c>
      <c r="M110" s="21">
        <v>1470769.3714872196</v>
      </c>
      <c r="N110" s="21">
        <v>461803.51590374054</v>
      </c>
      <c r="U110">
        <v>2024</v>
      </c>
      <c r="V110" s="3">
        <v>0.23309999999999997</v>
      </c>
      <c r="X110">
        <v>2024</v>
      </c>
      <c r="Y110" s="3">
        <v>0.25641442908249001</v>
      </c>
    </row>
    <row r="111" spans="10:25" x14ac:dyDescent="0.25">
      <c r="J111">
        <f t="shared" si="7"/>
        <v>98</v>
      </c>
      <c r="K111" s="22">
        <v>0.14604661758215931</v>
      </c>
      <c r="L111" s="22">
        <v>0.12079846412967887</v>
      </c>
      <c r="M111" s="21">
        <v>4380992.5712530091</v>
      </c>
      <c r="N111" s="21">
        <v>1375577.8518198417</v>
      </c>
      <c r="U111">
        <v>2025</v>
      </c>
      <c r="V111" s="3">
        <v>-9.300000000000001E-3</v>
      </c>
      <c r="X111">
        <v>2025</v>
      </c>
      <c r="Y111" s="22">
        <v>-5.2999999999999999E-2</v>
      </c>
    </row>
    <row r="112" spans="10:25" x14ac:dyDescent="0.25">
      <c r="J112">
        <f t="shared" si="7"/>
        <v>99</v>
      </c>
      <c r="K112" s="22">
        <v>8.1645976645365437E-2</v>
      </c>
      <c r="L112" s="22">
        <v>5.7816611259500217E-2</v>
      </c>
      <c r="M112" s="21">
        <v>243061.0053773149</v>
      </c>
      <c r="N112" s="21">
        <v>76318.169958108483</v>
      </c>
      <c r="X112">
        <v>2025</v>
      </c>
      <c r="Y112" s="22">
        <v>-5.2999999999999999E-2</v>
      </c>
    </row>
    <row r="113" spans="10:14" x14ac:dyDescent="0.25">
      <c r="J113">
        <f t="shared" si="7"/>
        <v>100</v>
      </c>
      <c r="K113" s="22">
        <v>0.12691789708834711</v>
      </c>
      <c r="L113" s="22">
        <v>0.1020911618076652</v>
      </c>
      <c r="M113" s="21">
        <v>1888304.9815270817</v>
      </c>
      <c r="N113" s="21">
        <v>592904.56850211322</v>
      </c>
    </row>
    <row r="114" spans="10:14" x14ac:dyDescent="0.25">
      <c r="J114">
        <f t="shared" ref="J114:J177" si="8">1+J113</f>
        <v>101</v>
      </c>
      <c r="K114" s="22">
        <v>0.13370882325661104</v>
      </c>
      <c r="L114" s="22">
        <v>0.1087324794492337</v>
      </c>
      <c r="M114" s="21">
        <v>2549967.5917048585</v>
      </c>
      <c r="N114" s="21">
        <v>800658.50031887915</v>
      </c>
    </row>
    <row r="115" spans="10:14" x14ac:dyDescent="0.25">
      <c r="J115">
        <f t="shared" si="8"/>
        <v>102</v>
      </c>
      <c r="K115" s="22">
        <v>0.11240701057281477</v>
      </c>
      <c r="L115" s="22">
        <v>8.7899959573605413E-2</v>
      </c>
      <c r="M115" s="21">
        <v>987743.52216262009</v>
      </c>
      <c r="N115" s="21">
        <v>310139.33264370129</v>
      </c>
    </row>
    <row r="116" spans="10:14" x14ac:dyDescent="0.25">
      <c r="J116">
        <f t="shared" si="8"/>
        <v>103</v>
      </c>
      <c r="K116" s="22">
        <v>0.10689128843665174</v>
      </c>
      <c r="L116" s="22">
        <v>8.2505752388717823E-2</v>
      </c>
      <c r="M116" s="21">
        <v>770383.1974779442</v>
      </c>
      <c r="N116" s="21">
        <v>241890.86071919996</v>
      </c>
    </row>
    <row r="117" spans="10:14" x14ac:dyDescent="0.25">
      <c r="J117">
        <f t="shared" si="8"/>
        <v>104</v>
      </c>
      <c r="K117" s="22">
        <v>0.13325795385846839</v>
      </c>
      <c r="L117" s="22">
        <v>0.10829154299760169</v>
      </c>
      <c r="M117" s="21">
        <v>2499753.1475210204</v>
      </c>
      <c r="N117" s="21">
        <v>784891.78167297749</v>
      </c>
    </row>
    <row r="118" spans="10:14" x14ac:dyDescent="0.25">
      <c r="J118">
        <f t="shared" si="8"/>
        <v>105</v>
      </c>
      <c r="K118" s="22">
        <v>0.13017002585805804</v>
      </c>
      <c r="L118" s="22">
        <v>0.10527164406233469</v>
      </c>
      <c r="M118" s="21">
        <v>2180959.3576250207</v>
      </c>
      <c r="N118" s="21">
        <v>684794.44766786124</v>
      </c>
    </row>
    <row r="119" spans="10:14" x14ac:dyDescent="0.25">
      <c r="J119">
        <f t="shared" si="8"/>
        <v>106</v>
      </c>
      <c r="K119" s="22">
        <v>0.12256888543920197</v>
      </c>
      <c r="L119" s="22">
        <v>9.7837961717840205E-2</v>
      </c>
      <c r="M119" s="21">
        <v>1556353.9050025246</v>
      </c>
      <c r="N119" s="21">
        <v>488676.00811805972</v>
      </c>
    </row>
    <row r="120" spans="10:14" x14ac:dyDescent="0.25">
      <c r="J120">
        <f t="shared" si="8"/>
        <v>107</v>
      </c>
      <c r="K120" s="22">
        <v>0.10467768504079045</v>
      </c>
      <c r="L120" s="22">
        <v>8.0340916117478178E-2</v>
      </c>
      <c r="M120" s="21">
        <v>697007.39934178302</v>
      </c>
      <c r="N120" s="21">
        <v>218851.76144338478</v>
      </c>
    </row>
    <row r="121" spans="10:14" x14ac:dyDescent="0.25">
      <c r="J121">
        <f t="shared" si="8"/>
        <v>108</v>
      </c>
      <c r="K121" s="22">
        <v>0.10691550149059936</v>
      </c>
      <c r="L121" s="22">
        <v>8.2529432013316084E-2</v>
      </c>
      <c r="M121" s="21">
        <v>771226.24911973823</v>
      </c>
      <c r="N121" s="21">
        <v>242155.56857878453</v>
      </c>
    </row>
    <row r="122" spans="10:14" x14ac:dyDescent="0.25">
      <c r="J122">
        <f t="shared" si="8"/>
        <v>109</v>
      </c>
      <c r="K122" s="22">
        <v>9.5864810246392373E-2</v>
      </c>
      <c r="L122" s="22">
        <v>7.1722194694987307E-2</v>
      </c>
      <c r="M122" s="21">
        <v>466989.80335758755</v>
      </c>
      <c r="N122" s="21">
        <v>146629.06181113955</v>
      </c>
    </row>
    <row r="123" spans="10:14" x14ac:dyDescent="0.25">
      <c r="J123">
        <f t="shared" si="8"/>
        <v>110</v>
      </c>
      <c r="K123" s="22">
        <v>0.12086842621739535</v>
      </c>
      <c r="L123" s="22">
        <v>9.6174964720268985E-2</v>
      </c>
      <c r="M123" s="21">
        <v>1442746.7821904868</v>
      </c>
      <c r="N123" s="21">
        <v>453004.76709047687</v>
      </c>
    </row>
    <row r="124" spans="10:14" x14ac:dyDescent="0.25">
      <c r="J124">
        <f t="shared" si="8"/>
        <v>111</v>
      </c>
      <c r="K124" s="22">
        <v>0.11050099582266393</v>
      </c>
      <c r="L124" s="22">
        <v>8.6035935569865662E-2</v>
      </c>
      <c r="M124" s="21">
        <v>906579.60964024707</v>
      </c>
      <c r="N124" s="21">
        <v>284654.86111881869</v>
      </c>
    </row>
    <row r="125" spans="10:14" x14ac:dyDescent="0.25">
      <c r="J125">
        <f t="shared" si="8"/>
        <v>112</v>
      </c>
      <c r="K125" s="22">
        <v>0.13683454891539726</v>
      </c>
      <c r="L125" s="22">
        <v>0.11178934333584345</v>
      </c>
      <c r="M125" s="21">
        <v>2926317.9186431002</v>
      </c>
      <c r="N125" s="21">
        <v>918827.87993810419</v>
      </c>
    </row>
    <row r="126" spans="10:14" x14ac:dyDescent="0.25">
      <c r="J126">
        <f t="shared" si="8"/>
        <v>113</v>
      </c>
      <c r="K126" s="22">
        <v>0.12297403247844452</v>
      </c>
      <c r="L126" s="22">
        <v>9.8234183103919515E-2</v>
      </c>
      <c r="M126" s="21">
        <v>1584688.9166099094</v>
      </c>
      <c r="N126" s="21">
        <v>497572.85369911231</v>
      </c>
    </row>
    <row r="127" spans="10:14" x14ac:dyDescent="0.25">
      <c r="J127">
        <f t="shared" si="8"/>
        <v>114</v>
      </c>
      <c r="K127" s="22">
        <v>0.10360643501544287</v>
      </c>
      <c r="L127" s="22">
        <v>7.929326642793777E-2</v>
      </c>
      <c r="M127" s="21">
        <v>664002.22920338169</v>
      </c>
      <c r="N127" s="21">
        <v>208488.54345122431</v>
      </c>
    </row>
    <row r="128" spans="10:14" x14ac:dyDescent="0.25">
      <c r="J128">
        <f t="shared" si="8"/>
        <v>115</v>
      </c>
      <c r="K128" s="22">
        <v>0.1359860569534066</v>
      </c>
      <c r="L128" s="22">
        <v>0.1109595442044331</v>
      </c>
      <c r="M128" s="21">
        <v>2819086.3264089767</v>
      </c>
      <c r="N128" s="21">
        <v>885158.47719578247</v>
      </c>
    </row>
    <row r="129" spans="10:14" x14ac:dyDescent="0.25">
      <c r="J129">
        <f t="shared" si="8"/>
        <v>116</v>
      </c>
      <c r="K129" s="22">
        <v>8.2232859123950064E-2</v>
      </c>
      <c r="L129" s="22">
        <v>5.8390564334820816E-2</v>
      </c>
      <c r="M129" s="21">
        <v>249743.46335076808</v>
      </c>
      <c r="N129" s="21">
        <v>78416.37967531191</v>
      </c>
    </row>
    <row r="130" spans="10:14" x14ac:dyDescent="0.25">
      <c r="J130">
        <f t="shared" si="8"/>
        <v>117</v>
      </c>
      <c r="K130" s="22">
        <v>0.10092330980574382</v>
      </c>
      <c r="L130" s="22">
        <v>7.6669252214237815E-2</v>
      </c>
      <c r="M130" s="21">
        <v>587911.13580769626</v>
      </c>
      <c r="N130" s="21">
        <v>184596.87481825892</v>
      </c>
    </row>
    <row r="131" spans="10:14" x14ac:dyDescent="0.25">
      <c r="J131">
        <f t="shared" si="8"/>
        <v>118</v>
      </c>
      <c r="K131" s="22">
        <v>0.13140464663024654</v>
      </c>
      <c r="L131" s="22">
        <v>0.10647906533475249</v>
      </c>
      <c r="M131" s="21">
        <v>2303330.3608376635</v>
      </c>
      <c r="N131" s="21">
        <v>723217.43948684575</v>
      </c>
    </row>
    <row r="132" spans="10:14" x14ac:dyDescent="0.25">
      <c r="J132">
        <f t="shared" si="8"/>
        <v>119</v>
      </c>
      <c r="K132" s="22">
        <v>9.3646731733971755E-2</v>
      </c>
      <c r="L132" s="22">
        <v>6.9552981896920496E-2</v>
      </c>
      <c r="M132" s="21">
        <v>421998.88402607956</v>
      </c>
      <c r="N132" s="21">
        <v>132502.46580375693</v>
      </c>
    </row>
    <row r="133" spans="10:14" x14ac:dyDescent="0.25">
      <c r="J133">
        <f t="shared" si="8"/>
        <v>120</v>
      </c>
      <c r="K133" s="22">
        <v>9.9289075847793784E-2</v>
      </c>
      <c r="L133" s="22">
        <v>7.5071021494825141E-2</v>
      </c>
      <c r="M133" s="21">
        <v>545825.64981021965</v>
      </c>
      <c r="N133" s="21">
        <v>171382.54918778993</v>
      </c>
    </row>
    <row r="134" spans="10:14" x14ac:dyDescent="0.25">
      <c r="J134">
        <f t="shared" si="8"/>
        <v>121</v>
      </c>
      <c r="K134" s="22">
        <v>0.10159887538779522</v>
      </c>
      <c r="L134" s="22">
        <v>7.7329934646493292E-2</v>
      </c>
      <c r="M134" s="21">
        <v>606223.16057475377</v>
      </c>
      <c r="N134" s="21">
        <v>190346.62565253989</v>
      </c>
    </row>
    <row r="135" spans="10:14" x14ac:dyDescent="0.25">
      <c r="J135">
        <f t="shared" si="8"/>
        <v>122</v>
      </c>
      <c r="K135" s="22">
        <v>0.10110418482276828</v>
      </c>
      <c r="L135" s="22">
        <v>7.6846142436826081E-2</v>
      </c>
      <c r="M135" s="21">
        <v>592760.13830893335</v>
      </c>
      <c r="N135" s="21">
        <v>186119.40203911954</v>
      </c>
    </row>
    <row r="136" spans="10:14" x14ac:dyDescent="0.25">
      <c r="J136">
        <f t="shared" si="8"/>
        <v>123</v>
      </c>
      <c r="K136" s="22">
        <v>6.8173682448978257E-2</v>
      </c>
      <c r="L136" s="22">
        <v>4.4641120479316676E-2</v>
      </c>
      <c r="M136" s="21">
        <v>129882.91094516699</v>
      </c>
      <c r="N136" s="21">
        <v>40781.638571681222</v>
      </c>
    </row>
    <row r="137" spans="10:14" x14ac:dyDescent="0.25">
      <c r="J137">
        <f t="shared" si="8"/>
        <v>124</v>
      </c>
      <c r="K137" s="22">
        <v>0.10867732521045892</v>
      </c>
      <c r="L137" s="22">
        <v>8.4252441609079076E-2</v>
      </c>
      <c r="M137" s="21">
        <v>835057.92004555545</v>
      </c>
      <c r="N137" s="21">
        <v>262197.92914939224</v>
      </c>
    </row>
    <row r="138" spans="10:14" x14ac:dyDescent="0.25">
      <c r="J138">
        <f t="shared" si="8"/>
        <v>125</v>
      </c>
      <c r="K138" s="22">
        <v>0.13124540446010013</v>
      </c>
      <c r="L138" s="22">
        <v>0.10632333137333538</v>
      </c>
      <c r="M138" s="21">
        <v>2287176.7515287013</v>
      </c>
      <c r="N138" s="21">
        <v>718145.40459270671</v>
      </c>
    </row>
    <row r="139" spans="10:14" x14ac:dyDescent="0.25">
      <c r="J139">
        <f t="shared" si="8"/>
        <v>126</v>
      </c>
      <c r="K139" s="22">
        <v>7.7450636877566925E-2</v>
      </c>
      <c r="L139" s="22">
        <v>5.3713697559383045E-2</v>
      </c>
      <c r="M139" s="21">
        <v>200137.02523690561</v>
      </c>
      <c r="N139" s="21">
        <v>62840.567466713655</v>
      </c>
    </row>
    <row r="140" spans="10:14" x14ac:dyDescent="0.25">
      <c r="J140">
        <f t="shared" si="8"/>
        <v>127</v>
      </c>
      <c r="K140" s="22">
        <v>7.6816367757329918E-2</v>
      </c>
      <c r="L140" s="22">
        <v>5.3093401800990314E-2</v>
      </c>
      <c r="M140" s="21">
        <v>194330.39957564414</v>
      </c>
      <c r="N140" s="21">
        <v>61017.358336926089</v>
      </c>
    </row>
    <row r="141" spans="10:14" x14ac:dyDescent="0.25">
      <c r="J141">
        <f t="shared" si="8"/>
        <v>128</v>
      </c>
      <c r="K141" s="22">
        <v>0.11245967449622296</v>
      </c>
      <c r="L141" s="22">
        <v>8.7951463276478403E-2</v>
      </c>
      <c r="M141" s="21">
        <v>990084.33941475034</v>
      </c>
      <c r="N141" s="21">
        <v>310874.32050656981</v>
      </c>
    </row>
    <row r="142" spans="10:14" x14ac:dyDescent="0.25">
      <c r="J142">
        <f t="shared" si="8"/>
        <v>129</v>
      </c>
      <c r="K142" s="22">
        <v>0.14338389273572627</v>
      </c>
      <c r="L142" s="22">
        <v>0.11819440084595456</v>
      </c>
      <c r="M142" s="21">
        <v>3899975.0011635474</v>
      </c>
      <c r="N142" s="21">
        <v>1224544.2435701899</v>
      </c>
    </row>
    <row r="143" spans="10:14" x14ac:dyDescent="0.25">
      <c r="J143">
        <f t="shared" si="8"/>
        <v>130</v>
      </c>
      <c r="K143" s="22">
        <v>0.10751915981219495</v>
      </c>
      <c r="L143" s="22">
        <v>8.3119791348899463E-2</v>
      </c>
      <c r="M143" s="21">
        <v>792539.17375769699</v>
      </c>
      <c r="N143" s="21">
        <v>248847.56510985747</v>
      </c>
    </row>
    <row r="144" spans="10:14" x14ac:dyDescent="0.25">
      <c r="J144">
        <f t="shared" si="8"/>
        <v>131</v>
      </c>
      <c r="K144" s="22">
        <v>7.7234054674032437E-2</v>
      </c>
      <c r="L144" s="22">
        <v>5.3501886802861165E-2</v>
      </c>
      <c r="M144" s="21">
        <v>198135.38687687559</v>
      </c>
      <c r="N144" s="21">
        <v>62212.077609534383</v>
      </c>
    </row>
    <row r="145" spans="10:14" x14ac:dyDescent="0.25">
      <c r="J145">
        <f t="shared" si="8"/>
        <v>132</v>
      </c>
      <c r="K145" s="22">
        <v>9.24819571701605E-2</v>
      </c>
      <c r="L145" s="22">
        <v>6.8413868075415607E-2</v>
      </c>
      <c r="M145" s="21">
        <v>400103.16514406266</v>
      </c>
      <c r="N145" s="21">
        <v>125627.47903901985</v>
      </c>
    </row>
    <row r="146" spans="10:14" x14ac:dyDescent="0.25">
      <c r="J146">
        <f t="shared" si="8"/>
        <v>133</v>
      </c>
      <c r="K146" s="22">
        <v>0.114858847360926</v>
      </c>
      <c r="L146" s="22">
        <v>9.0297780800292715E-2</v>
      </c>
      <c r="M146" s="21">
        <v>1102687.7891555014</v>
      </c>
      <c r="N146" s="21">
        <v>346230.42051876051</v>
      </c>
    </row>
    <row r="147" spans="10:14" x14ac:dyDescent="0.25">
      <c r="J147">
        <f t="shared" si="8"/>
        <v>134</v>
      </c>
      <c r="K147" s="22">
        <v>0.12471920366341083</v>
      </c>
      <c r="L147" s="22">
        <v>9.9940907030979353E-2</v>
      </c>
      <c r="M147" s="21">
        <v>1712631.2009075808</v>
      </c>
      <c r="N147" s="21">
        <v>537745.15934189002</v>
      </c>
    </row>
    <row r="148" spans="10:14" x14ac:dyDescent="0.25">
      <c r="J148">
        <f t="shared" si="8"/>
        <v>135</v>
      </c>
      <c r="K148" s="22">
        <v>9.7643711851683967E-2</v>
      </c>
      <c r="L148" s="22">
        <v>7.3461905939242733E-2</v>
      </c>
      <c r="M148" s="21">
        <v>506440.0217850121</v>
      </c>
      <c r="N148" s="21">
        <v>159015.94579590266</v>
      </c>
    </row>
    <row r="149" spans="10:14" x14ac:dyDescent="0.25">
      <c r="J149">
        <f t="shared" si="8"/>
        <v>136</v>
      </c>
      <c r="K149" s="22">
        <v>0.11635599541327024</v>
      </c>
      <c r="L149" s="22">
        <v>9.1761945705889802E-2</v>
      </c>
      <c r="M149" s="21">
        <v>1179217.1473492715</v>
      </c>
      <c r="N149" s="21">
        <v>370259.69891473564</v>
      </c>
    </row>
    <row r="150" spans="10:14" x14ac:dyDescent="0.25">
      <c r="J150">
        <f t="shared" si="8"/>
        <v>137</v>
      </c>
      <c r="K150" s="22">
        <v>0.11828649520687295</v>
      </c>
      <c r="L150" s="22">
        <v>9.3649915331625699E-2</v>
      </c>
      <c r="M150" s="21">
        <v>1285619.1792900448</v>
      </c>
      <c r="N150" s="21">
        <v>403668.62991515809</v>
      </c>
    </row>
    <row r="151" spans="10:14" x14ac:dyDescent="0.25">
      <c r="J151">
        <f t="shared" si="8"/>
        <v>138</v>
      </c>
      <c r="K151" s="22">
        <v>0.11863972245854182</v>
      </c>
      <c r="L151" s="22">
        <v>9.3995360756869095E-2</v>
      </c>
      <c r="M151" s="21">
        <v>1306081.1904487947</v>
      </c>
      <c r="N151" s="21">
        <v>410093.45006627205</v>
      </c>
    </row>
    <row r="152" spans="10:14" x14ac:dyDescent="0.25">
      <c r="J152">
        <f t="shared" si="8"/>
        <v>139</v>
      </c>
      <c r="K152" s="22">
        <v>0.10240639694146969</v>
      </c>
      <c r="L152" s="22">
        <v>7.8119665974368369E-2</v>
      </c>
      <c r="M152" s="21">
        <v>628846.37690620951</v>
      </c>
      <c r="N152" s="21">
        <v>197450.03767991497</v>
      </c>
    </row>
    <row r="153" spans="10:14" x14ac:dyDescent="0.25">
      <c r="J153">
        <f t="shared" si="8"/>
        <v>140</v>
      </c>
      <c r="K153" s="22">
        <v>0.13482766820585557</v>
      </c>
      <c r="L153" s="22">
        <v>0.10982667551549663</v>
      </c>
      <c r="M153" s="21">
        <v>2678885.3002325776</v>
      </c>
      <c r="N153" s="21">
        <v>841137.07718790497</v>
      </c>
    </row>
    <row r="154" spans="10:14" x14ac:dyDescent="0.25">
      <c r="J154">
        <f t="shared" si="8"/>
        <v>141</v>
      </c>
      <c r="K154" s="22">
        <v>0.10909794281915253</v>
      </c>
      <c r="L154" s="22">
        <v>8.4663792737887489E-2</v>
      </c>
      <c r="M154" s="21">
        <v>851046.55499410362</v>
      </c>
      <c r="N154" s="21">
        <v>267218.16412088531</v>
      </c>
    </row>
    <row r="155" spans="10:14" x14ac:dyDescent="0.25">
      <c r="J155">
        <f t="shared" si="8"/>
        <v>142</v>
      </c>
      <c r="K155" s="22">
        <v>0.13012546302629668</v>
      </c>
      <c r="L155" s="22">
        <v>0.10522806297878251</v>
      </c>
      <c r="M155" s="21">
        <v>2176663.725429825</v>
      </c>
      <c r="N155" s="21">
        <v>683445.67192556756</v>
      </c>
    </row>
    <row r="156" spans="10:14" x14ac:dyDescent="0.25">
      <c r="J156">
        <f t="shared" si="8"/>
        <v>143</v>
      </c>
      <c r="K156" s="22">
        <v>0.10210329262770546</v>
      </c>
      <c r="L156" s="22">
        <v>7.7823239246060716E-2</v>
      </c>
      <c r="M156" s="21">
        <v>620259.35694167216</v>
      </c>
      <c r="N156" s="21">
        <v>194753.81889290753</v>
      </c>
    </row>
    <row r="157" spans="10:14" x14ac:dyDescent="0.25">
      <c r="J157">
        <f t="shared" si="8"/>
        <v>144</v>
      </c>
      <c r="K157" s="22">
        <v>0.13620020547797562</v>
      </c>
      <c r="L157" s="22">
        <v>0.11116897489752198</v>
      </c>
      <c r="M157" s="21">
        <v>2845781.1899518943</v>
      </c>
      <c r="N157" s="21">
        <v>893540.33643196197</v>
      </c>
    </row>
    <row r="158" spans="10:14" x14ac:dyDescent="0.25">
      <c r="J158">
        <f t="shared" si="8"/>
        <v>145</v>
      </c>
      <c r="K158" s="22">
        <v>8.3760695597904E-2</v>
      </c>
      <c r="L158" s="22">
        <v>5.9884741576111233E-2</v>
      </c>
      <c r="M158" s="21">
        <v>267995.90467797738</v>
      </c>
      <c r="N158" s="21">
        <v>84147.422041395912</v>
      </c>
    </row>
    <row r="159" spans="10:14" x14ac:dyDescent="0.25">
      <c r="J159">
        <f t="shared" si="8"/>
        <v>146</v>
      </c>
      <c r="K159" s="22">
        <v>0.12939538756047586</v>
      </c>
      <c r="L159" s="22">
        <v>0.10451407155100179</v>
      </c>
      <c r="M159" s="21">
        <v>2107457.4643857852</v>
      </c>
      <c r="N159" s="21">
        <v>661715.75607861695</v>
      </c>
    </row>
    <row r="160" spans="10:14" x14ac:dyDescent="0.25">
      <c r="J160">
        <f t="shared" si="8"/>
        <v>147</v>
      </c>
      <c r="K160" s="22">
        <v>0.12196945130952197</v>
      </c>
      <c r="L160" s="22">
        <v>9.725173351247296E-2</v>
      </c>
      <c r="M160" s="21">
        <v>1515339.4914487018</v>
      </c>
      <c r="N160" s="21">
        <v>475797.98607798084</v>
      </c>
    </row>
    <row r="161" spans="10:14" x14ac:dyDescent="0.25">
      <c r="J161">
        <f t="shared" si="8"/>
        <v>148</v>
      </c>
      <c r="K161" s="22">
        <v>0.12167691212680909</v>
      </c>
      <c r="L161" s="22">
        <v>9.6965639158498096E-2</v>
      </c>
      <c r="M161" s="21">
        <v>1495709.8950207806</v>
      </c>
      <c r="N161" s="21">
        <v>469634.53392707079</v>
      </c>
    </row>
    <row r="162" spans="10:14" x14ac:dyDescent="0.25">
      <c r="J162">
        <f t="shared" si="8"/>
        <v>149</v>
      </c>
      <c r="K162" s="22">
        <v>0.12752704410994475</v>
      </c>
      <c r="L162" s="22">
        <v>0.10268688892361455</v>
      </c>
      <c r="M162" s="21">
        <v>1940022.196814121</v>
      </c>
      <c r="N162" s="21">
        <v>609143.13881457155</v>
      </c>
    </row>
    <row r="163" spans="10:14" x14ac:dyDescent="0.25">
      <c r="J163">
        <f t="shared" si="8"/>
        <v>150</v>
      </c>
      <c r="K163" s="22">
        <v>8.6747636110321213E-2</v>
      </c>
      <c r="L163" s="22">
        <v>6.2805877843522984E-2</v>
      </c>
      <c r="M163" s="21">
        <v>307534.28519053716</v>
      </c>
      <c r="N163" s="21">
        <v>96561.987837919718</v>
      </c>
    </row>
    <row r="164" spans="10:14" x14ac:dyDescent="0.25">
      <c r="J164">
        <f t="shared" si="8"/>
        <v>151</v>
      </c>
      <c r="K164" s="22">
        <v>9.0939908895576904E-2</v>
      </c>
      <c r="L164" s="22">
        <v>6.6905792128720165E-2</v>
      </c>
      <c r="M164" s="21">
        <v>372820.51601761917</v>
      </c>
      <c r="N164" s="21">
        <v>117061.0623498964</v>
      </c>
    </row>
    <row r="165" spans="10:14" x14ac:dyDescent="0.25">
      <c r="J165">
        <f t="shared" si="8"/>
        <v>152</v>
      </c>
      <c r="K165" s="22">
        <v>9.5810984547129552E-2</v>
      </c>
      <c r="L165" s="22">
        <v>7.1669554810938063E-2</v>
      </c>
      <c r="M165" s="21">
        <v>465844.3231718553</v>
      </c>
      <c r="N165" s="21">
        <v>146269.395103752</v>
      </c>
    </row>
    <row r="166" spans="10:14" x14ac:dyDescent="0.25">
      <c r="J166">
        <f t="shared" si="8"/>
        <v>153</v>
      </c>
      <c r="K166" s="22">
        <v>0.12119161660243738</v>
      </c>
      <c r="L166" s="22">
        <v>9.6491035010621395E-2</v>
      </c>
      <c r="M166" s="21">
        <v>1463694.4280492009</v>
      </c>
      <c r="N166" s="21">
        <v>459582.07057190494</v>
      </c>
    </row>
    <row r="167" spans="10:14" x14ac:dyDescent="0.25">
      <c r="J167">
        <f t="shared" si="8"/>
        <v>154</v>
      </c>
      <c r="K167" s="22">
        <v>0.13814780850357988</v>
      </c>
      <c r="L167" s="22">
        <v>0.11307367095991872</v>
      </c>
      <c r="M167" s="21">
        <v>3100213.8715835018</v>
      </c>
      <c r="N167" s="21">
        <v>973429.07304569858</v>
      </c>
    </row>
    <row r="168" spans="10:14" x14ac:dyDescent="0.25">
      <c r="J168">
        <f t="shared" si="8"/>
        <v>155</v>
      </c>
      <c r="K168" s="22">
        <v>0.10825274722532185</v>
      </c>
      <c r="L168" s="22">
        <v>8.3837217353499582E-2</v>
      </c>
      <c r="M168" s="21">
        <v>819217.37948283146</v>
      </c>
      <c r="N168" s="21">
        <v>257224.19399587548</v>
      </c>
    </row>
    <row r="169" spans="10:14" x14ac:dyDescent="0.25">
      <c r="J169">
        <f t="shared" si="8"/>
        <v>156</v>
      </c>
      <c r="K169" s="22">
        <v>0.10275626274799476</v>
      </c>
      <c r="L169" s="22">
        <v>7.8461824009293801E-2</v>
      </c>
      <c r="M169" s="21">
        <v>638903.07001689007</v>
      </c>
      <c r="N169" s="21">
        <v>200607.715781534</v>
      </c>
    </row>
    <row r="170" spans="10:14" x14ac:dyDescent="0.25">
      <c r="J170">
        <f t="shared" si="8"/>
        <v>157</v>
      </c>
      <c r="K170" s="22">
        <v>6.8505781942210575E-2</v>
      </c>
      <c r="L170" s="22">
        <v>4.4965903604403223E-2</v>
      </c>
      <c r="M170" s="21">
        <v>131917.42314414209</v>
      </c>
      <c r="N170" s="21">
        <v>41420.45041047121</v>
      </c>
    </row>
    <row r="171" spans="10:14" x14ac:dyDescent="0.25">
      <c r="J171">
        <f t="shared" si="8"/>
        <v>158</v>
      </c>
      <c r="K171" s="22">
        <v>8.839939897085447E-2</v>
      </c>
      <c r="L171" s="22">
        <v>6.4421251292377857E-2</v>
      </c>
      <c r="M171" s="21">
        <v>331797.41225727054</v>
      </c>
      <c r="N171" s="21">
        <v>104180.31169171778</v>
      </c>
    </row>
    <row r="172" spans="10:14" x14ac:dyDescent="0.25">
      <c r="J172">
        <f t="shared" si="8"/>
        <v>159</v>
      </c>
      <c r="K172" s="22">
        <v>0.14034783505682524</v>
      </c>
      <c r="L172" s="22">
        <v>0.11522522949522851</v>
      </c>
      <c r="M172" s="21">
        <v>3414486.8933331068</v>
      </c>
      <c r="N172" s="21">
        <v>1072106.9413853856</v>
      </c>
    </row>
    <row r="173" spans="10:14" x14ac:dyDescent="0.25">
      <c r="J173">
        <f t="shared" si="8"/>
        <v>160</v>
      </c>
      <c r="K173" s="22">
        <v>0.10905678818711095</v>
      </c>
      <c r="L173" s="22">
        <v>8.4623544769195647E-2</v>
      </c>
      <c r="M173" s="21">
        <v>849469.02588925848</v>
      </c>
      <c r="N173" s="21">
        <v>266722.83936013008</v>
      </c>
    </row>
    <row r="174" spans="10:14" x14ac:dyDescent="0.25">
      <c r="J174">
        <f t="shared" si="8"/>
        <v>161</v>
      </c>
      <c r="K174" s="22">
        <v>7.5819283886103817E-2</v>
      </c>
      <c r="L174" s="22">
        <v>5.2118284336888809E-2</v>
      </c>
      <c r="M174" s="21">
        <v>185534.4512310251</v>
      </c>
      <c r="N174" s="21">
        <v>58255.538605022557</v>
      </c>
    </row>
    <row r="175" spans="10:14" x14ac:dyDescent="0.25">
      <c r="J175">
        <f t="shared" si="8"/>
        <v>162</v>
      </c>
      <c r="K175" s="22">
        <v>9.3660799848768184E-2</v>
      </c>
      <c r="L175" s="22">
        <v>6.9566740081985046E-2</v>
      </c>
      <c r="M175" s="21">
        <v>422270.38852338091</v>
      </c>
      <c r="N175" s="21">
        <v>132587.71488078297</v>
      </c>
    </row>
    <row r="176" spans="10:14" x14ac:dyDescent="0.25">
      <c r="J176">
        <f t="shared" si="8"/>
        <v>163</v>
      </c>
      <c r="K176" s="22">
        <v>0.10183931432044524</v>
      </c>
      <c r="L176" s="22">
        <v>7.7565076552849277E-2</v>
      </c>
      <c r="M176" s="21">
        <v>612874.48464352277</v>
      </c>
      <c r="N176" s="21">
        <v>192435.0597061174</v>
      </c>
    </row>
    <row r="177" spans="10:14" x14ac:dyDescent="0.25">
      <c r="J177">
        <f t="shared" si="8"/>
        <v>164</v>
      </c>
      <c r="K177" s="22">
        <v>0.11057329031454644</v>
      </c>
      <c r="L177" s="22">
        <v>8.6106637367003636E-2</v>
      </c>
      <c r="M177" s="21">
        <v>909535.27365463355</v>
      </c>
      <c r="N177" s="21">
        <v>285582.90331233654</v>
      </c>
    </row>
    <row r="178" spans="10:14" x14ac:dyDescent="0.25">
      <c r="J178">
        <f t="shared" ref="J178:J241" si="9">1+J177</f>
        <v>165</v>
      </c>
      <c r="K178" s="22">
        <v>0.12278133152851423</v>
      </c>
      <c r="L178" s="22">
        <v>9.8045727481430145E-2</v>
      </c>
      <c r="M178" s="21">
        <v>1571149.3895671726</v>
      </c>
      <c r="N178" s="21">
        <v>493321.60852551513</v>
      </c>
    </row>
    <row r="179" spans="10:14" x14ac:dyDescent="0.25">
      <c r="J179">
        <f t="shared" si="9"/>
        <v>166</v>
      </c>
      <c r="K179" s="22">
        <v>0.13865135998903222</v>
      </c>
      <c r="L179" s="22">
        <v>0.11356612887816264</v>
      </c>
      <c r="M179" s="21">
        <v>3169544.0373235918</v>
      </c>
      <c r="N179" s="21">
        <v>995197.89344517933</v>
      </c>
    </row>
    <row r="180" spans="10:14" x14ac:dyDescent="0.25">
      <c r="J180">
        <f t="shared" si="9"/>
        <v>167</v>
      </c>
      <c r="K180" s="22">
        <v>0.15632346499726135</v>
      </c>
      <c r="L180" s="22">
        <v>0.13084890590249398</v>
      </c>
      <c r="M180" s="21">
        <v>6845816.7344598481</v>
      </c>
      <c r="N180" s="21">
        <v>2149502.3614813518</v>
      </c>
    </row>
    <row r="181" spans="10:14" x14ac:dyDescent="0.25">
      <c r="J181">
        <f t="shared" si="9"/>
        <v>168</v>
      </c>
      <c r="K181" s="22">
        <v>0.12648989110655617</v>
      </c>
      <c r="L181" s="22">
        <v>0.10167258507643084</v>
      </c>
      <c r="M181" s="21">
        <v>1852777.5111586391</v>
      </c>
      <c r="N181" s="21">
        <v>581749.37922133389</v>
      </c>
    </row>
    <row r="182" spans="10:14" x14ac:dyDescent="0.25">
      <c r="J182">
        <f t="shared" si="9"/>
        <v>169</v>
      </c>
      <c r="K182" s="22">
        <v>9.0871987656268027E-2</v>
      </c>
      <c r="L182" s="22">
        <v>6.6839367238553216E-2</v>
      </c>
      <c r="M182" s="21">
        <v>371661.70589254081</v>
      </c>
      <c r="N182" s="21">
        <v>116697.21020529748</v>
      </c>
    </row>
    <row r="183" spans="10:14" x14ac:dyDescent="0.25">
      <c r="J183">
        <f t="shared" si="9"/>
        <v>170</v>
      </c>
      <c r="K183" s="22">
        <v>9.6888278251761495E-2</v>
      </c>
      <c r="L183" s="22">
        <v>7.2723115033571428E-2</v>
      </c>
      <c r="M183" s="21">
        <v>489303.25436229858</v>
      </c>
      <c r="N183" s="21">
        <v>153635.21133103449</v>
      </c>
    </row>
    <row r="184" spans="10:14" x14ac:dyDescent="0.25">
      <c r="J184">
        <f t="shared" si="9"/>
        <v>171</v>
      </c>
      <c r="K184" s="22">
        <v>0.11763647731529936</v>
      </c>
      <c r="L184" s="22">
        <v>9.3014217757586781E-2</v>
      </c>
      <c r="M184" s="21">
        <v>1248782.2593755426</v>
      </c>
      <c r="N184" s="21">
        <v>392102.28956202714</v>
      </c>
    </row>
    <row r="185" spans="10:14" x14ac:dyDescent="0.25">
      <c r="J185">
        <f t="shared" si="9"/>
        <v>172</v>
      </c>
      <c r="K185" s="22">
        <v>0.11267710859913249</v>
      </c>
      <c r="L185" s="22">
        <v>8.8164107164477201E-2</v>
      </c>
      <c r="M185" s="21">
        <v>999806.58909349376</v>
      </c>
      <c r="N185" s="21">
        <v>313926.98747882101</v>
      </c>
    </row>
    <row r="186" spans="10:14" x14ac:dyDescent="0.25">
      <c r="J186">
        <f t="shared" si="9"/>
        <v>173</v>
      </c>
      <c r="K186" s="22">
        <v>0.11430954270096017</v>
      </c>
      <c r="L186" s="22">
        <v>8.9760577679770304E-2</v>
      </c>
      <c r="M186" s="21">
        <v>1075847.7530858256</v>
      </c>
      <c r="N186" s="21">
        <v>337802.97889245983</v>
      </c>
    </row>
    <row r="187" spans="10:14" x14ac:dyDescent="0.25">
      <c r="J187">
        <f t="shared" si="9"/>
        <v>174</v>
      </c>
      <c r="K187" s="22">
        <v>0.1136549697505167</v>
      </c>
      <c r="L187" s="22">
        <v>8.9120425397775538E-2</v>
      </c>
      <c r="M187" s="21">
        <v>1044699.3003705548</v>
      </c>
      <c r="N187" s="21">
        <v>328022.74736348249</v>
      </c>
    </row>
    <row r="188" spans="10:14" x14ac:dyDescent="0.25">
      <c r="J188">
        <f t="shared" si="9"/>
        <v>175</v>
      </c>
      <c r="K188" s="22">
        <v>0.12001203573871355</v>
      </c>
      <c r="L188" s="22">
        <v>9.5337441081634555E-2</v>
      </c>
      <c r="M188" s="21">
        <v>1388650.0472448932</v>
      </c>
      <c r="N188" s="21">
        <v>436019.05683494825</v>
      </c>
    </row>
    <row r="189" spans="10:14" x14ac:dyDescent="0.25">
      <c r="J189">
        <f t="shared" si="9"/>
        <v>176</v>
      </c>
      <c r="K189" s="22">
        <v>0.1134108802849858</v>
      </c>
      <c r="L189" s="22">
        <v>8.888171338215578E-2</v>
      </c>
      <c r="M189" s="21">
        <v>1033311.7714276299</v>
      </c>
      <c r="N189" s="21">
        <v>324447.20315835619</v>
      </c>
    </row>
    <row r="190" spans="10:14" x14ac:dyDescent="0.25">
      <c r="J190">
        <f t="shared" si="9"/>
        <v>177</v>
      </c>
      <c r="K190" s="22">
        <v>0.12172018705774024</v>
      </c>
      <c r="L190" s="22">
        <v>9.700796071451423E-2</v>
      </c>
      <c r="M190" s="21">
        <v>1498597.8906969996</v>
      </c>
      <c r="N190" s="21">
        <v>470541.32909363328</v>
      </c>
    </row>
    <row r="191" spans="10:14" x14ac:dyDescent="0.25">
      <c r="J191">
        <f t="shared" si="9"/>
        <v>178</v>
      </c>
      <c r="K191" s="22">
        <v>0.10777948123167813</v>
      </c>
      <c r="L191" s="22">
        <v>8.3374377717953418E-2</v>
      </c>
      <c r="M191" s="21">
        <v>801907.2965562162</v>
      </c>
      <c r="N191" s="21">
        <v>251789.0405917677</v>
      </c>
    </row>
    <row r="192" spans="10:14" x14ac:dyDescent="0.25">
      <c r="J192">
        <f t="shared" si="9"/>
        <v>179</v>
      </c>
      <c r="K192" s="22">
        <v>8.0260983807522779E-2</v>
      </c>
      <c r="L192" s="22">
        <v>5.6462130715977832E-2</v>
      </c>
      <c r="M192" s="21">
        <v>227977.96368757429</v>
      </c>
      <c r="N192" s="21">
        <v>71582.280145689016</v>
      </c>
    </row>
    <row r="193" spans="10:14" x14ac:dyDescent="0.25">
      <c r="J193">
        <f t="shared" si="9"/>
        <v>180</v>
      </c>
      <c r="K193" s="22">
        <v>0.12350724264919011</v>
      </c>
      <c r="L193" s="22">
        <v>9.8755646307301825E-2</v>
      </c>
      <c r="M193" s="21">
        <v>1622751.9950943606</v>
      </c>
      <c r="N193" s="21">
        <v>509524.19278123183</v>
      </c>
    </row>
    <row r="194" spans="10:14" x14ac:dyDescent="0.25">
      <c r="J194">
        <f t="shared" si="9"/>
        <v>181</v>
      </c>
      <c r="K194" s="22">
        <v>0.119866177664125</v>
      </c>
      <c r="L194" s="22">
        <v>9.5194796355432709E-2</v>
      </c>
      <c r="M194" s="21">
        <v>1379636.7100985991</v>
      </c>
      <c r="N194" s="21">
        <v>433188.97968969506</v>
      </c>
    </row>
    <row r="195" spans="10:14" x14ac:dyDescent="0.25">
      <c r="J195">
        <f t="shared" si="9"/>
        <v>182</v>
      </c>
      <c r="K195" s="22">
        <v>0.13221508382023051</v>
      </c>
      <c r="L195" s="22">
        <v>0.10727164806557021</v>
      </c>
      <c r="M195" s="21">
        <v>2387289.8518787669</v>
      </c>
      <c r="N195" s="21">
        <v>749579.68832607998</v>
      </c>
    </row>
    <row r="196" spans="10:14" x14ac:dyDescent="0.25">
      <c r="J196">
        <f t="shared" si="9"/>
        <v>183</v>
      </c>
      <c r="K196" s="22">
        <v>0.10812213988068464</v>
      </c>
      <c r="L196" s="22">
        <v>8.3709487373734737E-2</v>
      </c>
      <c r="M196" s="21">
        <v>814404.0615145358</v>
      </c>
      <c r="N196" s="21">
        <v>255712.87128001425</v>
      </c>
    </row>
    <row r="197" spans="10:14" x14ac:dyDescent="0.25">
      <c r="J197">
        <f t="shared" si="9"/>
        <v>184</v>
      </c>
      <c r="K197" s="22">
        <v>8.9365106142031081E-2</v>
      </c>
      <c r="L197" s="22">
        <v>6.5365683305568689E-2</v>
      </c>
      <c r="M197" s="21">
        <v>346841.72376907791</v>
      </c>
      <c r="N197" s="21">
        <v>108904.04070402279</v>
      </c>
    </row>
    <row r="198" spans="10:14" x14ac:dyDescent="0.25">
      <c r="J198">
        <f t="shared" si="9"/>
        <v>185</v>
      </c>
      <c r="K198" s="22">
        <v>0.11142905811412285</v>
      </c>
      <c r="L198" s="22">
        <v>8.6943552044558947E-2</v>
      </c>
      <c r="M198" s="21">
        <v>945247.82736732764</v>
      </c>
      <c r="N198" s="21">
        <v>296796.20648967061</v>
      </c>
    </row>
    <row r="199" spans="10:14" x14ac:dyDescent="0.25">
      <c r="J199">
        <f t="shared" si="9"/>
        <v>186</v>
      </c>
      <c r="K199" s="22">
        <v>0.11430576097045808</v>
      </c>
      <c r="L199" s="22">
        <v>8.9756879263254374E-2</v>
      </c>
      <c r="M199" s="21">
        <v>1075665.2082976159</v>
      </c>
      <c r="N199" s="21">
        <v>337745.66207131883</v>
      </c>
    </row>
    <row r="200" spans="10:14" x14ac:dyDescent="0.25">
      <c r="J200">
        <f t="shared" si="9"/>
        <v>187</v>
      </c>
      <c r="K200" s="22">
        <v>0.13792780120720227</v>
      </c>
      <c r="L200" s="22">
        <v>0.11285851056757989</v>
      </c>
      <c r="M200" s="21">
        <v>3070391.3210113049</v>
      </c>
      <c r="N200" s="21">
        <v>964065.15850243368</v>
      </c>
    </row>
    <row r="201" spans="10:14" x14ac:dyDescent="0.25">
      <c r="J201">
        <f t="shared" si="9"/>
        <v>188</v>
      </c>
      <c r="K201" s="22">
        <v>0.13205395828363953</v>
      </c>
      <c r="L201" s="22">
        <v>0.10711407222949809</v>
      </c>
      <c r="M201" s="21">
        <v>2370362.1814247207</v>
      </c>
      <c r="N201" s="21">
        <v>744264.60774085287</v>
      </c>
    </row>
    <row r="202" spans="10:14" x14ac:dyDescent="0.25">
      <c r="J202">
        <f t="shared" si="9"/>
        <v>189</v>
      </c>
      <c r="K202" s="22">
        <v>8.188637021753431E-2</v>
      </c>
      <c r="L202" s="22">
        <v>5.8051708804695901E-2</v>
      </c>
      <c r="M202" s="21">
        <v>245776.75508915231</v>
      </c>
      <c r="N202" s="21">
        <v>77170.882007702574</v>
      </c>
    </row>
    <row r="203" spans="10:14" x14ac:dyDescent="0.25">
      <c r="J203">
        <f t="shared" si="9"/>
        <v>190</v>
      </c>
      <c r="K203" s="22">
        <v>0.11869050867986575</v>
      </c>
      <c r="L203" s="22">
        <v>9.4045028124658092E-2</v>
      </c>
      <c r="M203" s="21">
        <v>1309049.2936080992</v>
      </c>
      <c r="N203" s="21">
        <v>411025.39799849322</v>
      </c>
    </row>
    <row r="204" spans="10:14" x14ac:dyDescent="0.25">
      <c r="J204">
        <f t="shared" si="9"/>
        <v>191</v>
      </c>
      <c r="K204" s="22">
        <v>9.7668293658439653E-2</v>
      </c>
      <c r="L204" s="22">
        <v>7.3485946192784368E-2</v>
      </c>
      <c r="M204" s="21">
        <v>507007.42100961955</v>
      </c>
      <c r="N204" s="21">
        <v>159194.10218256977</v>
      </c>
    </row>
    <row r="205" spans="10:14" x14ac:dyDescent="0.25">
      <c r="J205">
        <f t="shared" si="9"/>
        <v>192</v>
      </c>
      <c r="K205" s="22">
        <v>0.12878756889969756</v>
      </c>
      <c r="L205" s="22">
        <v>0.10391964353121774</v>
      </c>
      <c r="M205" s="21">
        <v>2051489.173104404</v>
      </c>
      <c r="N205" s="21">
        <v>644142.40012361016</v>
      </c>
    </row>
    <row r="206" spans="10:14" x14ac:dyDescent="0.25">
      <c r="J206">
        <f t="shared" si="9"/>
        <v>193</v>
      </c>
      <c r="K206" s="22">
        <v>9.6960207941802379E-2</v>
      </c>
      <c r="L206" s="22">
        <v>7.2793460065689874E-2</v>
      </c>
      <c r="M206" s="21">
        <v>490910.16533999052</v>
      </c>
      <c r="N206" s="21">
        <v>154139.7616389404</v>
      </c>
    </row>
    <row r="207" spans="10:14" x14ac:dyDescent="0.25">
      <c r="J207">
        <f t="shared" si="9"/>
        <v>194</v>
      </c>
      <c r="K207" s="22">
        <v>0.15642026522492003</v>
      </c>
      <c r="L207" s="22">
        <v>0.1309435735580875</v>
      </c>
      <c r="M207" s="21">
        <v>6874530.04879482</v>
      </c>
      <c r="N207" s="21">
        <v>2158517.9894718439</v>
      </c>
    </row>
    <row r="208" spans="10:14" x14ac:dyDescent="0.25">
      <c r="J208">
        <f t="shared" si="9"/>
        <v>195</v>
      </c>
      <c r="K208" s="22">
        <v>9.0212337204677473E-2</v>
      </c>
      <c r="L208" s="22">
        <v>6.6194249316068543E-2</v>
      </c>
      <c r="M208" s="21">
        <v>360589.39288568968</v>
      </c>
      <c r="N208" s="21">
        <v>113220.63993202605</v>
      </c>
    </row>
    <row r="209" spans="10:14" x14ac:dyDescent="0.25">
      <c r="J209">
        <f t="shared" si="9"/>
        <v>196</v>
      </c>
      <c r="K209" s="22">
        <v>0.13695907376280947</v>
      </c>
      <c r="L209" s="22">
        <v>0.11191112481975907</v>
      </c>
      <c r="M209" s="21">
        <v>2942387.9319342561</v>
      </c>
      <c r="N209" s="21">
        <v>923873.66670953482</v>
      </c>
    </row>
    <row r="210" spans="10:14" x14ac:dyDescent="0.25">
      <c r="J210">
        <f t="shared" si="9"/>
        <v>197</v>
      </c>
      <c r="K210" s="22">
        <v>0.15196112378274318</v>
      </c>
      <c r="L210" s="22">
        <v>0.12658266990630351</v>
      </c>
      <c r="M210" s="21">
        <v>5666951.1856965749</v>
      </c>
      <c r="N210" s="21">
        <v>1779353.0602036272</v>
      </c>
    </row>
    <row r="211" spans="10:14" x14ac:dyDescent="0.25">
      <c r="J211">
        <f t="shared" si="9"/>
        <v>198</v>
      </c>
      <c r="K211" s="22">
        <v>0.12337802693199773</v>
      </c>
      <c r="L211" s="22">
        <v>9.862927729652271E-2</v>
      </c>
      <c r="M211" s="21">
        <v>1613446.5230674848</v>
      </c>
      <c r="N211" s="21">
        <v>506602.38887202361</v>
      </c>
    </row>
    <row r="212" spans="10:14" x14ac:dyDescent="0.25">
      <c r="J212">
        <f t="shared" si="9"/>
        <v>199</v>
      </c>
      <c r="K212" s="22">
        <v>0.11990340590573823</v>
      </c>
      <c r="L212" s="22">
        <v>9.5231204434634842E-2</v>
      </c>
      <c r="M212" s="21">
        <v>1381931.7746417471</v>
      </c>
      <c r="N212" s="21">
        <v>433909.60176396358</v>
      </c>
    </row>
    <row r="213" spans="10:14" x14ac:dyDescent="0.25">
      <c r="J213">
        <f t="shared" si="9"/>
        <v>200</v>
      </c>
      <c r="K213" s="22">
        <v>9.719005645815737E-2</v>
      </c>
      <c r="L213" s="22">
        <v>7.3018244869519799E-2</v>
      </c>
      <c r="M213" s="21">
        <v>496079.73128495517</v>
      </c>
      <c r="N213" s="21">
        <v>155762.94184337102</v>
      </c>
    </row>
    <row r="214" spans="10:14" x14ac:dyDescent="0.25">
      <c r="J214">
        <f t="shared" si="9"/>
        <v>201</v>
      </c>
      <c r="K214" s="22">
        <v>0.11395053336656757</v>
      </c>
      <c r="L214" s="22">
        <v>8.9409477554851957E-2</v>
      </c>
      <c r="M214" s="21">
        <v>1058652.9668661202</v>
      </c>
      <c r="N214" s="21">
        <v>332404.02723803167</v>
      </c>
    </row>
    <row r="215" spans="10:14" x14ac:dyDescent="0.25">
      <c r="J215">
        <f t="shared" si="9"/>
        <v>202</v>
      </c>
      <c r="K215" s="22">
        <v>0.15240236031965115</v>
      </c>
      <c r="L215" s="22">
        <v>0.12701418571490786</v>
      </c>
      <c r="M215" s="21">
        <v>5776506.7654987313</v>
      </c>
      <c r="N215" s="21">
        <v>1813752.1664947446</v>
      </c>
    </row>
    <row r="216" spans="10:14" x14ac:dyDescent="0.25">
      <c r="J216">
        <f t="shared" si="9"/>
        <v>203</v>
      </c>
      <c r="K216" s="22">
        <v>0.10321938051416346</v>
      </c>
      <c r="L216" s="22">
        <v>7.8914738989426247E-2</v>
      </c>
      <c r="M216" s="21">
        <v>652457.84860477899</v>
      </c>
      <c r="N216" s="21">
        <v>204863.74975296095</v>
      </c>
    </row>
    <row r="217" spans="10:14" x14ac:dyDescent="0.25">
      <c r="J217">
        <f t="shared" si="9"/>
        <v>204</v>
      </c>
      <c r="K217" s="22">
        <v>0.11643287820598025</v>
      </c>
      <c r="L217" s="22">
        <v>9.1837134720599289E-2</v>
      </c>
      <c r="M217" s="21">
        <v>1183284.6065563229</v>
      </c>
      <c r="N217" s="21">
        <v>371536.83114159998</v>
      </c>
    </row>
    <row r="218" spans="10:14" x14ac:dyDescent="0.25">
      <c r="J218">
        <f t="shared" si="9"/>
        <v>205</v>
      </c>
      <c r="K218" s="22">
        <v>9.0225130297356237E-2</v>
      </c>
      <c r="L218" s="22">
        <v>6.6206760568583212E-2</v>
      </c>
      <c r="M218" s="21">
        <v>360801.02046704909</v>
      </c>
      <c r="N218" s="21">
        <v>113287.0883929667</v>
      </c>
    </row>
    <row r="219" spans="10:14" x14ac:dyDescent="0.25">
      <c r="J219">
        <f t="shared" si="9"/>
        <v>206</v>
      </c>
      <c r="K219" s="22">
        <v>0.14647043982857744</v>
      </c>
      <c r="L219" s="22">
        <v>0.1212129492959555</v>
      </c>
      <c r="M219" s="21">
        <v>4462738.1597161386</v>
      </c>
      <c r="N219" s="21">
        <v>1401244.9624448889</v>
      </c>
    </row>
    <row r="220" spans="10:14" x14ac:dyDescent="0.25">
      <c r="J220">
        <f t="shared" si="9"/>
        <v>207</v>
      </c>
      <c r="K220" s="22">
        <v>0.11122491717319316</v>
      </c>
      <c r="L220" s="22">
        <v>8.6743908461523134E-2</v>
      </c>
      <c r="M220" s="21">
        <v>936605.89089030935</v>
      </c>
      <c r="N220" s="21">
        <v>294082.74459233158</v>
      </c>
    </row>
    <row r="221" spans="10:14" x14ac:dyDescent="0.25">
      <c r="J221">
        <f t="shared" si="9"/>
        <v>208</v>
      </c>
      <c r="K221" s="22">
        <v>0.14333447235815622</v>
      </c>
      <c r="L221" s="22">
        <v>0.11814606923149173</v>
      </c>
      <c r="M221" s="21">
        <v>3891555.5071927626</v>
      </c>
      <c r="N221" s="21">
        <v>1221900.6258873527</v>
      </c>
    </row>
    <row r="222" spans="10:14" x14ac:dyDescent="0.25">
      <c r="J222">
        <f t="shared" si="9"/>
        <v>209</v>
      </c>
      <c r="K222" s="22">
        <v>0.12660716446257148</v>
      </c>
      <c r="L222" s="22">
        <v>0.10178727482402827</v>
      </c>
      <c r="M222" s="21">
        <v>1862446.3308832608</v>
      </c>
      <c r="N222" s="21">
        <v>584785.26984431769</v>
      </c>
    </row>
    <row r="223" spans="10:14" x14ac:dyDescent="0.25">
      <c r="J223">
        <f t="shared" si="9"/>
        <v>210</v>
      </c>
      <c r="K223" s="22">
        <v>0.10713034260378174</v>
      </c>
      <c r="L223" s="22">
        <v>8.2739540036840253E-2</v>
      </c>
      <c r="M223" s="21">
        <v>778746.31062165485</v>
      </c>
      <c r="N223" s="21">
        <v>244516.77551491064</v>
      </c>
    </row>
    <row r="224" spans="10:14" x14ac:dyDescent="0.25">
      <c r="J224">
        <f t="shared" si="9"/>
        <v>211</v>
      </c>
      <c r="K224" s="22">
        <v>0.12902538407078645</v>
      </c>
      <c r="L224" s="22">
        <v>0.10415221947918862</v>
      </c>
      <c r="M224" s="21">
        <v>2073211.6850116516</v>
      </c>
      <c r="N224" s="21">
        <v>650963.00202592206</v>
      </c>
    </row>
    <row r="225" spans="10:14" x14ac:dyDescent="0.25">
      <c r="J225">
        <f t="shared" si="9"/>
        <v>212</v>
      </c>
      <c r="K225" s="22">
        <v>0.12302533109190583</v>
      </c>
      <c r="L225" s="22">
        <v>9.8284351575513407E-2</v>
      </c>
      <c r="M225" s="21">
        <v>1588312.4817844438</v>
      </c>
      <c r="N225" s="21">
        <v>498710.60865250399</v>
      </c>
    </row>
    <row r="226" spans="10:14" x14ac:dyDescent="0.25">
      <c r="J226">
        <f t="shared" si="9"/>
        <v>213</v>
      </c>
      <c r="K226" s="22">
        <v>0.12430766573751684</v>
      </c>
      <c r="L226" s="22">
        <v>9.9538435553644167E-2</v>
      </c>
      <c r="M226" s="21">
        <v>1681577.6212771989</v>
      </c>
      <c r="N226" s="21">
        <v>527994.71679615893</v>
      </c>
    </row>
    <row r="227" spans="10:14" x14ac:dyDescent="0.25">
      <c r="J227">
        <f t="shared" si="9"/>
        <v>214</v>
      </c>
      <c r="K227" s="22">
        <v>0.10060531692497054</v>
      </c>
      <c r="L227" s="22">
        <v>7.6358264923749974E-2</v>
      </c>
      <c r="M227" s="21">
        <v>579480.27324209583</v>
      </c>
      <c r="N227" s="21">
        <v>181949.68753630013</v>
      </c>
    </row>
    <row r="228" spans="10:14" x14ac:dyDescent="0.25">
      <c r="J228">
        <f t="shared" si="9"/>
        <v>215</v>
      </c>
      <c r="K228" s="22">
        <v>9.9557872315004348E-2</v>
      </c>
      <c r="L228" s="22">
        <v>7.5333896200784789E-2</v>
      </c>
      <c r="M228" s="21">
        <v>552539.00619957806</v>
      </c>
      <c r="N228" s="21">
        <v>173490.46062803542</v>
      </c>
    </row>
    <row r="229" spans="10:14" x14ac:dyDescent="0.25">
      <c r="J229">
        <f t="shared" si="9"/>
        <v>216</v>
      </c>
      <c r="K229" s="22">
        <v>0.11686153058082338</v>
      </c>
      <c r="L229" s="22">
        <v>9.2256343604425917E-2</v>
      </c>
      <c r="M229" s="21">
        <v>1206215.6071929578</v>
      </c>
      <c r="N229" s="21">
        <v>378736.88366001821</v>
      </c>
    </row>
    <row r="230" spans="10:14" x14ac:dyDescent="0.25">
      <c r="J230">
        <f t="shared" si="9"/>
        <v>217</v>
      </c>
      <c r="K230" s="22">
        <v>0.13266467780711011</v>
      </c>
      <c r="L230" s="22">
        <v>0.10771133720407988</v>
      </c>
      <c r="M230" s="21">
        <v>2435152.6573576801</v>
      </c>
      <c r="N230" s="21">
        <v>764608.02130586491</v>
      </c>
    </row>
    <row r="231" spans="10:14" x14ac:dyDescent="0.25">
      <c r="J231">
        <f t="shared" si="9"/>
        <v>218</v>
      </c>
      <c r="K231" s="22">
        <v>0.10895698626125561</v>
      </c>
      <c r="L231" s="22">
        <v>8.452594154477211E-2</v>
      </c>
      <c r="M231" s="21">
        <v>845655.33473048697</v>
      </c>
      <c r="N231" s="21">
        <v>265525.38718317129</v>
      </c>
    </row>
    <row r="232" spans="10:14" x14ac:dyDescent="0.25">
      <c r="J232">
        <f t="shared" si="9"/>
        <v>219</v>
      </c>
      <c r="K232" s="22">
        <v>8.0469280857452086E-2</v>
      </c>
      <c r="L232" s="22">
        <v>5.666583884622467E-2</v>
      </c>
      <c r="M232" s="21">
        <v>230186.32659239566</v>
      </c>
      <c r="N232" s="21">
        <v>72275.678970554844</v>
      </c>
    </row>
    <row r="233" spans="10:14" x14ac:dyDescent="0.25">
      <c r="J233">
        <f t="shared" si="9"/>
        <v>220</v>
      </c>
      <c r="K233" s="22">
        <v>8.5309833513967703E-2</v>
      </c>
      <c r="L233" s="22">
        <v>6.139975097486694E-2</v>
      </c>
      <c r="M233" s="21">
        <v>287836.07856820908</v>
      </c>
      <c r="N233" s="21">
        <v>90376.992928764783</v>
      </c>
    </row>
    <row r="234" spans="10:14" x14ac:dyDescent="0.25">
      <c r="J234">
        <f t="shared" si="9"/>
        <v>221</v>
      </c>
      <c r="K234" s="22">
        <v>0.11626171523083539</v>
      </c>
      <c r="L234" s="22">
        <v>9.1669742577282554E-2</v>
      </c>
      <c r="M234" s="21">
        <v>1174247.9851101169</v>
      </c>
      <c r="N234" s="21">
        <v>368699.44301219581</v>
      </c>
    </row>
    <row r="235" spans="10:14" x14ac:dyDescent="0.25">
      <c r="J235">
        <f t="shared" si="9"/>
        <v>222</v>
      </c>
      <c r="K235" s="22">
        <v>0.13795183497408647</v>
      </c>
      <c r="L235" s="22">
        <v>0.11288201485492566</v>
      </c>
      <c r="M235" s="21">
        <v>3073635.4313463187</v>
      </c>
      <c r="N235" s="21">
        <v>965083.76929739071</v>
      </c>
    </row>
    <row r="236" spans="10:14" x14ac:dyDescent="0.25">
      <c r="J236">
        <f t="shared" si="9"/>
        <v>223</v>
      </c>
      <c r="K236" s="22">
        <v>0.1335228230999308</v>
      </c>
      <c r="L236" s="22">
        <v>0.10855057699715465</v>
      </c>
      <c r="M236" s="21">
        <v>2529133.6304227347</v>
      </c>
      <c r="N236" s="21">
        <v>794116.89239801362</v>
      </c>
    </row>
    <row r="237" spans="10:14" x14ac:dyDescent="0.25">
      <c r="J237">
        <f t="shared" si="9"/>
        <v>224</v>
      </c>
      <c r="K237" s="22">
        <v>0.15106481260498184</v>
      </c>
      <c r="L237" s="22">
        <v>0.1257061050475925</v>
      </c>
      <c r="M237" s="21">
        <v>5450636.6195921646</v>
      </c>
      <c r="N237" s="21">
        <v>1711432.9436273645</v>
      </c>
    </row>
    <row r="238" spans="10:14" x14ac:dyDescent="0.25">
      <c r="J238">
        <f t="shared" si="9"/>
        <v>225</v>
      </c>
      <c r="K238" s="22">
        <v>0.10357404871399667</v>
      </c>
      <c r="L238" s="22">
        <v>7.9261593617806936E-2</v>
      </c>
      <c r="M238" s="21">
        <v>663028.64289131749</v>
      </c>
      <c r="N238" s="21">
        <v>208182.84930864617</v>
      </c>
    </row>
    <row r="239" spans="10:14" x14ac:dyDescent="0.25">
      <c r="J239">
        <f t="shared" si="9"/>
        <v>226</v>
      </c>
      <c r="K239" s="22">
        <v>9.0955433195643698E-2</v>
      </c>
      <c r="L239" s="22">
        <v>6.6920974418344992E-2</v>
      </c>
      <c r="M239" s="21">
        <v>373085.87416544755</v>
      </c>
      <c r="N239" s="21">
        <v>117144.38154868889</v>
      </c>
    </row>
    <row r="240" spans="10:14" x14ac:dyDescent="0.25">
      <c r="J240">
        <f t="shared" si="9"/>
        <v>227</v>
      </c>
      <c r="K240" s="22">
        <v>7.9844633219415373E-2</v>
      </c>
      <c r="L240" s="22">
        <v>5.6054952602512698E-2</v>
      </c>
      <c r="M240" s="21">
        <v>223625.86856025216</v>
      </c>
      <c r="N240" s="21">
        <v>70215.775736290947</v>
      </c>
    </row>
    <row r="241" spans="10:14" x14ac:dyDescent="0.25">
      <c r="J241">
        <f t="shared" si="9"/>
        <v>228</v>
      </c>
      <c r="K241" s="22">
        <v>0.13835528197830604</v>
      </c>
      <c r="L241" s="22">
        <v>0.11327657365886057</v>
      </c>
      <c r="M241" s="21">
        <v>3128597.4082410876</v>
      </c>
      <c r="N241" s="21">
        <v>982341.1548964387</v>
      </c>
    </row>
    <row r="242" spans="10:14" x14ac:dyDescent="0.25">
      <c r="J242">
        <f t="shared" ref="J242:J305" si="10">1+J241</f>
        <v>229</v>
      </c>
      <c r="K242" s="22">
        <v>0.12438244737287829</v>
      </c>
      <c r="L242" s="22">
        <v>9.9611569700870373E-2</v>
      </c>
      <c r="M242" s="21">
        <v>1687179.1246824062</v>
      </c>
      <c r="N242" s="21">
        <v>529753.52005724108</v>
      </c>
    </row>
    <row r="243" spans="10:14" x14ac:dyDescent="0.25">
      <c r="J243">
        <f t="shared" si="10"/>
        <v>230</v>
      </c>
      <c r="K243" s="22">
        <v>0.12544897913924946</v>
      </c>
      <c r="L243" s="22">
        <v>0.10065460507775259</v>
      </c>
      <c r="M243" s="21">
        <v>1769085.8502611304</v>
      </c>
      <c r="N243" s="21">
        <v>555471.22575719713</v>
      </c>
    </row>
    <row r="244" spans="10:14" x14ac:dyDescent="0.25">
      <c r="J244">
        <f t="shared" si="10"/>
        <v>231</v>
      </c>
      <c r="K244" s="22">
        <v>0.11780034177915644</v>
      </c>
      <c r="L244" s="22">
        <v>9.3174472180573398E-2</v>
      </c>
      <c r="M244" s="21">
        <v>1257969.8541447523</v>
      </c>
      <c r="N244" s="21">
        <v>394987.08146031742</v>
      </c>
    </row>
    <row r="245" spans="10:14" x14ac:dyDescent="0.25">
      <c r="J245">
        <f t="shared" si="10"/>
        <v>232</v>
      </c>
      <c r="K245" s="22">
        <v>9.9190883181236256E-2</v>
      </c>
      <c r="L245" s="22">
        <v>7.4974992076668912E-2</v>
      </c>
      <c r="M245" s="21">
        <v>543393.21628356946</v>
      </c>
      <c r="N245" s="21">
        <v>170618.79494012476</v>
      </c>
    </row>
    <row r="246" spans="10:14" x14ac:dyDescent="0.25">
      <c r="J246">
        <f t="shared" si="10"/>
        <v>233</v>
      </c>
      <c r="K246" s="22">
        <v>0.11344400376431385</v>
      </c>
      <c r="L246" s="22">
        <v>8.8914107129659525E-2</v>
      </c>
      <c r="M246" s="21">
        <v>1034849.9205660567</v>
      </c>
      <c r="N246" s="21">
        <v>324930.16309339454</v>
      </c>
    </row>
    <row r="247" spans="10:14" x14ac:dyDescent="0.25">
      <c r="J247">
        <f t="shared" si="10"/>
        <v>234</v>
      </c>
      <c r="K247" s="22">
        <v>8.3337628492282656E-2</v>
      </c>
      <c r="L247" s="22">
        <v>5.9470994914387454E-2</v>
      </c>
      <c r="M247" s="21">
        <v>262814.7507825162</v>
      </c>
      <c r="N247" s="21">
        <v>82520.603362854279</v>
      </c>
    </row>
    <row r="248" spans="10:14" x14ac:dyDescent="0.25">
      <c r="J248">
        <f t="shared" si="10"/>
        <v>235</v>
      </c>
      <c r="K248" s="22">
        <v>8.3535756916726545E-2</v>
      </c>
      <c r="L248" s="22">
        <v>5.9664758440591825E-2</v>
      </c>
      <c r="M248" s="21">
        <v>265228.82151524891</v>
      </c>
      <c r="N248" s="21">
        <v>83278.591918795573</v>
      </c>
    </row>
    <row r="249" spans="10:14" x14ac:dyDescent="0.25">
      <c r="J249">
        <f t="shared" si="10"/>
        <v>236</v>
      </c>
      <c r="K249" s="22">
        <v>0.11079512639058753</v>
      </c>
      <c r="L249" s="22">
        <v>8.6323586249798634E-2</v>
      </c>
      <c r="M249" s="21">
        <v>918663.81667856756</v>
      </c>
      <c r="N249" s="21">
        <v>288449.15368799435</v>
      </c>
    </row>
    <row r="250" spans="10:14" x14ac:dyDescent="0.25">
      <c r="J250">
        <f t="shared" si="10"/>
        <v>237</v>
      </c>
      <c r="K250" s="22">
        <v>9.6858931331510689E-2</v>
      </c>
      <c r="L250" s="22">
        <v>7.2694414645088523E-2</v>
      </c>
      <c r="M250" s="21">
        <v>488649.12506963103</v>
      </c>
      <c r="N250" s="21">
        <v>153429.82276837763</v>
      </c>
    </row>
    <row r="251" spans="10:14" x14ac:dyDescent="0.25">
      <c r="J251">
        <f t="shared" si="10"/>
        <v>238</v>
      </c>
      <c r="K251" s="22">
        <v>8.9024275588311053E-2</v>
      </c>
      <c r="L251" s="22">
        <v>6.5032361470944045E-2</v>
      </c>
      <c r="M251" s="21">
        <v>341457.27443606319</v>
      </c>
      <c r="N251" s="21">
        <v>107213.38975534456</v>
      </c>
    </row>
    <row r="252" spans="10:14" x14ac:dyDescent="0.25">
      <c r="J252">
        <f t="shared" si="10"/>
        <v>239</v>
      </c>
      <c r="K252" s="22">
        <v>0.12630510672933526</v>
      </c>
      <c r="L252" s="22">
        <v>0.10149187161939777</v>
      </c>
      <c r="M252" s="21">
        <v>1837642.3542679446</v>
      </c>
      <c r="N252" s="21">
        <v>576997.12587599142</v>
      </c>
    </row>
    <row r="253" spans="10:14" x14ac:dyDescent="0.25">
      <c r="J253">
        <f t="shared" si="10"/>
        <v>240</v>
      </c>
      <c r="K253" s="22">
        <v>0.11878715159995434</v>
      </c>
      <c r="L253" s="22">
        <v>9.4139541938269566E-2</v>
      </c>
      <c r="M253" s="21">
        <v>1314715.6722801952</v>
      </c>
      <c r="N253" s="21">
        <v>412804.57129645895</v>
      </c>
    </row>
    <row r="254" spans="10:14" x14ac:dyDescent="0.25">
      <c r="J254">
        <f t="shared" si="10"/>
        <v>241</v>
      </c>
      <c r="K254" s="22">
        <v>0.14158914088176044</v>
      </c>
      <c r="L254" s="22">
        <v>0.11643918854432722</v>
      </c>
      <c r="M254" s="21">
        <v>3605369.4968458642</v>
      </c>
      <c r="N254" s="21">
        <v>1132041.7341108522</v>
      </c>
    </row>
    <row r="255" spans="10:14" x14ac:dyDescent="0.25">
      <c r="J255">
        <f t="shared" si="10"/>
        <v>242</v>
      </c>
      <c r="K255" s="22">
        <v>7.0993803799021871E-2</v>
      </c>
      <c r="L255" s="22">
        <v>4.7399112719158421E-2</v>
      </c>
      <c r="M255" s="21">
        <v>148185.68172375666</v>
      </c>
      <c r="N255" s="21">
        <v>46528.483767258098</v>
      </c>
    </row>
    <row r="256" spans="10:14" x14ac:dyDescent="0.25">
      <c r="J256">
        <f t="shared" si="10"/>
        <v>243</v>
      </c>
      <c r="K256" s="22">
        <v>0.12036977487034584</v>
      </c>
      <c r="L256" s="22">
        <v>9.5687298987186864E-2</v>
      </c>
      <c r="M256" s="21">
        <v>1411001.67723911</v>
      </c>
      <c r="N256" s="21">
        <v>443037.19408856222</v>
      </c>
    </row>
    <row r="257" spans="10:14" x14ac:dyDescent="0.25">
      <c r="J257">
        <f t="shared" si="10"/>
        <v>244</v>
      </c>
      <c r="K257" s="22">
        <v>0.15491339580352581</v>
      </c>
      <c r="L257" s="22">
        <v>0.12946990145153237</v>
      </c>
      <c r="M257" s="21">
        <v>6440643.5978825958</v>
      </c>
      <c r="N257" s="21">
        <v>2022282.9736911922</v>
      </c>
    </row>
    <row r="258" spans="10:14" x14ac:dyDescent="0.25">
      <c r="J258">
        <f t="shared" si="10"/>
        <v>245</v>
      </c>
      <c r="K258" s="22">
        <v>0.11746666418723906</v>
      </c>
      <c r="L258" s="22">
        <v>9.2848145723343878E-2</v>
      </c>
      <c r="M258" s="21">
        <v>1239330.5214475335</v>
      </c>
      <c r="N258" s="21">
        <v>389134.5599565747</v>
      </c>
    </row>
    <row r="259" spans="10:14" x14ac:dyDescent="0.25">
      <c r="J259">
        <f t="shared" si="10"/>
        <v>246</v>
      </c>
      <c r="K259" s="22">
        <v>0.10657911471924564</v>
      </c>
      <c r="L259" s="22">
        <v>8.2200456061637839E-2</v>
      </c>
      <c r="M259" s="21">
        <v>759594.46274580027</v>
      </c>
      <c r="N259" s="21">
        <v>238503.33054074727</v>
      </c>
    </row>
    <row r="260" spans="10:14" x14ac:dyDescent="0.25">
      <c r="J260">
        <f t="shared" si="10"/>
        <v>247</v>
      </c>
      <c r="K260" s="22">
        <v>0.10983883438362096</v>
      </c>
      <c r="L260" s="22">
        <v>8.5388361978617766E-2</v>
      </c>
      <c r="M260" s="21">
        <v>879942.28459406539</v>
      </c>
      <c r="N260" s="21">
        <v>276291.0682638188</v>
      </c>
    </row>
    <row r="261" spans="10:14" x14ac:dyDescent="0.25">
      <c r="J261">
        <f t="shared" si="10"/>
        <v>248</v>
      </c>
      <c r="K261" s="22">
        <v>0.12034947038951338</v>
      </c>
      <c r="L261" s="22">
        <v>9.5667441827292254E-2</v>
      </c>
      <c r="M261" s="21">
        <v>1409723.664390414</v>
      </c>
      <c r="N261" s="21">
        <v>442635.91375301837</v>
      </c>
    </row>
    <row r="262" spans="10:14" x14ac:dyDescent="0.25">
      <c r="J262">
        <f t="shared" si="10"/>
        <v>249</v>
      </c>
      <c r="K262" s="22">
        <v>0.10829499933759479</v>
      </c>
      <c r="L262" s="22">
        <v>8.3878538624218457E-2</v>
      </c>
      <c r="M262" s="21">
        <v>820780.47128745669</v>
      </c>
      <c r="N262" s="21">
        <v>257714.98562170757</v>
      </c>
    </row>
    <row r="263" spans="10:14" x14ac:dyDescent="0.25">
      <c r="J263">
        <f t="shared" si="10"/>
        <v>250</v>
      </c>
      <c r="K263" s="22">
        <v>9.8006629911260079E-2</v>
      </c>
      <c r="L263" s="22">
        <v>7.381682867758288E-2</v>
      </c>
      <c r="M263" s="21">
        <v>514880.51031546394</v>
      </c>
      <c r="N263" s="21">
        <v>161666.15551258071</v>
      </c>
    </row>
    <row r="264" spans="10:14" x14ac:dyDescent="0.25">
      <c r="J264">
        <f t="shared" si="10"/>
        <v>251</v>
      </c>
      <c r="K264" s="22">
        <v>6.5909477924365634E-2</v>
      </c>
      <c r="L264" s="22">
        <v>4.2426797855150689E-2</v>
      </c>
      <c r="M264" s="21">
        <v>116808.52127861246</v>
      </c>
      <c r="N264" s="21">
        <v>36676.440820517091</v>
      </c>
    </row>
    <row r="265" spans="10:14" x14ac:dyDescent="0.25">
      <c r="J265">
        <f t="shared" si="10"/>
        <v>252</v>
      </c>
      <c r="K265" s="22">
        <v>0.15285264417829847</v>
      </c>
      <c r="L265" s="22">
        <v>0.12745454952686086</v>
      </c>
      <c r="M265" s="21">
        <v>5890448.0532572577</v>
      </c>
      <c r="N265" s="21">
        <v>1849528.3312106852</v>
      </c>
    </row>
    <row r="266" spans="10:14" x14ac:dyDescent="0.25">
      <c r="J266">
        <f t="shared" si="10"/>
        <v>253</v>
      </c>
      <c r="K266" s="22">
        <v>8.9140044328548163E-2</v>
      </c>
      <c r="L266" s="22">
        <v>6.5145579750428784E-2</v>
      </c>
      <c r="M266" s="21">
        <v>343276.94043172395</v>
      </c>
      <c r="N266" s="21">
        <v>107784.74252543718</v>
      </c>
    </row>
    <row r="267" spans="10:14" x14ac:dyDescent="0.25">
      <c r="J267">
        <f t="shared" si="10"/>
        <v>254</v>
      </c>
      <c r="K267" s="22">
        <v>0.13704995376687279</v>
      </c>
      <c r="L267" s="22">
        <v>0.11200000267813914</v>
      </c>
      <c r="M267" s="21">
        <v>2954170.6149680014</v>
      </c>
      <c r="N267" s="21">
        <v>927573.28444515634</v>
      </c>
    </row>
    <row r="268" spans="10:14" x14ac:dyDescent="0.25">
      <c r="J268">
        <f t="shared" si="10"/>
        <v>255</v>
      </c>
      <c r="K268" s="22">
        <v>0.10826668535944917</v>
      </c>
      <c r="L268" s="22">
        <v>8.3850848421453739E-2</v>
      </c>
      <c r="M268" s="21">
        <v>819732.68976626976</v>
      </c>
      <c r="N268" s="21">
        <v>257385.99509486934</v>
      </c>
    </row>
    <row r="269" spans="10:14" x14ac:dyDescent="0.25">
      <c r="J269">
        <f t="shared" si="10"/>
        <v>256</v>
      </c>
      <c r="K269" s="22">
        <v>0.10459116826303694</v>
      </c>
      <c r="L269" s="22">
        <v>8.0256305360690394E-2</v>
      </c>
      <c r="M269" s="21">
        <v>694283.19885512022</v>
      </c>
      <c r="N269" s="21">
        <v>217996.39595430376</v>
      </c>
    </row>
    <row r="270" spans="10:14" x14ac:dyDescent="0.25">
      <c r="J270">
        <f t="shared" si="10"/>
        <v>257</v>
      </c>
      <c r="K270" s="22">
        <v>0.10558922224601108</v>
      </c>
      <c r="L270" s="22">
        <v>8.1232371564345929E-2</v>
      </c>
      <c r="M270" s="21">
        <v>726353.69227075821</v>
      </c>
      <c r="N270" s="21">
        <v>228066.1369369661</v>
      </c>
    </row>
    <row r="271" spans="10:14" x14ac:dyDescent="0.25">
      <c r="J271">
        <f t="shared" si="10"/>
        <v>258</v>
      </c>
      <c r="K271" s="22">
        <v>0.12614906741997034</v>
      </c>
      <c r="L271" s="22">
        <v>0.10133926995765297</v>
      </c>
      <c r="M271" s="21">
        <v>1824956.0353830426</v>
      </c>
      <c r="N271" s="21">
        <v>573013.77758325427</v>
      </c>
    </row>
    <row r="272" spans="10:14" x14ac:dyDescent="0.25">
      <c r="J272">
        <f t="shared" si="10"/>
        <v>259</v>
      </c>
      <c r="K272" s="22">
        <v>0.10400985576843547</v>
      </c>
      <c r="L272" s="22">
        <v>7.9687799558977535E-2</v>
      </c>
      <c r="M272" s="21">
        <v>676247.78181682888</v>
      </c>
      <c r="N272" s="21">
        <v>212333.49654904133</v>
      </c>
    </row>
    <row r="273" spans="10:14" x14ac:dyDescent="0.25">
      <c r="J273">
        <f t="shared" si="10"/>
        <v>260</v>
      </c>
      <c r="K273" s="22">
        <v>0.11036293557492338</v>
      </c>
      <c r="L273" s="22">
        <v>8.5900916879307232E-2</v>
      </c>
      <c r="M273" s="21">
        <v>900961.32877885946</v>
      </c>
      <c r="N273" s="21">
        <v>282890.78994258802</v>
      </c>
    </row>
    <row r="274" spans="10:14" x14ac:dyDescent="0.25">
      <c r="J274">
        <f t="shared" si="10"/>
        <v>261</v>
      </c>
      <c r="K274" s="22">
        <v>7.9825749062168772E-2</v>
      </c>
      <c r="L274" s="22">
        <v>5.6036484475550097E-2</v>
      </c>
      <c r="M274" s="21">
        <v>223430.41557123957</v>
      </c>
      <c r="N274" s="21">
        <v>70154.405898660567</v>
      </c>
    </row>
    <row r="275" spans="10:14" x14ac:dyDescent="0.25">
      <c r="J275">
        <f t="shared" si="10"/>
        <v>262</v>
      </c>
      <c r="K275" s="22">
        <v>9.9892701011358387E-2</v>
      </c>
      <c r="L275" s="22">
        <v>7.5661348402870532E-2</v>
      </c>
      <c r="M275" s="21">
        <v>561014.81789078098</v>
      </c>
      <c r="N275" s="21">
        <v>176151.76138328406</v>
      </c>
    </row>
    <row r="276" spans="10:14" x14ac:dyDescent="0.25">
      <c r="J276">
        <f t="shared" si="10"/>
        <v>263</v>
      </c>
      <c r="K276" s="22">
        <v>9.9470256688720449E-2</v>
      </c>
      <c r="L276" s="22">
        <v>7.5248210803815718E-2</v>
      </c>
      <c r="M276" s="21">
        <v>550341.91119107837</v>
      </c>
      <c r="N276" s="21">
        <v>172800.59978420119</v>
      </c>
    </row>
    <row r="277" spans="10:14" x14ac:dyDescent="0.25">
      <c r="J277">
        <f t="shared" si="10"/>
        <v>264</v>
      </c>
      <c r="K277" s="22">
        <v>0.11640751737508337</v>
      </c>
      <c r="L277" s="22">
        <v>9.181233260532573E-2</v>
      </c>
      <c r="M277" s="21">
        <v>1181941.3826962814</v>
      </c>
      <c r="N277" s="21">
        <v>371115.07534953742</v>
      </c>
    </row>
    <row r="278" spans="10:14" x14ac:dyDescent="0.25">
      <c r="J278">
        <f t="shared" si="10"/>
        <v>265</v>
      </c>
      <c r="K278" s="22">
        <v>0.13486784179857558</v>
      </c>
      <c r="L278" s="22">
        <v>0.10986596405780236</v>
      </c>
      <c r="M278" s="21">
        <v>2683631.1239258461</v>
      </c>
      <c r="N278" s="21">
        <v>842627.20753049874</v>
      </c>
    </row>
    <row r="279" spans="10:14" x14ac:dyDescent="0.25">
      <c r="J279">
        <f t="shared" si="10"/>
        <v>266</v>
      </c>
      <c r="K279" s="22">
        <v>0.14255302538026959</v>
      </c>
      <c r="L279" s="22">
        <v>0.11738183803951663</v>
      </c>
      <c r="M279" s="21">
        <v>3760768.1622436671</v>
      </c>
      <c r="N279" s="21">
        <v>1180835.00614839</v>
      </c>
    </row>
    <row r="280" spans="10:14" x14ac:dyDescent="0.25">
      <c r="J280">
        <f t="shared" si="10"/>
        <v>267</v>
      </c>
      <c r="K280" s="22">
        <v>0.12335963765049618</v>
      </c>
      <c r="L280" s="22">
        <v>9.8611293142870204E-2</v>
      </c>
      <c r="M280" s="21">
        <v>1612126.4765057971</v>
      </c>
      <c r="N280" s="21">
        <v>506187.91046693712</v>
      </c>
    </row>
    <row r="281" spans="10:14" x14ac:dyDescent="0.25">
      <c r="J281">
        <f t="shared" si="10"/>
        <v>268</v>
      </c>
      <c r="K281" s="22">
        <v>0.15458209128111933</v>
      </c>
      <c r="L281" s="22">
        <v>0.12914589578354674</v>
      </c>
      <c r="M281" s="21">
        <v>6348910.0493071666</v>
      </c>
      <c r="N281" s="21">
        <v>1993479.7662817102</v>
      </c>
    </row>
    <row r="282" spans="10:14" x14ac:dyDescent="0.25">
      <c r="J282">
        <f t="shared" si="10"/>
        <v>269</v>
      </c>
      <c r="K282" s="22">
        <v>0.14062598548914096</v>
      </c>
      <c r="L282" s="22">
        <v>0.11549725209234962</v>
      </c>
      <c r="M282" s="21">
        <v>3456379.3236335223</v>
      </c>
      <c r="N282" s="21">
        <v>1085260.649898449</v>
      </c>
    </row>
    <row r="283" spans="10:14" x14ac:dyDescent="0.25">
      <c r="J283">
        <f t="shared" si="10"/>
        <v>270</v>
      </c>
      <c r="K283" s="22">
        <v>0.12832317123476322</v>
      </c>
      <c r="L283" s="22">
        <v>0.10346547684932283</v>
      </c>
      <c r="M283" s="21">
        <v>2009711.3045777574</v>
      </c>
      <c r="N283" s="21">
        <v>631024.662600248</v>
      </c>
    </row>
    <row r="284" spans="10:14" x14ac:dyDescent="0.25">
      <c r="J284">
        <f t="shared" si="10"/>
        <v>271</v>
      </c>
      <c r="K284" s="22">
        <v>0.14268774822455699</v>
      </c>
      <c r="L284" s="22">
        <v>0.11751359285179364</v>
      </c>
      <c r="M284" s="21">
        <v>3783004.6723378561</v>
      </c>
      <c r="N284" s="21">
        <v>1187816.9971675132</v>
      </c>
    </row>
    <row r="285" spans="10:14" x14ac:dyDescent="0.25">
      <c r="J285">
        <f t="shared" si="10"/>
        <v>272</v>
      </c>
      <c r="K285" s="22">
        <v>0.14571057878506477</v>
      </c>
      <c r="L285" s="22">
        <v>0.12046982848616028</v>
      </c>
      <c r="M285" s="21">
        <v>4317223.0417305566</v>
      </c>
      <c r="N285" s="21">
        <v>1355555.0028865535</v>
      </c>
    </row>
    <row r="286" spans="10:14" x14ac:dyDescent="0.25">
      <c r="J286">
        <f t="shared" si="10"/>
        <v>273</v>
      </c>
      <c r="K286" s="22">
        <v>0.16959365324378162</v>
      </c>
      <c r="L286" s="22">
        <v>0.14382674325852585</v>
      </c>
      <c r="M286" s="21">
        <v>12111794.043891354</v>
      </c>
      <c r="N286" s="21">
        <v>3802954.5500496672</v>
      </c>
    </row>
    <row r="287" spans="10:14" x14ac:dyDescent="0.25">
      <c r="J287">
        <f t="shared" si="10"/>
        <v>274</v>
      </c>
      <c r="K287" s="22">
        <v>0.1339801204939759</v>
      </c>
      <c r="L287" s="22">
        <v>0.10899779983175217</v>
      </c>
      <c r="M287" s="21">
        <v>2580657.5999009851</v>
      </c>
      <c r="N287" s="21">
        <v>810294.78590031911</v>
      </c>
    </row>
    <row r="288" spans="10:14" x14ac:dyDescent="0.25">
      <c r="J288">
        <f t="shared" si="10"/>
        <v>275</v>
      </c>
      <c r="K288" s="22">
        <v>0.11263048153279787</v>
      </c>
      <c r="L288" s="22">
        <v>8.8118507322784145E-2</v>
      </c>
      <c r="M288" s="21">
        <v>997713.87872597203</v>
      </c>
      <c r="N288" s="21">
        <v>313269.90213000629</v>
      </c>
    </row>
    <row r="289" spans="10:14" x14ac:dyDescent="0.25">
      <c r="J289">
        <f t="shared" si="10"/>
        <v>276</v>
      </c>
      <c r="K289" s="22">
        <v>8.8812052111286732E-2</v>
      </c>
      <c r="L289" s="22">
        <v>6.4824813415348403E-2</v>
      </c>
      <c r="M289" s="21">
        <v>338146.03760891466</v>
      </c>
      <c r="N289" s="21">
        <v>106173.70206643049</v>
      </c>
    </row>
    <row r="290" spans="10:14" x14ac:dyDescent="0.25">
      <c r="J290">
        <f t="shared" si="10"/>
        <v>277</v>
      </c>
      <c r="K290" s="22">
        <v>0.11150063593879644</v>
      </c>
      <c r="L290" s="22">
        <v>8.7013552963133289E-2</v>
      </c>
      <c r="M290" s="21">
        <v>948296.40917084168</v>
      </c>
      <c r="N290" s="21">
        <v>297753.42372758425</v>
      </c>
    </row>
    <row r="291" spans="10:14" x14ac:dyDescent="0.25">
      <c r="J291">
        <f t="shared" si="10"/>
        <v>278</v>
      </c>
      <c r="K291" s="22">
        <v>0.10897793004991807</v>
      </c>
      <c r="L291" s="22">
        <v>8.4546423928128611E-2</v>
      </c>
      <c r="M291" s="21">
        <v>846454.25770167855</v>
      </c>
      <c r="N291" s="21">
        <v>265776.23918225768</v>
      </c>
    </row>
    <row r="292" spans="10:14" x14ac:dyDescent="0.25">
      <c r="J292">
        <f t="shared" si="10"/>
        <v>279</v>
      </c>
      <c r="K292" s="22">
        <v>9.9165324337127769E-2</v>
      </c>
      <c r="L292" s="22">
        <v>7.4949996310543554E-2</v>
      </c>
      <c r="M292" s="21">
        <v>542761.81578710373</v>
      </c>
      <c r="N292" s="21">
        <v>170420.54294027764</v>
      </c>
    </row>
    <row r="293" spans="10:14" x14ac:dyDescent="0.25">
      <c r="J293">
        <f t="shared" si="10"/>
        <v>280</v>
      </c>
      <c r="K293" s="22">
        <v>0.11144733763305403</v>
      </c>
      <c r="L293" s="22">
        <v>8.6961428853781886E-2</v>
      </c>
      <c r="M293" s="21">
        <v>946025.45863720123</v>
      </c>
      <c r="N293" s="21">
        <v>297040.37315608765</v>
      </c>
    </row>
    <row r="294" spans="10:14" x14ac:dyDescent="0.25">
      <c r="J294">
        <f t="shared" si="10"/>
        <v>281</v>
      </c>
      <c r="K294" s="22">
        <v>0.13120901911242089</v>
      </c>
      <c r="L294" s="22">
        <v>0.10628774761856485</v>
      </c>
      <c r="M294" s="21">
        <v>2283501.4138817652</v>
      </c>
      <c r="N294" s="21">
        <v>716991.39371894742</v>
      </c>
    </row>
    <row r="295" spans="10:14" x14ac:dyDescent="0.25">
      <c r="J295">
        <f t="shared" si="10"/>
        <v>282</v>
      </c>
      <c r="K295" s="22">
        <v>0.13966188690584658</v>
      </c>
      <c r="L295" s="22">
        <v>0.11455439322880223</v>
      </c>
      <c r="M295" s="21">
        <v>3313290.8601106121</v>
      </c>
      <c r="N295" s="21">
        <v>1040332.6300326789</v>
      </c>
    </row>
    <row r="296" spans="10:14" x14ac:dyDescent="0.25">
      <c r="J296">
        <f t="shared" si="10"/>
        <v>283</v>
      </c>
      <c r="K296" s="22">
        <v>0.11260769083516786</v>
      </c>
      <c r="L296" s="22">
        <v>8.8096218719067476E-2</v>
      </c>
      <c r="M296" s="21">
        <v>996692.55187423422</v>
      </c>
      <c r="N296" s="21">
        <v>312949.2180444093</v>
      </c>
    </row>
    <row r="297" spans="10:14" x14ac:dyDescent="0.25">
      <c r="J297">
        <f t="shared" si="10"/>
        <v>284</v>
      </c>
      <c r="K297" s="22">
        <v>0.1767917992916177</v>
      </c>
      <c r="L297" s="22">
        <v>0.15086630946048074</v>
      </c>
      <c r="M297" s="21">
        <v>16460385.17212416</v>
      </c>
      <c r="N297" s="21">
        <v>5168358.7467763564</v>
      </c>
    </row>
    <row r="298" spans="10:14" x14ac:dyDescent="0.25">
      <c r="J298">
        <f t="shared" si="10"/>
        <v>285</v>
      </c>
      <c r="K298" s="22">
        <v>0.10566706159717487</v>
      </c>
      <c r="L298" s="22">
        <v>8.1308496063903668E-2</v>
      </c>
      <c r="M298" s="21">
        <v>728915.06563546543</v>
      </c>
      <c r="N298" s="21">
        <v>228870.37670990065</v>
      </c>
    </row>
    <row r="299" spans="10:14" x14ac:dyDescent="0.25">
      <c r="J299">
        <f t="shared" si="10"/>
        <v>286</v>
      </c>
      <c r="K299" s="22">
        <v>0.10251386081792258</v>
      </c>
      <c r="L299" s="22">
        <v>7.8224762351627453E-2</v>
      </c>
      <c r="M299" s="21">
        <v>631918.74286822532</v>
      </c>
      <c r="N299" s="21">
        <v>198414.72285143659</v>
      </c>
    </row>
    <row r="300" spans="10:14" x14ac:dyDescent="0.25">
      <c r="J300">
        <f t="shared" si="10"/>
        <v>287</v>
      </c>
      <c r="K300" s="22">
        <v>0.13766332606214227</v>
      </c>
      <c r="L300" s="22">
        <v>0.11259986198222904</v>
      </c>
      <c r="M300" s="21">
        <v>3034912.9993963707</v>
      </c>
      <c r="N300" s="21">
        <v>952925.40132651897</v>
      </c>
    </row>
    <row r="301" spans="10:14" x14ac:dyDescent="0.25">
      <c r="J301">
        <f t="shared" si="10"/>
        <v>288</v>
      </c>
      <c r="K301" s="22">
        <v>0.13306544924729535</v>
      </c>
      <c r="L301" s="22">
        <v>0.10810327938839892</v>
      </c>
      <c r="M301" s="21">
        <v>2478609.8264165954</v>
      </c>
      <c r="N301" s="21">
        <v>778253.03856804594</v>
      </c>
    </row>
    <row r="302" spans="10:14" x14ac:dyDescent="0.25">
      <c r="J302">
        <f t="shared" si="10"/>
        <v>289</v>
      </c>
      <c r="K302" s="22">
        <v>0.14982544321904889</v>
      </c>
      <c r="L302" s="22">
        <v>0.12449403977648377</v>
      </c>
      <c r="M302" s="21">
        <v>5164806.465130575</v>
      </c>
      <c r="N302" s="21">
        <v>1621685.7862275625</v>
      </c>
    </row>
    <row r="303" spans="10:14" x14ac:dyDescent="0.25">
      <c r="J303">
        <f t="shared" si="10"/>
        <v>290</v>
      </c>
      <c r="K303" s="22">
        <v>0.15279655926814861</v>
      </c>
      <c r="L303" s="22">
        <v>0.12739970020381208</v>
      </c>
      <c r="M303" s="21">
        <v>5876136.9530129312</v>
      </c>
      <c r="N303" s="21">
        <v>1845034.8215296955</v>
      </c>
    </row>
    <row r="304" spans="10:14" x14ac:dyDescent="0.25">
      <c r="J304">
        <f t="shared" si="10"/>
        <v>291</v>
      </c>
      <c r="K304" s="22">
        <v>0.10859619051984915</v>
      </c>
      <c r="L304" s="22">
        <v>8.4173094368549695E-2</v>
      </c>
      <c r="M304" s="21">
        <v>832007.85171170312</v>
      </c>
      <c r="N304" s="21">
        <v>261240.24515921276</v>
      </c>
    </row>
    <row r="305" spans="10:14" x14ac:dyDescent="0.25">
      <c r="J305">
        <f t="shared" si="10"/>
        <v>292</v>
      </c>
      <c r="K305" s="22">
        <v>0.15122311825530321</v>
      </c>
      <c r="L305" s="22">
        <v>0.12586092312132613</v>
      </c>
      <c r="M305" s="21">
        <v>5488244.4234221475</v>
      </c>
      <c r="N305" s="21">
        <v>1723241.3320605166</v>
      </c>
    </row>
    <row r="306" spans="10:14" x14ac:dyDescent="0.25">
      <c r="J306">
        <f t="shared" ref="J306:J369" si="11">1+J305</f>
        <v>293</v>
      </c>
      <c r="K306" s="22">
        <v>0.1145803758156585</v>
      </c>
      <c r="L306" s="22">
        <v>9.0025444164547164E-2</v>
      </c>
      <c r="M306" s="21">
        <v>1089000.1588414684</v>
      </c>
      <c r="N306" s="21">
        <v>341932.67273725796</v>
      </c>
    </row>
    <row r="307" spans="10:14" x14ac:dyDescent="0.25">
      <c r="J307">
        <f t="shared" si="11"/>
        <v>294</v>
      </c>
      <c r="K307" s="22">
        <v>0.12593346334692868</v>
      </c>
      <c r="L307" s="22">
        <v>0.10112841578277232</v>
      </c>
      <c r="M307" s="21">
        <v>1807568.1064244842</v>
      </c>
      <c r="N307" s="21">
        <v>567554.18148136698</v>
      </c>
    </row>
    <row r="308" spans="10:14" x14ac:dyDescent="0.25">
      <c r="J308">
        <f t="shared" si="11"/>
        <v>295</v>
      </c>
      <c r="K308" s="22">
        <v>0.11261652651439436</v>
      </c>
      <c r="L308" s="22">
        <v>8.8104859742525354E-2</v>
      </c>
      <c r="M308" s="21">
        <v>997088.38633551658</v>
      </c>
      <c r="N308" s="21">
        <v>313073.50520287192</v>
      </c>
    </row>
    <row r="309" spans="10:14" x14ac:dyDescent="0.25">
      <c r="J309">
        <f t="shared" si="11"/>
        <v>296</v>
      </c>
      <c r="K309" s="22">
        <v>0.13275932489972675</v>
      </c>
      <c r="L309" s="22">
        <v>0.10780389915959865</v>
      </c>
      <c r="M309" s="21">
        <v>2445347.7577587739</v>
      </c>
      <c r="N309" s="21">
        <v>767809.15759649617</v>
      </c>
    </row>
    <row r="310" spans="10:14" x14ac:dyDescent="0.25">
      <c r="J310">
        <f t="shared" si="11"/>
        <v>297</v>
      </c>
      <c r="K310" s="22">
        <v>0.11851136538301565</v>
      </c>
      <c r="L310" s="22">
        <v>9.3869831471320886E-2</v>
      </c>
      <c r="M310" s="21">
        <v>1298608.9750645251</v>
      </c>
      <c r="N310" s="21">
        <v>407747.26622335147</v>
      </c>
    </row>
    <row r="311" spans="10:14" x14ac:dyDescent="0.25">
      <c r="J311">
        <f t="shared" si="11"/>
        <v>298</v>
      </c>
      <c r="K311" s="22">
        <v>0.11344640082592172</v>
      </c>
      <c r="L311" s="22">
        <v>8.8916451382438755E-2</v>
      </c>
      <c r="M311" s="21">
        <v>1034961.3195160017</v>
      </c>
      <c r="N311" s="21">
        <v>324965.14099526679</v>
      </c>
    </row>
    <row r="312" spans="10:14" x14ac:dyDescent="0.25">
      <c r="J312">
        <f t="shared" si="11"/>
        <v>299</v>
      </c>
      <c r="K312" s="22">
        <v>0.13029536420679433</v>
      </c>
      <c r="L312" s="22">
        <v>0.10539422112561025</v>
      </c>
      <c r="M312" s="21">
        <v>2193085.9359116703</v>
      </c>
      <c r="N312" s="21">
        <v>688602.04428852932</v>
      </c>
    </row>
    <row r="313" spans="10:14" x14ac:dyDescent="0.25">
      <c r="J313">
        <f t="shared" si="11"/>
        <v>300</v>
      </c>
      <c r="K313" s="22">
        <v>0.13380534074853823</v>
      </c>
      <c r="L313" s="22">
        <v>0.10882687059794782</v>
      </c>
      <c r="M313" s="21">
        <v>2560844.7463425184</v>
      </c>
      <c r="N313" s="21">
        <v>804073.79326152499</v>
      </c>
    </row>
    <row r="314" spans="10:14" x14ac:dyDescent="0.25">
      <c r="J314">
        <f t="shared" si="11"/>
        <v>301</v>
      </c>
      <c r="K314" s="22">
        <v>0.12876935944808188</v>
      </c>
      <c r="L314" s="22">
        <v>0.10390183524568153</v>
      </c>
      <c r="M314" s="21">
        <v>2049835.1093442237</v>
      </c>
      <c r="N314" s="21">
        <v>643623.04442122171</v>
      </c>
    </row>
    <row r="315" spans="10:14" x14ac:dyDescent="0.25">
      <c r="J315">
        <f t="shared" si="11"/>
        <v>302</v>
      </c>
      <c r="K315" s="22">
        <v>0.13600344135133846</v>
      </c>
      <c r="L315" s="22">
        <v>0.11097654561275538</v>
      </c>
      <c r="M315" s="21">
        <v>2821244.2093083221</v>
      </c>
      <c r="N315" s="21">
        <v>885836.02591901878</v>
      </c>
    </row>
    <row r="316" spans="10:14" x14ac:dyDescent="0.25">
      <c r="J316">
        <f t="shared" si="11"/>
        <v>303</v>
      </c>
      <c r="K316" s="22">
        <v>0.11976841619619383</v>
      </c>
      <c r="L316" s="22">
        <v>9.5099188636315946E-2</v>
      </c>
      <c r="M316" s="21">
        <v>1373627.6330527773</v>
      </c>
      <c r="N316" s="21">
        <v>431302.20331204252</v>
      </c>
    </row>
    <row r="317" spans="10:14" x14ac:dyDescent="0.25">
      <c r="J317">
        <f t="shared" si="11"/>
        <v>304</v>
      </c>
      <c r="K317" s="22">
        <v>0.1034462192426846</v>
      </c>
      <c r="L317" s="22">
        <v>7.9136580313008631E-2</v>
      </c>
      <c r="M317" s="21">
        <v>659199.51507299044</v>
      </c>
      <c r="N317" s="21">
        <v>206980.55021020889</v>
      </c>
    </row>
    <row r="318" spans="10:14" x14ac:dyDescent="0.25">
      <c r="J318">
        <f t="shared" si="11"/>
        <v>305</v>
      </c>
      <c r="K318" s="22">
        <v>7.7200263931463065E-2</v>
      </c>
      <c r="L318" s="22">
        <v>5.3468840492360004E-2</v>
      </c>
      <c r="M318" s="21">
        <v>197824.86944239866</v>
      </c>
      <c r="N318" s="21">
        <v>62114.578949465154</v>
      </c>
    </row>
    <row r="319" spans="10:14" x14ac:dyDescent="0.25">
      <c r="J319">
        <f t="shared" si="11"/>
        <v>306</v>
      </c>
      <c r="K319" s="22">
        <v>8.1486103321486869E-2</v>
      </c>
      <c r="L319" s="22">
        <v>5.766026004907876E-2</v>
      </c>
      <c r="M319" s="21">
        <v>241271.20601910938</v>
      </c>
      <c r="N319" s="21">
        <v>75756.194945298834</v>
      </c>
    </row>
    <row r="320" spans="10:14" x14ac:dyDescent="0.25">
      <c r="J320">
        <f t="shared" si="11"/>
        <v>307</v>
      </c>
      <c r="K320" s="22">
        <v>0.12128046327349384</v>
      </c>
      <c r="L320" s="22">
        <v>9.6577924331644915E-2</v>
      </c>
      <c r="M320" s="21">
        <v>1469505.0839266309</v>
      </c>
      <c r="N320" s="21">
        <v>461406.54514006275</v>
      </c>
    </row>
    <row r="321" spans="10:14" x14ac:dyDescent="0.25">
      <c r="J321">
        <f t="shared" si="11"/>
        <v>308</v>
      </c>
      <c r="K321" s="22">
        <v>0.12745941235171121</v>
      </c>
      <c r="L321" s="22">
        <v>0.10262074713706615</v>
      </c>
      <c r="M321" s="21">
        <v>1934212.3814324846</v>
      </c>
      <c r="N321" s="21">
        <v>607318.9281517684</v>
      </c>
    </row>
    <row r="322" spans="10:14" x14ac:dyDescent="0.25">
      <c r="J322">
        <f t="shared" si="11"/>
        <v>309</v>
      </c>
      <c r="K322" s="22">
        <v>0.11430920043016779</v>
      </c>
      <c r="L322" s="22">
        <v>8.9760242949426416E-2</v>
      </c>
      <c r="M322" s="21">
        <v>1075831.2303658025</v>
      </c>
      <c r="N322" s="21">
        <v>337797.79096133553</v>
      </c>
    </row>
    <row r="323" spans="10:14" x14ac:dyDescent="0.25">
      <c r="J323">
        <f t="shared" si="11"/>
        <v>310</v>
      </c>
      <c r="K323" s="22">
        <v>0.10404843556795251</v>
      </c>
      <c r="L323" s="22">
        <v>7.972552942038269E-2</v>
      </c>
      <c r="M323" s="21">
        <v>677430.37329911359</v>
      </c>
      <c r="N323" s="21">
        <v>212704.81574767589</v>
      </c>
    </row>
    <row r="324" spans="10:14" x14ac:dyDescent="0.25">
      <c r="J324">
        <f t="shared" si="11"/>
        <v>311</v>
      </c>
      <c r="K324" s="22">
        <v>0.10665838120717486</v>
      </c>
      <c r="L324" s="22">
        <v>8.2277976257208341E-2</v>
      </c>
      <c r="M324" s="21">
        <v>762319.80673610431</v>
      </c>
      <c r="N324" s="21">
        <v>239359.05507592499</v>
      </c>
    </row>
    <row r="325" spans="10:14" x14ac:dyDescent="0.25">
      <c r="J325">
        <f t="shared" si="11"/>
        <v>312</v>
      </c>
      <c r="K325" s="22">
        <v>0.1365735975147595</v>
      </c>
      <c r="L325" s="22">
        <v>0.11153414086453006</v>
      </c>
      <c r="M325" s="21">
        <v>2892920.4458156601</v>
      </c>
      <c r="N325" s="21">
        <v>908341.48372058163</v>
      </c>
    </row>
    <row r="326" spans="10:14" x14ac:dyDescent="0.25">
      <c r="J326">
        <f t="shared" si="11"/>
        <v>313</v>
      </c>
      <c r="K326" s="22">
        <v>0.10892593719679455</v>
      </c>
      <c r="L326" s="22">
        <v>8.4495576511424586E-2</v>
      </c>
      <c r="M326" s="21">
        <v>844472.29498117673</v>
      </c>
      <c r="N326" s="21">
        <v>265153.92723419715</v>
      </c>
    </row>
    <row r="327" spans="10:14" x14ac:dyDescent="0.25">
      <c r="J327">
        <f t="shared" si="11"/>
        <v>314</v>
      </c>
      <c r="K327" s="22">
        <v>9.0792233801963107E-2</v>
      </c>
      <c r="L327" s="22">
        <v>6.6761370413605636E-2</v>
      </c>
      <c r="M327" s="21">
        <v>370305.52376611705</v>
      </c>
      <c r="N327" s="21">
        <v>116271.38567676856</v>
      </c>
    </row>
    <row r="328" spans="10:14" x14ac:dyDescent="0.25">
      <c r="J328">
        <f t="shared" si="11"/>
        <v>315</v>
      </c>
      <c r="K328" s="22">
        <v>9.9632931087130228E-2</v>
      </c>
      <c r="L328" s="22">
        <v>7.5407301379271985E-2</v>
      </c>
      <c r="M328" s="21">
        <v>554428.05346940283</v>
      </c>
      <c r="N328" s="21">
        <v>174083.59826594483</v>
      </c>
    </row>
    <row r="329" spans="10:14" x14ac:dyDescent="0.25">
      <c r="J329">
        <f t="shared" si="11"/>
        <v>316</v>
      </c>
      <c r="K329" s="22">
        <v>0.12762154843370088</v>
      </c>
      <c r="L329" s="22">
        <v>0.10277931125556372</v>
      </c>
      <c r="M329" s="21">
        <v>1948169.1179200204</v>
      </c>
      <c r="N329" s="21">
        <v>611701.17196608498</v>
      </c>
    </row>
    <row r="330" spans="10:14" x14ac:dyDescent="0.25">
      <c r="J330">
        <f t="shared" si="11"/>
        <v>317</v>
      </c>
      <c r="K330" s="22">
        <v>0.1212085852949143</v>
      </c>
      <c r="L330" s="22">
        <v>9.6507629871750433E-2</v>
      </c>
      <c r="M330" s="21">
        <v>1464802.4541856912</v>
      </c>
      <c r="N330" s="21">
        <v>459929.97716791125</v>
      </c>
    </row>
    <row r="331" spans="10:14" x14ac:dyDescent="0.25">
      <c r="J331">
        <f t="shared" si="11"/>
        <v>318</v>
      </c>
      <c r="K331" s="22">
        <v>8.9124791283249793E-2</v>
      </c>
      <c r="L331" s="22">
        <v>6.5130662739653289E-2</v>
      </c>
      <c r="M331" s="21">
        <v>343036.64890086325</v>
      </c>
      <c r="N331" s="21">
        <v>107709.29393645741</v>
      </c>
    </row>
    <row r="332" spans="10:14" x14ac:dyDescent="0.25">
      <c r="J332">
        <f t="shared" si="11"/>
        <v>319</v>
      </c>
      <c r="K332" s="22">
        <v>0.12182582729527414</v>
      </c>
      <c r="L332" s="22">
        <v>9.7111273628807337E-2</v>
      </c>
      <c r="M332" s="21">
        <v>1505670.869751133</v>
      </c>
      <c r="N332" s="21">
        <v>472762.15763305913</v>
      </c>
    </row>
    <row r="333" spans="10:14" x14ac:dyDescent="0.25">
      <c r="J333">
        <f t="shared" si="11"/>
        <v>320</v>
      </c>
      <c r="K333" s="22">
        <v>0.11604077972633564</v>
      </c>
      <c r="L333" s="22">
        <v>9.1453674425851172E-2</v>
      </c>
      <c r="M333" s="21">
        <v>1162683.5368979818</v>
      </c>
      <c r="N333" s="21">
        <v>365068.34832979128</v>
      </c>
    </row>
    <row r="334" spans="10:14" x14ac:dyDescent="0.25">
      <c r="J334">
        <f t="shared" si="11"/>
        <v>321</v>
      </c>
      <c r="K334" s="22">
        <v>9.5929954295894015E-2</v>
      </c>
      <c r="L334" s="22">
        <v>7.1785903578647448E-2</v>
      </c>
      <c r="M334" s="21">
        <v>468379.84504454106</v>
      </c>
      <c r="N334" s="21">
        <v>147065.51782574825</v>
      </c>
    </row>
    <row r="335" spans="10:14" x14ac:dyDescent="0.25">
      <c r="J335">
        <f t="shared" si="11"/>
        <v>322</v>
      </c>
      <c r="K335" s="22">
        <v>0.10246307885730865</v>
      </c>
      <c r="L335" s="22">
        <v>7.8175099150681993E-2</v>
      </c>
      <c r="M335" s="21">
        <v>630465.07014279976</v>
      </c>
      <c r="N335" s="21">
        <v>197958.28747238318</v>
      </c>
    </row>
    <row r="336" spans="10:14" x14ac:dyDescent="0.25">
      <c r="J336">
        <f t="shared" si="11"/>
        <v>323</v>
      </c>
      <c r="K336" s="22">
        <v>0.10907387771649368</v>
      </c>
      <c r="L336" s="22">
        <v>8.4640257805115082E-2</v>
      </c>
      <c r="M336" s="21">
        <v>850123.74924888101</v>
      </c>
      <c r="N336" s="21">
        <v>266928.41445251339</v>
      </c>
    </row>
    <row r="337" spans="10:14" x14ac:dyDescent="0.25">
      <c r="J337">
        <f t="shared" si="11"/>
        <v>324</v>
      </c>
      <c r="K337" s="22">
        <v>0.10361595734808748</v>
      </c>
      <c r="L337" s="22">
        <v>7.9302578977392235E-2</v>
      </c>
      <c r="M337" s="21">
        <v>664288.75285473256</v>
      </c>
      <c r="N337" s="21">
        <v>208578.50835812854</v>
      </c>
    </row>
    <row r="338" spans="10:14" x14ac:dyDescent="0.25">
      <c r="J338">
        <f t="shared" si="11"/>
        <v>325</v>
      </c>
      <c r="K338" s="22">
        <v>0.11109450980695001</v>
      </c>
      <c r="L338" s="22">
        <v>8.6616374054498069E-2</v>
      </c>
      <c r="M338" s="21">
        <v>931125.91164826939</v>
      </c>
      <c r="N338" s="21">
        <v>292362.09842569666</v>
      </c>
    </row>
    <row r="339" spans="10:14" x14ac:dyDescent="0.25">
      <c r="J339">
        <f t="shared" si="11"/>
        <v>326</v>
      </c>
      <c r="K339" s="22">
        <v>0.13913517992926505</v>
      </c>
      <c r="L339" s="22">
        <v>0.11403928994998047</v>
      </c>
      <c r="M339" s="21">
        <v>3237587.7625202485</v>
      </c>
      <c r="N339" s="21">
        <v>1016562.7873164937</v>
      </c>
    </row>
    <row r="340" spans="10:14" x14ac:dyDescent="0.25">
      <c r="J340">
        <f t="shared" si="11"/>
        <v>327</v>
      </c>
      <c r="K340" s="22">
        <v>8.2851687777224292E-2</v>
      </c>
      <c r="L340" s="22">
        <v>5.8995759789794988E-2</v>
      </c>
      <c r="M340" s="21">
        <v>256984.67136750103</v>
      </c>
      <c r="N340" s="21">
        <v>80690.030042490966</v>
      </c>
    </row>
    <row r="341" spans="10:14" x14ac:dyDescent="0.25">
      <c r="J341">
        <f t="shared" si="11"/>
        <v>328</v>
      </c>
      <c r="K341" s="22">
        <v>0.11674446922983583</v>
      </c>
      <c r="L341" s="22">
        <v>9.2141861191247454E-2</v>
      </c>
      <c r="M341" s="21">
        <v>1199910.4726900405</v>
      </c>
      <c r="N341" s="21">
        <v>376757.14887756965</v>
      </c>
    </row>
    <row r="342" spans="10:14" x14ac:dyDescent="0.25">
      <c r="J342">
        <f t="shared" si="11"/>
        <v>329</v>
      </c>
      <c r="K342" s="22">
        <v>0.10415449988825043</v>
      </c>
      <c r="L342" s="22">
        <v>7.9829257074620408E-2</v>
      </c>
      <c r="M342" s="21">
        <v>680692.03124223778</v>
      </c>
      <c r="N342" s="21">
        <v>213728.936276027</v>
      </c>
    </row>
    <row r="343" spans="10:14" x14ac:dyDescent="0.25">
      <c r="J343">
        <f t="shared" si="11"/>
        <v>330</v>
      </c>
      <c r="K343" s="22">
        <v>0.14168700181028249</v>
      </c>
      <c r="L343" s="22">
        <v>0.11653489353285296</v>
      </c>
      <c r="M343" s="21">
        <v>3620855.2273253016</v>
      </c>
      <c r="N343" s="21">
        <v>1136904.0632566586</v>
      </c>
    </row>
    <row r="344" spans="10:14" x14ac:dyDescent="0.25">
      <c r="J344">
        <f t="shared" si="11"/>
        <v>331</v>
      </c>
      <c r="K344" s="22">
        <v>0.13342511951638758</v>
      </c>
      <c r="L344" s="22">
        <v>0.10845502588719502</v>
      </c>
      <c r="M344" s="21">
        <v>2518256.7295161146</v>
      </c>
      <c r="N344" s="21">
        <v>790701.67912379745</v>
      </c>
    </row>
    <row r="345" spans="10:14" x14ac:dyDescent="0.25">
      <c r="J345">
        <f t="shared" si="11"/>
        <v>332</v>
      </c>
      <c r="K345" s="22">
        <v>0.10851553263173219</v>
      </c>
      <c r="L345" s="22">
        <v>8.4094213426243902E-2</v>
      </c>
      <c r="M345" s="21">
        <v>828986.53009961091</v>
      </c>
      <c r="N345" s="21">
        <v>260291.58728654488</v>
      </c>
    </row>
    <row r="346" spans="10:14" x14ac:dyDescent="0.25">
      <c r="J346">
        <f t="shared" si="11"/>
        <v>333</v>
      </c>
      <c r="K346" s="22">
        <v>9.8894118210851811E-2</v>
      </c>
      <c r="L346" s="22">
        <v>7.4684765031877154E-2</v>
      </c>
      <c r="M346" s="21">
        <v>536106.12941054511</v>
      </c>
      <c r="N346" s="21">
        <v>168330.73917564022</v>
      </c>
    </row>
    <row r="347" spans="10:14" x14ac:dyDescent="0.25">
      <c r="J347">
        <f t="shared" si="11"/>
        <v>334</v>
      </c>
      <c r="K347" s="22">
        <v>0.1312383711356393</v>
      </c>
      <c r="L347" s="22">
        <v>0.10631645299759351</v>
      </c>
      <c r="M347" s="21">
        <v>2286465.8533446761</v>
      </c>
      <c r="N347" s="21">
        <v>717922.19129550538</v>
      </c>
    </row>
    <row r="348" spans="10:14" x14ac:dyDescent="0.25">
      <c r="J348">
        <f t="shared" si="11"/>
        <v>335</v>
      </c>
      <c r="K348" s="22">
        <v>0.13881395569566468</v>
      </c>
      <c r="L348" s="22">
        <v>0.11372514249547283</v>
      </c>
      <c r="M348" s="21">
        <v>3192253.4185340805</v>
      </c>
      <c r="N348" s="21">
        <v>1002328.3601861324</v>
      </c>
    </row>
    <row r="349" spans="10:14" x14ac:dyDescent="0.25">
      <c r="J349">
        <f t="shared" si="11"/>
        <v>336</v>
      </c>
      <c r="K349" s="22">
        <v>7.6987772973811985E-2</v>
      </c>
      <c r="L349" s="22">
        <v>5.3261030848910096E-2</v>
      </c>
      <c r="M349" s="21">
        <v>195883.10056967402</v>
      </c>
      <c r="N349" s="21">
        <v>61504.887375870625</v>
      </c>
    </row>
    <row r="350" spans="10:14" x14ac:dyDescent="0.25">
      <c r="J350">
        <f t="shared" si="11"/>
        <v>337</v>
      </c>
      <c r="K350" s="22">
        <v>0.13320208360669361</v>
      </c>
      <c r="L350" s="22">
        <v>0.10823690360386418</v>
      </c>
      <c r="M350" s="21">
        <v>2493598.6229587225</v>
      </c>
      <c r="N350" s="21">
        <v>782959.33656181023</v>
      </c>
    </row>
    <row r="351" spans="10:14" x14ac:dyDescent="0.25">
      <c r="J351">
        <f t="shared" si="11"/>
        <v>338</v>
      </c>
      <c r="K351" s="22">
        <v>0.10013353129729197</v>
      </c>
      <c r="L351" s="22">
        <v>7.589687304074233E-2</v>
      </c>
      <c r="M351" s="21">
        <v>567189.81545108161</v>
      </c>
      <c r="N351" s="21">
        <v>178090.63476433654</v>
      </c>
    </row>
    <row r="352" spans="10:14" x14ac:dyDescent="0.25">
      <c r="J352">
        <f t="shared" si="11"/>
        <v>339</v>
      </c>
      <c r="K352" s="22">
        <v>0.10380193510962621</v>
      </c>
      <c r="L352" s="22">
        <v>7.9484459527709328E-2</v>
      </c>
      <c r="M352" s="21">
        <v>669909.11287379451</v>
      </c>
      <c r="N352" s="21">
        <v>210343.23236432884</v>
      </c>
    </row>
    <row r="353" spans="10:14" x14ac:dyDescent="0.25">
      <c r="J353">
        <f t="shared" si="11"/>
        <v>340</v>
      </c>
      <c r="K353" s="22">
        <v>0.11473295886396051</v>
      </c>
      <c r="L353" s="22">
        <v>9.017466570891175E-2</v>
      </c>
      <c r="M353" s="21">
        <v>1096479.2737638594</v>
      </c>
      <c r="N353" s="21">
        <v>344281.02295039559</v>
      </c>
    </row>
    <row r="354" spans="10:14" x14ac:dyDescent="0.25">
      <c r="J354">
        <f t="shared" si="11"/>
        <v>341</v>
      </c>
      <c r="K354" s="22">
        <v>7.2094288172661614E-2</v>
      </c>
      <c r="L354" s="22">
        <v>4.8475352705256158E-2</v>
      </c>
      <c r="M354" s="21">
        <v>155993.83718438441</v>
      </c>
      <c r="N354" s="21">
        <v>48980.148667510082</v>
      </c>
    </row>
    <row r="355" spans="10:14" x14ac:dyDescent="0.25">
      <c r="J355">
        <f t="shared" si="11"/>
        <v>342</v>
      </c>
      <c r="K355" s="22">
        <v>0.15788859182818538</v>
      </c>
      <c r="L355" s="22">
        <v>0.13237955196990159</v>
      </c>
      <c r="M355" s="21">
        <v>7324822.1151653361</v>
      </c>
      <c r="N355" s="21">
        <v>2299904.1669819131</v>
      </c>
    </row>
    <row r="356" spans="10:14" x14ac:dyDescent="0.25">
      <c r="J356">
        <f t="shared" si="11"/>
        <v>343</v>
      </c>
      <c r="K356" s="22">
        <v>0.119137399713243</v>
      </c>
      <c r="L356" s="22">
        <v>9.4482073857491411E-2</v>
      </c>
      <c r="M356" s="21">
        <v>1335453.5886801984</v>
      </c>
      <c r="N356" s="21">
        <v>419316.02230414166</v>
      </c>
    </row>
    <row r="357" spans="10:14" x14ac:dyDescent="0.25">
      <c r="J357">
        <f t="shared" si="11"/>
        <v>344</v>
      </c>
      <c r="K357" s="22">
        <v>0.12522944045142603</v>
      </c>
      <c r="L357" s="22">
        <v>0.10043990297021632</v>
      </c>
      <c r="M357" s="21">
        <v>1751913.4847955019</v>
      </c>
      <c r="N357" s="21">
        <v>550079.31394413556</v>
      </c>
    </row>
    <row r="358" spans="10:14" x14ac:dyDescent="0.25">
      <c r="J358">
        <f t="shared" si="11"/>
        <v>345</v>
      </c>
      <c r="K358" s="22">
        <v>9.3560888886955462E-2</v>
      </c>
      <c r="L358" s="22">
        <v>6.9469030223737072E-2</v>
      </c>
      <c r="M358" s="21">
        <v>420345.88182807516</v>
      </c>
      <c r="N358" s="21">
        <v>131983.44341885159</v>
      </c>
    </row>
    <row r="359" spans="10:14" x14ac:dyDescent="0.25">
      <c r="J359">
        <f t="shared" si="11"/>
        <v>346</v>
      </c>
      <c r="K359" s="22">
        <v>0.11641532794055554</v>
      </c>
      <c r="L359" s="22">
        <v>9.1819971098953346E-2</v>
      </c>
      <c r="M359" s="21">
        <v>1182354.9061159743</v>
      </c>
      <c r="N359" s="21">
        <v>371244.9166236521</v>
      </c>
    </row>
    <row r="360" spans="10:14" x14ac:dyDescent="0.25">
      <c r="J360">
        <f t="shared" si="11"/>
        <v>347</v>
      </c>
      <c r="K360" s="22">
        <v>0.12167999926470574</v>
      </c>
      <c r="L360" s="22">
        <v>9.696865828473622E-2</v>
      </c>
      <c r="M360" s="21">
        <v>1495915.7374527543</v>
      </c>
      <c r="N360" s="21">
        <v>469699.16592216835</v>
      </c>
    </row>
    <row r="361" spans="10:14" x14ac:dyDescent="0.25">
      <c r="J361">
        <f t="shared" si="11"/>
        <v>348</v>
      </c>
      <c r="K361" s="22">
        <v>9.3771222825455247E-2</v>
      </c>
      <c r="L361" s="22">
        <v>6.9674730368572524E-2</v>
      </c>
      <c r="M361" s="21">
        <v>424407.42604388495</v>
      </c>
      <c r="N361" s="21">
        <v>133258.7184111251</v>
      </c>
    </row>
    <row r="362" spans="10:14" x14ac:dyDescent="0.25">
      <c r="J362">
        <f t="shared" si="11"/>
        <v>349</v>
      </c>
      <c r="K362" s="22">
        <v>0.11853730327424361</v>
      </c>
      <c r="L362" s="22">
        <v>9.3895197933910657E-2</v>
      </c>
      <c r="M362" s="21">
        <v>1300115.5454700056</v>
      </c>
      <c r="N362" s="21">
        <v>408220.31082415377</v>
      </c>
    </row>
    <row r="363" spans="10:14" x14ac:dyDescent="0.25">
      <c r="J363">
        <f t="shared" si="11"/>
        <v>350</v>
      </c>
      <c r="K363" s="22">
        <v>0.10832894470848298</v>
      </c>
      <c r="L363" s="22">
        <v>8.3911736156476069E-2</v>
      </c>
      <c r="M363" s="21">
        <v>822038.37713042414</v>
      </c>
      <c r="N363" s="21">
        <v>258109.95260444452</v>
      </c>
    </row>
    <row r="364" spans="10:14" x14ac:dyDescent="0.25">
      <c r="J364">
        <f t="shared" si="11"/>
        <v>351</v>
      </c>
      <c r="K364" s="22">
        <v>0.10059724551597538</v>
      </c>
      <c r="L364" s="22">
        <v>7.6350371333152145E-2</v>
      </c>
      <c r="M364" s="21">
        <v>579267.82732964249</v>
      </c>
      <c r="N364" s="21">
        <v>181882.98212944824</v>
      </c>
    </row>
    <row r="365" spans="10:14" x14ac:dyDescent="0.25">
      <c r="J365">
        <f t="shared" si="11"/>
        <v>352</v>
      </c>
      <c r="K365" s="22">
        <v>0.10281788376104206</v>
      </c>
      <c r="L365" s="22">
        <v>7.8522087471287305E-2</v>
      </c>
      <c r="M365" s="21">
        <v>640690.58203464269</v>
      </c>
      <c r="N365" s="21">
        <v>201168.97259753884</v>
      </c>
    </row>
    <row r="366" spans="10:14" x14ac:dyDescent="0.25">
      <c r="J366">
        <f t="shared" si="11"/>
        <v>353</v>
      </c>
      <c r="K366" s="22">
        <v>9.6714092616373648E-2</v>
      </c>
      <c r="L366" s="22">
        <v>7.2552766821185166E-2</v>
      </c>
      <c r="M366" s="21">
        <v>485433.2683740019</v>
      </c>
      <c r="N366" s="21">
        <v>152420.08326912331</v>
      </c>
    </row>
    <row r="367" spans="10:14" x14ac:dyDescent="0.25">
      <c r="J367">
        <f t="shared" si="11"/>
        <v>354</v>
      </c>
      <c r="K367" s="22">
        <v>0.10779484905770498</v>
      </c>
      <c r="L367" s="22">
        <v>8.3389406980763026E-2</v>
      </c>
      <c r="M367" s="21">
        <v>802463.71421394579</v>
      </c>
      <c r="N367" s="21">
        <v>251963.7489013313</v>
      </c>
    </row>
    <row r="368" spans="10:14" x14ac:dyDescent="0.25">
      <c r="J368">
        <f t="shared" si="11"/>
        <v>355</v>
      </c>
      <c r="K368" s="22">
        <v>0.12617074732059663</v>
      </c>
      <c r="L368" s="22">
        <v>0.10136047223594757</v>
      </c>
      <c r="M368" s="21">
        <v>1826713.5084159912</v>
      </c>
      <c r="N368" s="21">
        <v>573565.60252702562</v>
      </c>
    </row>
    <row r="369" spans="10:14" x14ac:dyDescent="0.25">
      <c r="J369">
        <f t="shared" si="11"/>
        <v>356</v>
      </c>
      <c r="K369" s="22">
        <v>0.12269470967531171</v>
      </c>
      <c r="L369" s="22">
        <v>9.7961013964073862E-2</v>
      </c>
      <c r="M369" s="21">
        <v>1565100.1731097337</v>
      </c>
      <c r="N369" s="21">
        <v>491422.22886568221</v>
      </c>
    </row>
    <row r="370" spans="10:14" x14ac:dyDescent="0.25">
      <c r="J370">
        <f t="shared" ref="J370:J433" si="12">1+J369</f>
        <v>357</v>
      </c>
      <c r="K370" s="22">
        <v>9.7369232129070893E-2</v>
      </c>
      <c r="L370" s="22">
        <v>7.3193473183698732E-2</v>
      </c>
      <c r="M370" s="21">
        <v>500146.57345926441</v>
      </c>
      <c r="N370" s="21">
        <v>157039.88032953392</v>
      </c>
    </row>
    <row r="371" spans="10:14" x14ac:dyDescent="0.25">
      <c r="J371">
        <f t="shared" si="12"/>
        <v>358</v>
      </c>
      <c r="K371" s="22">
        <v>0.11777509918797779</v>
      </c>
      <c r="L371" s="22">
        <v>9.3149785700120002E-2</v>
      </c>
      <c r="M371" s="21">
        <v>1256550.2421089448</v>
      </c>
      <c r="N371" s="21">
        <v>394541.34071940696</v>
      </c>
    </row>
    <row r="372" spans="10:14" x14ac:dyDescent="0.25">
      <c r="J372">
        <f t="shared" si="12"/>
        <v>359</v>
      </c>
      <c r="K372" s="22">
        <v>0.10698682746401622</v>
      </c>
      <c r="L372" s="22">
        <v>8.2599186629081167E-2</v>
      </c>
      <c r="M372" s="21">
        <v>773714.93928048736</v>
      </c>
      <c r="N372" s="21">
        <v>242936.98671850745</v>
      </c>
    </row>
    <row r="373" spans="10:14" x14ac:dyDescent="0.25">
      <c r="J373">
        <f t="shared" si="12"/>
        <v>360</v>
      </c>
      <c r="K373" s="22">
        <v>9.8863703217906274E-2</v>
      </c>
      <c r="L373" s="22">
        <v>7.4655020101036529E-2</v>
      </c>
      <c r="M373" s="21">
        <v>535364.71985201875</v>
      </c>
      <c r="N373" s="21">
        <v>168097.94568164335</v>
      </c>
    </row>
    <row r="374" spans="10:14" x14ac:dyDescent="0.25">
      <c r="J374">
        <f t="shared" si="12"/>
        <v>361</v>
      </c>
      <c r="K374" s="22">
        <v>7.4348108580719829E-2</v>
      </c>
      <c r="L374" s="22">
        <v>5.0679519981719379E-2</v>
      </c>
      <c r="M374" s="21">
        <v>173264.46796193116</v>
      </c>
      <c r="N374" s="21">
        <v>54402.914581435529</v>
      </c>
    </row>
    <row r="375" spans="10:14" x14ac:dyDescent="0.25">
      <c r="J375">
        <f t="shared" si="12"/>
        <v>362</v>
      </c>
      <c r="K375" s="22">
        <v>0.13171840790567924</v>
      </c>
      <c r="L375" s="22">
        <v>0.1067859142449219</v>
      </c>
      <c r="M375" s="21">
        <v>2335486.317422003</v>
      </c>
      <c r="N375" s="21">
        <v>733314.01485466177</v>
      </c>
    </row>
    <row r="376" spans="10:14" x14ac:dyDescent="0.25">
      <c r="J376">
        <f t="shared" si="12"/>
        <v>363</v>
      </c>
      <c r="K376" s="22">
        <v>0.13042391892788641</v>
      </c>
      <c r="L376" s="22">
        <v>0.10551994370246365</v>
      </c>
      <c r="M376" s="21">
        <v>2205592.3390706922</v>
      </c>
      <c r="N376" s="21">
        <v>692528.901253402</v>
      </c>
    </row>
    <row r="377" spans="10:14" x14ac:dyDescent="0.25">
      <c r="J377">
        <f t="shared" si="12"/>
        <v>364</v>
      </c>
      <c r="K377" s="22">
        <v>8.8742100795484724E-2</v>
      </c>
      <c r="L377" s="22">
        <v>6.4756403172595789E-2</v>
      </c>
      <c r="M377" s="21">
        <v>337061.52687673114</v>
      </c>
      <c r="N377" s="21">
        <v>105833.17901851628</v>
      </c>
    </row>
    <row r="378" spans="10:14" x14ac:dyDescent="0.25">
      <c r="J378">
        <f t="shared" si="12"/>
        <v>365</v>
      </c>
      <c r="K378" s="22">
        <v>0.15241176085587105</v>
      </c>
      <c r="L378" s="22">
        <v>0.12702337915119188</v>
      </c>
      <c r="M378" s="21">
        <v>5778863.2824986707</v>
      </c>
      <c r="N378" s="21">
        <v>1814492.0838855715</v>
      </c>
    </row>
    <row r="379" spans="10:14" x14ac:dyDescent="0.25">
      <c r="J379">
        <f t="shared" si="12"/>
        <v>366</v>
      </c>
      <c r="K379" s="22">
        <v>9.929781008687133E-2</v>
      </c>
      <c r="L379" s="22">
        <v>7.5079563312926867E-2</v>
      </c>
      <c r="M379" s="21">
        <v>546042.53088203329</v>
      </c>
      <c r="N379" s="21">
        <v>171450.6471802</v>
      </c>
    </row>
    <row r="380" spans="10:14" x14ac:dyDescent="0.25">
      <c r="J380">
        <f t="shared" si="12"/>
        <v>367</v>
      </c>
      <c r="K380" s="22">
        <v>0.12317342981149482</v>
      </c>
      <c r="L380" s="22">
        <v>9.8429187583847E-2</v>
      </c>
      <c r="M380" s="21">
        <v>1598819.3086134794</v>
      </c>
      <c r="N380" s="21">
        <v>502009.62321230141</v>
      </c>
    </row>
    <row r="381" spans="10:14" x14ac:dyDescent="0.25">
      <c r="J381">
        <f t="shared" si="12"/>
        <v>368</v>
      </c>
      <c r="K381" s="22">
        <v>9.6994416177959675E-2</v>
      </c>
      <c r="L381" s="22">
        <v>7.2826914672123433E-2</v>
      </c>
      <c r="M381" s="21">
        <v>491676.19165084668</v>
      </c>
      <c r="N381" s="21">
        <v>154380.2844907798</v>
      </c>
    </row>
    <row r="382" spans="10:14" x14ac:dyDescent="0.25">
      <c r="J382">
        <f t="shared" si="12"/>
        <v>369</v>
      </c>
      <c r="K382" s="22">
        <v>0.1411331042042776</v>
      </c>
      <c r="L382" s="22">
        <v>0.11599319865188451</v>
      </c>
      <c r="M382" s="21">
        <v>3534057.0077726417</v>
      </c>
      <c r="N382" s="21">
        <v>1109650.4885353746</v>
      </c>
    </row>
    <row r="383" spans="10:14" x14ac:dyDescent="0.25">
      <c r="J383">
        <f t="shared" si="12"/>
        <v>370</v>
      </c>
      <c r="K383" s="22">
        <v>8.2361531916058883E-2</v>
      </c>
      <c r="L383" s="22">
        <v>5.851640238150968E-2</v>
      </c>
      <c r="M383" s="21">
        <v>251232.46707058285</v>
      </c>
      <c r="N383" s="21">
        <v>78883.908552602094</v>
      </c>
    </row>
    <row r="384" spans="10:14" x14ac:dyDescent="0.25">
      <c r="J384">
        <f t="shared" si="12"/>
        <v>371</v>
      </c>
      <c r="K384" s="22">
        <v>9.3483096443458757E-2</v>
      </c>
      <c r="L384" s="22">
        <v>6.9392951598439945E-2</v>
      </c>
      <c r="M384" s="21">
        <v>418853.38115403912</v>
      </c>
      <c r="N384" s="21">
        <v>131514.81654089206</v>
      </c>
    </row>
    <row r="385" spans="10:14" x14ac:dyDescent="0.25">
      <c r="J385">
        <f t="shared" si="12"/>
        <v>372</v>
      </c>
      <c r="K385" s="22">
        <v>0.11388657111619804</v>
      </c>
      <c r="L385" s="22">
        <v>8.9346924434519304E-2</v>
      </c>
      <c r="M385" s="21">
        <v>1055617.8834583322</v>
      </c>
      <c r="N385" s="21">
        <v>331451.04833056347</v>
      </c>
    </row>
    <row r="386" spans="10:14" x14ac:dyDescent="0.25">
      <c r="J386">
        <f t="shared" si="12"/>
        <v>373</v>
      </c>
      <c r="K386" s="22">
        <v>0.15572994271699314</v>
      </c>
      <c r="L386" s="22">
        <v>0.1302684593046457</v>
      </c>
      <c r="M386" s="21">
        <v>6672315.7165046567</v>
      </c>
      <c r="N386" s="21">
        <v>2095025.1731077824</v>
      </c>
    </row>
    <row r="387" spans="10:14" x14ac:dyDescent="0.25">
      <c r="J387">
        <f t="shared" si="12"/>
        <v>374</v>
      </c>
      <c r="K387" s="22">
        <v>0.1256992238650434</v>
      </c>
      <c r="L387" s="22">
        <v>0.10089933674924256</v>
      </c>
      <c r="M387" s="21">
        <v>1788861.2772469271</v>
      </c>
      <c r="N387" s="21">
        <v>561680.46691191616</v>
      </c>
    </row>
    <row r="388" spans="10:14" x14ac:dyDescent="0.25">
      <c r="J388">
        <f t="shared" si="12"/>
        <v>375</v>
      </c>
      <c r="K388" s="22">
        <v>0.11318214181056474</v>
      </c>
      <c r="L388" s="22">
        <v>8.8658014165312826E-2</v>
      </c>
      <c r="M388" s="21">
        <v>1022750.8720331258</v>
      </c>
      <c r="N388" s="21">
        <v>321131.21047722222</v>
      </c>
    </row>
    <row r="389" spans="10:14" x14ac:dyDescent="0.25">
      <c r="J389">
        <f t="shared" si="12"/>
        <v>376</v>
      </c>
      <c r="K389" s="22">
        <v>0.11578532544372933</v>
      </c>
      <c r="L389" s="22">
        <v>9.1203847967478602E-2</v>
      </c>
      <c r="M389" s="21">
        <v>1149451.3609116438</v>
      </c>
      <c r="N389" s="21">
        <v>360913.60761244217</v>
      </c>
    </row>
    <row r="390" spans="10:14" x14ac:dyDescent="0.25">
      <c r="J390">
        <f t="shared" si="12"/>
        <v>377</v>
      </c>
      <c r="K390" s="22">
        <v>0.10457741279893162</v>
      </c>
      <c r="L390" s="22">
        <v>8.0242852938418929E-2</v>
      </c>
      <c r="M390" s="21">
        <v>693851.03559283691</v>
      </c>
      <c r="N390" s="21">
        <v>217860.70199858514</v>
      </c>
    </row>
    <row r="391" spans="10:14" x14ac:dyDescent="0.25">
      <c r="J391">
        <f t="shared" si="12"/>
        <v>378</v>
      </c>
      <c r="K391" s="22">
        <v>0.13853715777455711</v>
      </c>
      <c r="L391" s="22">
        <v>0.11345444261285698</v>
      </c>
      <c r="M391" s="21">
        <v>3153688.3971749363</v>
      </c>
      <c r="N391" s="21">
        <v>990219.41720716143</v>
      </c>
    </row>
    <row r="392" spans="10:14" x14ac:dyDescent="0.25">
      <c r="J392">
        <f t="shared" si="12"/>
        <v>379</v>
      </c>
      <c r="K392" s="22">
        <v>8.5202784908019913E-2</v>
      </c>
      <c r="L392" s="22">
        <v>6.1295060719433359E-2</v>
      </c>
      <c r="M392" s="21">
        <v>286419.98023564741</v>
      </c>
      <c r="N392" s="21">
        <v>89932.355447511596</v>
      </c>
    </row>
    <row r="393" spans="10:14" x14ac:dyDescent="0.25">
      <c r="J393">
        <f t="shared" si="12"/>
        <v>380</v>
      </c>
      <c r="K393" s="22">
        <v>0.12633587114318656</v>
      </c>
      <c r="L393" s="22">
        <v>0.10152195827317367</v>
      </c>
      <c r="M393" s="21">
        <v>1840153.7447821076</v>
      </c>
      <c r="N393" s="21">
        <v>577785.67164783808</v>
      </c>
    </row>
    <row r="394" spans="10:14" x14ac:dyDescent="0.25">
      <c r="J394">
        <f t="shared" si="12"/>
        <v>381</v>
      </c>
      <c r="K394" s="22">
        <v>0.13110753812585263</v>
      </c>
      <c r="L394" s="22">
        <v>0.10618850232422949</v>
      </c>
      <c r="M394" s="21">
        <v>2273281.2256135172</v>
      </c>
      <c r="N394" s="21">
        <v>713782.38014620577</v>
      </c>
    </row>
    <row r="395" spans="10:14" x14ac:dyDescent="0.25">
      <c r="J395">
        <f t="shared" si="12"/>
        <v>382</v>
      </c>
      <c r="K395" s="22">
        <v>0.15923249926249428</v>
      </c>
      <c r="L395" s="22">
        <v>0.13369385224809061</v>
      </c>
      <c r="M395" s="21">
        <v>7762216.2494598944</v>
      </c>
      <c r="N395" s="21">
        <v>2437240.5522566829</v>
      </c>
    </row>
    <row r="396" spans="10:14" x14ac:dyDescent="0.25">
      <c r="J396">
        <f t="shared" si="12"/>
        <v>383</v>
      </c>
      <c r="K396" s="22">
        <v>0.1047214938013854</v>
      </c>
      <c r="L396" s="22">
        <v>8.0383759742542527E-2</v>
      </c>
      <c r="M396" s="21">
        <v>698390.82174835808</v>
      </c>
      <c r="N396" s="21">
        <v>219286.13908526508</v>
      </c>
    </row>
    <row r="397" spans="10:14" x14ac:dyDescent="0.25">
      <c r="J397">
        <f t="shared" si="12"/>
        <v>384</v>
      </c>
      <c r="K397" s="22">
        <v>0.14034944813537686</v>
      </c>
      <c r="L397" s="22">
        <v>0.11522680703660892</v>
      </c>
      <c r="M397" s="21">
        <v>3414728.3997528767</v>
      </c>
      <c r="N397" s="21">
        <v>1072182.7714345595</v>
      </c>
    </row>
    <row r="398" spans="10:14" x14ac:dyDescent="0.25">
      <c r="J398">
        <f t="shared" si="12"/>
        <v>385</v>
      </c>
      <c r="K398" s="22">
        <v>9.2402875044013788E-2</v>
      </c>
      <c r="L398" s="22">
        <v>6.8336528180017231E-2</v>
      </c>
      <c r="M398" s="21">
        <v>398657.60540216463</v>
      </c>
      <c r="N398" s="21">
        <v>125173.59103713524</v>
      </c>
    </row>
    <row r="399" spans="10:14" x14ac:dyDescent="0.25">
      <c r="J399">
        <f t="shared" si="12"/>
        <v>386</v>
      </c>
      <c r="K399" s="22">
        <v>6.6640195821316306E-2</v>
      </c>
      <c r="L399" s="22">
        <v>4.3141417560884854E-2</v>
      </c>
      <c r="M399" s="21">
        <v>120880.32584422278</v>
      </c>
      <c r="N399" s="21">
        <v>37954.937436591128</v>
      </c>
    </row>
    <row r="400" spans="10:14" x14ac:dyDescent="0.25">
      <c r="J400">
        <f t="shared" si="12"/>
        <v>387</v>
      </c>
      <c r="K400" s="22">
        <v>0.13313500567130854</v>
      </c>
      <c r="L400" s="22">
        <v>0.10817130343908632</v>
      </c>
      <c r="M400" s="21">
        <v>2486229.1032109312</v>
      </c>
      <c r="N400" s="21">
        <v>780645.39788724377</v>
      </c>
    </row>
    <row r="401" spans="10:14" x14ac:dyDescent="0.25">
      <c r="J401">
        <f t="shared" si="12"/>
        <v>388</v>
      </c>
      <c r="K401" s="22">
        <v>0.10259667652897386</v>
      </c>
      <c r="L401" s="22">
        <v>7.8305753578622905E-2</v>
      </c>
      <c r="M401" s="21">
        <v>634296.45561834041</v>
      </c>
      <c r="N401" s="21">
        <v>199161.29544745275</v>
      </c>
    </row>
    <row r="402" spans="10:14" x14ac:dyDescent="0.25">
      <c r="J402">
        <f t="shared" si="12"/>
        <v>389</v>
      </c>
      <c r="K402" s="22">
        <v>9.5176230128561023E-2</v>
      </c>
      <c r="L402" s="22">
        <v>7.1048784445652213E-2</v>
      </c>
      <c r="M402" s="21">
        <v>452541.89601562975</v>
      </c>
      <c r="N402" s="21">
        <v>142092.5963820146</v>
      </c>
    </row>
    <row r="403" spans="10:14" x14ac:dyDescent="0.25">
      <c r="J403">
        <f t="shared" si="12"/>
        <v>390</v>
      </c>
      <c r="K403" s="22">
        <v>0.15126346562188009</v>
      </c>
      <c r="L403" s="22">
        <v>0.12590038160913752</v>
      </c>
      <c r="M403" s="21">
        <v>5497870.1185381012</v>
      </c>
      <c r="N403" s="21">
        <v>1726263.6820861159</v>
      </c>
    </row>
    <row r="404" spans="10:14" x14ac:dyDescent="0.25">
      <c r="J404">
        <f t="shared" si="12"/>
        <v>391</v>
      </c>
      <c r="K404" s="22">
        <v>0.12086892962168694</v>
      </c>
      <c r="L404" s="22">
        <v>9.6175457034235912E-2</v>
      </c>
      <c r="M404" s="21">
        <v>1442779.1808599657</v>
      </c>
      <c r="N404" s="21">
        <v>453014.93987471214</v>
      </c>
    </row>
    <row r="405" spans="10:14" x14ac:dyDescent="0.25">
      <c r="J405">
        <f t="shared" si="12"/>
        <v>392</v>
      </c>
      <c r="K405" s="22">
        <v>0.1114883265486557</v>
      </c>
      <c r="L405" s="22">
        <v>8.7001514756875009E-2</v>
      </c>
      <c r="M405" s="21">
        <v>947771.45293296431</v>
      </c>
      <c r="N405" s="21">
        <v>297588.5939173862</v>
      </c>
    </row>
    <row r="406" spans="10:14" x14ac:dyDescent="0.25">
      <c r="J406">
        <f t="shared" si="12"/>
        <v>393</v>
      </c>
      <c r="K406" s="22">
        <v>0.10058484632574305</v>
      </c>
      <c r="L406" s="22">
        <v>7.6338245305156649E-2</v>
      </c>
      <c r="M406" s="21">
        <v>578941.61944949615</v>
      </c>
      <c r="N406" s="21">
        <v>181780.55686217826</v>
      </c>
    </row>
    <row r="407" spans="10:14" x14ac:dyDescent="0.25">
      <c r="J407">
        <f t="shared" si="12"/>
        <v>394</v>
      </c>
      <c r="K407" s="22">
        <v>0.10529217203486407</v>
      </c>
      <c r="L407" s="22">
        <v>8.0941865562831561E-2</v>
      </c>
      <c r="M407" s="21">
        <v>716659.79784942907</v>
      </c>
      <c r="N407" s="21">
        <v>225022.3731672306</v>
      </c>
    </row>
    <row r="408" spans="10:14" x14ac:dyDescent="0.25">
      <c r="J408">
        <f t="shared" si="12"/>
        <v>395</v>
      </c>
      <c r="K408" s="22">
        <v>0.11464327280157915</v>
      </c>
      <c r="L408" s="22">
        <v>9.0086955488900777E-2</v>
      </c>
      <c r="M408" s="21">
        <v>1092077.0841593966</v>
      </c>
      <c r="N408" s="21">
        <v>342898.78949052951</v>
      </c>
    </row>
    <row r="409" spans="10:14" x14ac:dyDescent="0.25">
      <c r="J409">
        <f t="shared" si="12"/>
        <v>396</v>
      </c>
      <c r="K409" s="22">
        <v>9.9602535491662092E-2</v>
      </c>
      <c r="L409" s="22">
        <v>7.5377575418569931E-2</v>
      </c>
      <c r="M409" s="21">
        <v>553662.30870166072</v>
      </c>
      <c r="N409" s="21">
        <v>173843.16381518479</v>
      </c>
    </row>
    <row r="410" spans="10:14" x14ac:dyDescent="0.25">
      <c r="J410">
        <f t="shared" si="12"/>
        <v>397</v>
      </c>
      <c r="K410" s="22">
        <v>0.14314640493387332</v>
      </c>
      <c r="L410" s="22">
        <v>0.11796214505506186</v>
      </c>
      <c r="M410" s="21">
        <v>3859677.997968819</v>
      </c>
      <c r="N410" s="21">
        <v>1211891.4795702894</v>
      </c>
    </row>
    <row r="411" spans="10:14" x14ac:dyDescent="0.25">
      <c r="J411">
        <f t="shared" si="12"/>
        <v>398</v>
      </c>
      <c r="K411" s="22">
        <v>0.12467850247092116</v>
      </c>
      <c r="L411" s="22">
        <v>9.990110251227069E-2</v>
      </c>
      <c r="M411" s="21">
        <v>1709535.1229682914</v>
      </c>
      <c r="N411" s="21">
        <v>536773.02890077943</v>
      </c>
    </row>
    <row r="412" spans="10:14" x14ac:dyDescent="0.25">
      <c r="J412">
        <f t="shared" si="12"/>
        <v>399</v>
      </c>
      <c r="K412" s="22">
        <v>8.3558866598476333E-2</v>
      </c>
      <c r="L412" s="22">
        <v>5.9687359001000306E-2</v>
      </c>
      <c r="M412" s="21">
        <v>265511.80975640262</v>
      </c>
      <c r="N412" s="21">
        <v>83367.446750326402</v>
      </c>
    </row>
    <row r="413" spans="10:14" x14ac:dyDescent="0.25">
      <c r="J413">
        <f t="shared" si="12"/>
        <v>400</v>
      </c>
      <c r="K413" s="22">
        <v>0.14253273999134453</v>
      </c>
      <c r="L413" s="22">
        <v>0.1173619995509223</v>
      </c>
      <c r="M413" s="21">
        <v>3757431.0974319708</v>
      </c>
      <c r="N413" s="21">
        <v>1179787.2087895954</v>
      </c>
    </row>
    <row r="414" spans="10:14" x14ac:dyDescent="0.25">
      <c r="J414">
        <f t="shared" si="12"/>
        <v>401</v>
      </c>
      <c r="K414" s="22">
        <v>0.148621546657701</v>
      </c>
      <c r="L414" s="22">
        <v>0.12331666584052936</v>
      </c>
      <c r="M414" s="21">
        <v>4901243.4127967218</v>
      </c>
      <c r="N414" s="21">
        <v>1538930.2253696292</v>
      </c>
    </row>
    <row r="415" spans="10:14" x14ac:dyDescent="0.25">
      <c r="J415">
        <f t="shared" si="12"/>
        <v>402</v>
      </c>
      <c r="K415" s="22">
        <v>0.1087654030707168</v>
      </c>
      <c r="L415" s="22">
        <v>8.4338579056706831E-2</v>
      </c>
      <c r="M415" s="21">
        <v>838381.40523535188</v>
      </c>
      <c r="N415" s="21">
        <v>263241.46267372044</v>
      </c>
    </row>
    <row r="416" spans="10:14" x14ac:dyDescent="0.25">
      <c r="J416">
        <f t="shared" si="12"/>
        <v>403</v>
      </c>
      <c r="K416" s="22">
        <v>0.13504729620989342</v>
      </c>
      <c r="L416" s="22">
        <v>0.11004146497155287</v>
      </c>
      <c r="M416" s="21">
        <v>2704931.39776569</v>
      </c>
      <c r="N416" s="21">
        <v>849315.23186636448</v>
      </c>
    </row>
    <row r="417" spans="10:14" x14ac:dyDescent="0.25">
      <c r="J417">
        <f t="shared" si="12"/>
        <v>404</v>
      </c>
      <c r="K417" s="22">
        <v>6.4707414201738978E-2</v>
      </c>
      <c r="L417" s="22">
        <v>4.1251216379286859E-2</v>
      </c>
      <c r="M417" s="21">
        <v>110400.80674980745</v>
      </c>
      <c r="N417" s="21">
        <v>34664.497170019778</v>
      </c>
    </row>
    <row r="418" spans="10:14" x14ac:dyDescent="0.25">
      <c r="J418">
        <f t="shared" si="12"/>
        <v>405</v>
      </c>
      <c r="K418" s="22">
        <v>0.13653990030905372</v>
      </c>
      <c r="L418" s="22">
        <v>0.11150118603021442</v>
      </c>
      <c r="M418" s="21">
        <v>2888635.0849979031</v>
      </c>
      <c r="N418" s="21">
        <v>906995.9330646313</v>
      </c>
    </row>
    <row r="419" spans="10:14" x14ac:dyDescent="0.25">
      <c r="J419">
        <f t="shared" si="12"/>
        <v>406</v>
      </c>
      <c r="K419" s="22">
        <v>0.13257377647031032</v>
      </c>
      <c r="L419" s="22">
        <v>0.1076224384829374</v>
      </c>
      <c r="M419" s="21">
        <v>2425400.2587931757</v>
      </c>
      <c r="N419" s="21">
        <v>761545.88795382984</v>
      </c>
    </row>
    <row r="420" spans="10:14" x14ac:dyDescent="0.25">
      <c r="J420">
        <f t="shared" si="12"/>
        <v>407</v>
      </c>
      <c r="K420" s="22">
        <v>0.10641735240849637</v>
      </c>
      <c r="L420" s="22">
        <v>8.2042257479956637E-2</v>
      </c>
      <c r="M420" s="21">
        <v>754062.33616256074</v>
      </c>
      <c r="N420" s="21">
        <v>236766.31074954694</v>
      </c>
    </row>
    <row r="421" spans="10:14" x14ac:dyDescent="0.25">
      <c r="J421">
        <f t="shared" si="12"/>
        <v>408</v>
      </c>
      <c r="K421" s="22">
        <v>0.1290300264496238</v>
      </c>
      <c r="L421" s="22">
        <v>0.10415675958339632</v>
      </c>
      <c r="M421" s="21">
        <v>2073637.9643424484</v>
      </c>
      <c r="N421" s="21">
        <v>651096.84849943139</v>
      </c>
    </row>
    <row r="422" spans="10:14" x14ac:dyDescent="0.25">
      <c r="J422">
        <f t="shared" si="12"/>
        <v>409</v>
      </c>
      <c r="K422" s="22">
        <v>0.13865790562061742</v>
      </c>
      <c r="L422" s="22">
        <v>0.11357253030522063</v>
      </c>
      <c r="M422" s="21">
        <v>3170455.1849551671</v>
      </c>
      <c r="N422" s="21">
        <v>995483.98260907282</v>
      </c>
    </row>
    <row r="423" spans="10:14" x14ac:dyDescent="0.25">
      <c r="J423">
        <f t="shared" si="12"/>
        <v>410</v>
      </c>
      <c r="K423" s="22">
        <v>9.2909918707031025E-2</v>
      </c>
      <c r="L423" s="22">
        <v>6.8832401340879867E-2</v>
      </c>
      <c r="M423" s="21">
        <v>408015.53725210263</v>
      </c>
      <c r="N423" s="21">
        <v>128111.86668637527</v>
      </c>
    </row>
    <row r="424" spans="10:14" x14ac:dyDescent="0.25">
      <c r="J424">
        <f t="shared" si="12"/>
        <v>411</v>
      </c>
      <c r="K424" s="22">
        <v>0.1172318265712573</v>
      </c>
      <c r="L424" s="22">
        <v>9.2618481733001801E-2</v>
      </c>
      <c r="M424" s="21">
        <v>1226374.9689442646</v>
      </c>
      <c r="N424" s="21">
        <v>385066.6756149017</v>
      </c>
    </row>
    <row r="425" spans="10:14" x14ac:dyDescent="0.25">
      <c r="J425">
        <f t="shared" si="12"/>
        <v>412</v>
      </c>
      <c r="K425" s="22">
        <v>9.5179646482273395E-2</v>
      </c>
      <c r="L425" s="22">
        <v>7.1052125534867061E-2</v>
      </c>
      <c r="M425" s="21">
        <v>452612.48562982917</v>
      </c>
      <c r="N425" s="21">
        <v>142114.76065375941</v>
      </c>
    </row>
    <row r="426" spans="10:14" x14ac:dyDescent="0.25">
      <c r="J426">
        <f t="shared" si="12"/>
        <v>413</v>
      </c>
      <c r="K426" s="22">
        <v>8.1381696270275805E-2</v>
      </c>
      <c r="L426" s="22">
        <v>5.7558153153210334E-2</v>
      </c>
      <c r="M426" s="21">
        <v>240109.33599280423</v>
      </c>
      <c r="N426" s="21">
        <v>75391.382029302127</v>
      </c>
    </row>
    <row r="427" spans="10:14" x14ac:dyDescent="0.25">
      <c r="J427">
        <f t="shared" si="12"/>
        <v>414</v>
      </c>
      <c r="K427" s="22">
        <v>9.4095368749646857E-2</v>
      </c>
      <c r="L427" s="22">
        <v>6.9991735146924805E-2</v>
      </c>
      <c r="M427" s="21">
        <v>430742.09389533842</v>
      </c>
      <c r="N427" s="21">
        <v>135247.72630223009</v>
      </c>
    </row>
    <row r="428" spans="10:14" x14ac:dyDescent="0.25">
      <c r="J428">
        <f t="shared" si="12"/>
        <v>415</v>
      </c>
      <c r="K428" s="22">
        <v>0.1300791825709493</v>
      </c>
      <c r="L428" s="22">
        <v>0.10518280211201092</v>
      </c>
      <c r="M428" s="21">
        <v>2172211.3001476643</v>
      </c>
      <c r="N428" s="21">
        <v>682047.66507999296</v>
      </c>
    </row>
    <row r="429" spans="10:14" x14ac:dyDescent="0.25">
      <c r="J429">
        <f t="shared" si="12"/>
        <v>416</v>
      </c>
      <c r="K429" s="22">
        <v>0.12579034994123872</v>
      </c>
      <c r="L429" s="22">
        <v>0.10098845525862532</v>
      </c>
      <c r="M429" s="21">
        <v>1796116.1293754203</v>
      </c>
      <c r="N429" s="21">
        <v>563958.40136258537</v>
      </c>
    </row>
    <row r="430" spans="10:14" x14ac:dyDescent="0.25">
      <c r="J430">
        <f t="shared" si="12"/>
        <v>417</v>
      </c>
      <c r="K430" s="22">
        <v>0.13521166348835467</v>
      </c>
      <c r="L430" s="22">
        <v>0.11020221113181039</v>
      </c>
      <c r="M430" s="21">
        <v>2724586.2291044979</v>
      </c>
      <c r="N430" s="21">
        <v>855486.60746931052</v>
      </c>
    </row>
    <row r="431" spans="10:14" x14ac:dyDescent="0.25">
      <c r="J431">
        <f t="shared" si="12"/>
        <v>418</v>
      </c>
      <c r="K431" s="22">
        <v>0.13396160693674464</v>
      </c>
      <c r="L431" s="22">
        <v>0.10897969414024544</v>
      </c>
      <c r="M431" s="21">
        <v>2578551.8290036749</v>
      </c>
      <c r="N431" s="21">
        <v>809633.5997055847</v>
      </c>
    </row>
    <row r="432" spans="10:14" x14ac:dyDescent="0.25">
      <c r="J432">
        <f t="shared" si="12"/>
        <v>419</v>
      </c>
      <c r="K432" s="22">
        <v>0.13462600224348553</v>
      </c>
      <c r="L432" s="22">
        <v>0.10962945238563115</v>
      </c>
      <c r="M432" s="21">
        <v>2655185.9063704899</v>
      </c>
      <c r="N432" s="21">
        <v>833695.75863553898</v>
      </c>
    </row>
    <row r="433" spans="10:14" x14ac:dyDescent="0.25">
      <c r="J433">
        <f t="shared" si="12"/>
        <v>420</v>
      </c>
      <c r="K433" s="22">
        <v>0.1300167117721287</v>
      </c>
      <c r="L433" s="22">
        <v>0.10512170758557793</v>
      </c>
      <c r="M433" s="21">
        <v>2166215.4304220458</v>
      </c>
      <c r="N433" s="21">
        <v>680165.03563864715</v>
      </c>
    </row>
    <row r="434" spans="10:14" x14ac:dyDescent="0.25">
      <c r="J434">
        <f t="shared" ref="J434:J497" si="13">1+J433</f>
        <v>421</v>
      </c>
      <c r="K434" s="22">
        <v>0.15952530000832188</v>
      </c>
      <c r="L434" s="22">
        <v>0.13398020240277453</v>
      </c>
      <c r="M434" s="21">
        <v>7860854.9720610259</v>
      </c>
      <c r="N434" s="21">
        <v>2468211.8994879592</v>
      </c>
    </row>
    <row r="435" spans="10:14" x14ac:dyDescent="0.25">
      <c r="J435">
        <f t="shared" si="13"/>
        <v>422</v>
      </c>
      <c r="K435" s="22">
        <v>0.11115288404726043</v>
      </c>
      <c r="L435" s="22">
        <v>8.6673462272272905E-2</v>
      </c>
      <c r="M435" s="21">
        <v>933575.01875385514</v>
      </c>
      <c r="N435" s="21">
        <v>293131.0879723315</v>
      </c>
    </row>
    <row r="436" spans="10:14" x14ac:dyDescent="0.25">
      <c r="J436">
        <f t="shared" si="13"/>
        <v>423</v>
      </c>
      <c r="K436" s="22">
        <v>0.1018301605933245</v>
      </c>
      <c r="L436" s="22">
        <v>7.7556124488299183E-2</v>
      </c>
      <c r="M436" s="21">
        <v>612619.9582346289</v>
      </c>
      <c r="N436" s="21">
        <v>192355.14154029466</v>
      </c>
    </row>
    <row r="437" spans="10:14" x14ac:dyDescent="0.25">
      <c r="J437">
        <f t="shared" si="13"/>
        <v>424</v>
      </c>
      <c r="K437" s="22">
        <v>0.12925656310637423</v>
      </c>
      <c r="L437" s="22">
        <v>0.10437830549004601</v>
      </c>
      <c r="M437" s="21">
        <v>2094544.037666878</v>
      </c>
      <c r="N437" s="21">
        <v>657661.09871576575</v>
      </c>
    </row>
    <row r="438" spans="10:14" x14ac:dyDescent="0.25">
      <c r="J438">
        <f t="shared" si="13"/>
        <v>425</v>
      </c>
      <c r="K438" s="22">
        <v>0.12097417811854272</v>
      </c>
      <c r="L438" s="22">
        <v>9.6278386838153374E-2</v>
      </c>
      <c r="M438" s="21">
        <v>1449568.5652891954</v>
      </c>
      <c r="N438" s="21">
        <v>455146.72318555845</v>
      </c>
    </row>
    <row r="439" spans="10:14" x14ac:dyDescent="0.25">
      <c r="J439">
        <f t="shared" si="13"/>
        <v>426</v>
      </c>
      <c r="K439" s="22">
        <v>0.13551583756043373</v>
      </c>
      <c r="L439" s="22">
        <v>0.11049968405096067</v>
      </c>
      <c r="M439" s="21">
        <v>2761328.8188013216</v>
      </c>
      <c r="N439" s="21">
        <v>867023.32929283066</v>
      </c>
    </row>
    <row r="440" spans="10:14" x14ac:dyDescent="0.25">
      <c r="J440">
        <f t="shared" si="13"/>
        <v>427</v>
      </c>
      <c r="K440" s="22">
        <v>0.16960954967760844</v>
      </c>
      <c r="L440" s="22">
        <v>0.14384228948356137</v>
      </c>
      <c r="M440" s="21">
        <v>12120027.606800208</v>
      </c>
      <c r="N440" s="21">
        <v>3805539.7876630113</v>
      </c>
    </row>
    <row r="441" spans="10:14" x14ac:dyDescent="0.25">
      <c r="J441">
        <f t="shared" si="13"/>
        <v>428</v>
      </c>
      <c r="K441" s="22">
        <v>0.12242506569714418</v>
      </c>
      <c r="L441" s="22">
        <v>9.7697310418375816E-2</v>
      </c>
      <c r="M441" s="21">
        <v>1546415.3937103325</v>
      </c>
      <c r="N441" s="21">
        <v>485555.43765571568</v>
      </c>
    </row>
    <row r="442" spans="10:14" x14ac:dyDescent="0.25">
      <c r="J442">
        <f t="shared" si="13"/>
        <v>429</v>
      </c>
      <c r="K442" s="22">
        <v>9.1166010515354445E-2</v>
      </c>
      <c r="L442" s="22">
        <v>6.7126912582544884E-2</v>
      </c>
      <c r="M442" s="21">
        <v>376703.62511103175</v>
      </c>
      <c r="N442" s="21">
        <v>118280.31090561145</v>
      </c>
    </row>
    <row r="443" spans="10:14" x14ac:dyDescent="0.25">
      <c r="J443">
        <f t="shared" si="13"/>
        <v>430</v>
      </c>
      <c r="K443" s="22">
        <v>8.8684951202711693E-2</v>
      </c>
      <c r="L443" s="22">
        <v>6.4700512622575257E-2</v>
      </c>
      <c r="M443" s="21">
        <v>336178.02210101101</v>
      </c>
      <c r="N443" s="21">
        <v>105555.76937180007</v>
      </c>
    </row>
    <row r="444" spans="10:14" x14ac:dyDescent="0.25">
      <c r="J444">
        <f t="shared" si="13"/>
        <v>431</v>
      </c>
      <c r="K444" s="22">
        <v>0.11689409787115768</v>
      </c>
      <c r="L444" s="22">
        <v>9.2288193416141695E-2</v>
      </c>
      <c r="M444" s="21">
        <v>1207975.5053653987</v>
      </c>
      <c r="N444" s="21">
        <v>379289.47006780008</v>
      </c>
    </row>
    <row r="445" spans="10:14" x14ac:dyDescent="0.25">
      <c r="J445">
        <f t="shared" si="13"/>
        <v>432</v>
      </c>
      <c r="K445" s="22">
        <v>0.11023839906536015</v>
      </c>
      <c r="L445" s="22">
        <v>8.5779123990165518E-2</v>
      </c>
      <c r="M445" s="21">
        <v>895922.66939768638</v>
      </c>
      <c r="N445" s="21">
        <v>281308.71279114846</v>
      </c>
    </row>
    <row r="446" spans="10:14" x14ac:dyDescent="0.25">
      <c r="J446">
        <f t="shared" si="13"/>
        <v>433</v>
      </c>
      <c r="K446" s="22">
        <v>0.10677854816820886</v>
      </c>
      <c r="L446" s="22">
        <v>8.2395495861821155E-2</v>
      </c>
      <c r="M446" s="21">
        <v>766469.67730351444</v>
      </c>
      <c r="N446" s="21">
        <v>240662.06345761137</v>
      </c>
    </row>
    <row r="447" spans="10:14" x14ac:dyDescent="0.25">
      <c r="J447">
        <f t="shared" si="13"/>
        <v>434</v>
      </c>
      <c r="K447" s="22">
        <v>0.10281084588666811</v>
      </c>
      <c r="L447" s="22">
        <v>7.8515204645869918E-2</v>
      </c>
      <c r="M447" s="21">
        <v>640486.17861681874</v>
      </c>
      <c r="N447" s="21">
        <v>201104.79243520764</v>
      </c>
    </row>
    <row r="448" spans="10:14" x14ac:dyDescent="0.25">
      <c r="J448">
        <f t="shared" si="13"/>
        <v>435</v>
      </c>
      <c r="K448" s="22">
        <v>0.11596949648327648</v>
      </c>
      <c r="L448" s="22">
        <v>9.1383961599066366E-2</v>
      </c>
      <c r="M448" s="21">
        <v>1158976.2220604697</v>
      </c>
      <c r="N448" s="21">
        <v>363904.29701099475</v>
      </c>
    </row>
    <row r="449" spans="10:14" x14ac:dyDescent="0.25">
      <c r="J449">
        <f t="shared" si="13"/>
        <v>436</v>
      </c>
      <c r="K449" s="22">
        <v>9.0330824219021055E-2</v>
      </c>
      <c r="L449" s="22">
        <v>6.6310125984310853E-2</v>
      </c>
      <c r="M449" s="21">
        <v>362554.10757433786</v>
      </c>
      <c r="N449" s="21">
        <v>113837.53620995709</v>
      </c>
    </row>
    <row r="450" spans="10:14" x14ac:dyDescent="0.25">
      <c r="J450">
        <f t="shared" si="13"/>
        <v>437</v>
      </c>
      <c r="K450" s="22">
        <v>0.10744256368987481</v>
      </c>
      <c r="L450" s="22">
        <v>8.3044882689044197E-2</v>
      </c>
      <c r="M450" s="21">
        <v>789803.20842166268</v>
      </c>
      <c r="N450" s="21">
        <v>247988.5056025917</v>
      </c>
    </row>
    <row r="451" spans="10:14" x14ac:dyDescent="0.25">
      <c r="J451">
        <f t="shared" si="13"/>
        <v>438</v>
      </c>
      <c r="K451" s="22">
        <v>9.8411011808145599E-2</v>
      </c>
      <c r="L451" s="22">
        <v>7.4212301777889511E-2</v>
      </c>
      <c r="M451" s="21">
        <v>524447.76346901641</v>
      </c>
      <c r="N451" s="21">
        <v>164670.1554798795</v>
      </c>
    </row>
    <row r="452" spans="10:14" x14ac:dyDescent="0.25">
      <c r="J452">
        <f t="shared" si="13"/>
        <v>439</v>
      </c>
      <c r="K452" s="22">
        <v>0.10517927941675165</v>
      </c>
      <c r="L452" s="22">
        <v>8.0831460042627867E-2</v>
      </c>
      <c r="M452" s="21">
        <v>713009.02223432693</v>
      </c>
      <c r="N452" s="21">
        <v>223876.07446975022</v>
      </c>
    </row>
    <row r="453" spans="10:14" x14ac:dyDescent="0.25">
      <c r="J453">
        <f t="shared" si="13"/>
        <v>440</v>
      </c>
      <c r="K453" s="22">
        <v>8.9175244166752154E-2</v>
      </c>
      <c r="L453" s="22">
        <v>6.5180004113269963E-2</v>
      </c>
      <c r="M453" s="21">
        <v>343832.09702025267</v>
      </c>
      <c r="N453" s="21">
        <v>107959.05487476251</v>
      </c>
    </row>
    <row r="454" spans="10:14" x14ac:dyDescent="0.25">
      <c r="J454">
        <f t="shared" si="13"/>
        <v>441</v>
      </c>
      <c r="K454" s="22">
        <v>0.1173756833269588</v>
      </c>
      <c r="L454" s="22">
        <v>9.2759169230675287E-2</v>
      </c>
      <c r="M454" s="21">
        <v>1234295.4390522894</v>
      </c>
      <c r="N454" s="21">
        <v>387553.60593477753</v>
      </c>
    </row>
    <row r="455" spans="10:14" x14ac:dyDescent="0.25">
      <c r="J455">
        <f t="shared" si="13"/>
        <v>442</v>
      </c>
      <c r="K455" s="22">
        <v>0.12638280647265265</v>
      </c>
      <c r="L455" s="22">
        <v>0.10156785958676084</v>
      </c>
      <c r="M455" s="21">
        <v>1843991.6966596916</v>
      </c>
      <c r="N455" s="21">
        <v>578990.74139248836</v>
      </c>
    </row>
    <row r="456" spans="10:14" x14ac:dyDescent="0.25">
      <c r="J456">
        <f t="shared" si="13"/>
        <v>443</v>
      </c>
      <c r="K456" s="22">
        <v>0.14639750698834764</v>
      </c>
      <c r="L456" s="22">
        <v>0.12114162321370014</v>
      </c>
      <c r="M456" s="21">
        <v>4448565.3825480845</v>
      </c>
      <c r="N456" s="21">
        <v>1396794.8845107057</v>
      </c>
    </row>
    <row r="457" spans="10:14" x14ac:dyDescent="0.25">
      <c r="J457">
        <f t="shared" si="13"/>
        <v>444</v>
      </c>
      <c r="K457" s="22">
        <v>0.104144632866362</v>
      </c>
      <c r="L457" s="22">
        <v>7.9819607429650885E-2</v>
      </c>
      <c r="M457" s="21">
        <v>680387.95545834431</v>
      </c>
      <c r="N457" s="21">
        <v>213633.46021511257</v>
      </c>
    </row>
    <row r="458" spans="10:14" x14ac:dyDescent="0.25">
      <c r="J458">
        <f t="shared" si="13"/>
        <v>445</v>
      </c>
      <c r="K458" s="22">
        <v>0.14248916399975675</v>
      </c>
      <c r="L458" s="22">
        <v>0.11731938356681204</v>
      </c>
      <c r="M458" s="21">
        <v>3750272.4018228161</v>
      </c>
      <c r="N458" s="21">
        <v>1177539.4663048242</v>
      </c>
    </row>
    <row r="459" spans="10:14" x14ac:dyDescent="0.25">
      <c r="J459">
        <f t="shared" si="13"/>
        <v>446</v>
      </c>
      <c r="K459" s="22">
        <v>0.13535929066816932</v>
      </c>
      <c r="L459" s="22">
        <v>0.11034658598869806</v>
      </c>
      <c r="M459" s="21">
        <v>2742358.5607309705</v>
      </c>
      <c r="N459" s="21">
        <v>861066.90128696943</v>
      </c>
    </row>
    <row r="460" spans="10:14" x14ac:dyDescent="0.25">
      <c r="J460">
        <f t="shared" si="13"/>
        <v>447</v>
      </c>
      <c r="K460" s="22">
        <v>0.11092057543074496</v>
      </c>
      <c r="L460" s="22">
        <v>8.6446271565891353E-2</v>
      </c>
      <c r="M460" s="21">
        <v>923865.71869522356</v>
      </c>
      <c r="N460" s="21">
        <v>290082.48702172388</v>
      </c>
    </row>
    <row r="461" spans="10:14" x14ac:dyDescent="0.25">
      <c r="J461">
        <f t="shared" si="13"/>
        <v>448</v>
      </c>
      <c r="K461" s="22">
        <v>9.6137618152015047E-2</v>
      </c>
      <c r="L461" s="22">
        <v>7.1988992464758095E-2</v>
      </c>
      <c r="M461" s="21">
        <v>472838.09001639881</v>
      </c>
      <c r="N461" s="21">
        <v>148465.35198239936</v>
      </c>
    </row>
    <row r="462" spans="10:14" x14ac:dyDescent="0.25">
      <c r="J462">
        <f t="shared" si="13"/>
        <v>449</v>
      </c>
      <c r="K462" s="22">
        <v>0.10105104113110874</v>
      </c>
      <c r="L462" s="22">
        <v>7.6794169535308487E-2</v>
      </c>
      <c r="M462" s="21">
        <v>591331.37971685838</v>
      </c>
      <c r="N462" s="21">
        <v>185670.78939189619</v>
      </c>
    </row>
    <row r="463" spans="10:14" x14ac:dyDescent="0.25">
      <c r="J463">
        <f t="shared" si="13"/>
        <v>450</v>
      </c>
      <c r="K463" s="22">
        <v>9.2078859909447974E-2</v>
      </c>
      <c r="L463" s="22">
        <v>6.8019651309910278E-2</v>
      </c>
      <c r="M463" s="21">
        <v>392788.11953236267</v>
      </c>
      <c r="N463" s="21">
        <v>123330.64457403273</v>
      </c>
    </row>
    <row r="464" spans="10:14" x14ac:dyDescent="0.25">
      <c r="J464">
        <f t="shared" si="13"/>
        <v>451</v>
      </c>
      <c r="K464" s="22">
        <v>0.12889506109392146</v>
      </c>
      <c r="L464" s="22">
        <v>0.10402476760238866</v>
      </c>
      <c r="M464" s="21">
        <v>2061279.958967478</v>
      </c>
      <c r="N464" s="21">
        <v>647216.58661585138</v>
      </c>
    </row>
    <row r="465" spans="10:14" x14ac:dyDescent="0.25">
      <c r="J465">
        <f t="shared" si="13"/>
        <v>452</v>
      </c>
      <c r="K465" s="22">
        <v>0.11840114006051849</v>
      </c>
      <c r="L465" s="22">
        <v>9.3762034484472512E-2</v>
      </c>
      <c r="M465" s="21">
        <v>1292225.7344796099</v>
      </c>
      <c r="N465" s="21">
        <v>405743.00709060073</v>
      </c>
    </row>
    <row r="466" spans="10:14" x14ac:dyDescent="0.25">
      <c r="J466">
        <f t="shared" si="13"/>
        <v>453</v>
      </c>
      <c r="K466" s="22">
        <v>0.10427017097943136</v>
      </c>
      <c r="L466" s="22">
        <v>7.9942379856321244E-2</v>
      </c>
      <c r="M466" s="21">
        <v>684266.65849433164</v>
      </c>
      <c r="N466" s="21">
        <v>214851.32532291953</v>
      </c>
    </row>
    <row r="467" spans="10:14" x14ac:dyDescent="0.25">
      <c r="J467">
        <f t="shared" si="13"/>
        <v>454</v>
      </c>
      <c r="K467" s="22">
        <v>0.10243698017101543</v>
      </c>
      <c r="L467" s="22">
        <v>7.8149575435447094E-2</v>
      </c>
      <c r="M467" s="21">
        <v>629719.25059226668</v>
      </c>
      <c r="N467" s="21">
        <v>197724.10929506796</v>
      </c>
    </row>
    <row r="468" spans="10:14" x14ac:dyDescent="0.25">
      <c r="J468">
        <f t="shared" si="13"/>
        <v>455</v>
      </c>
      <c r="K468" s="22">
        <v>0.11824519221675112</v>
      </c>
      <c r="L468" s="22">
        <v>9.3609522273278456E-2</v>
      </c>
      <c r="M468" s="21">
        <v>1283247.1621266345</v>
      </c>
      <c r="N468" s="21">
        <v>402923.84566340334</v>
      </c>
    </row>
    <row r="469" spans="10:14" x14ac:dyDescent="0.25">
      <c r="J469">
        <f t="shared" si="13"/>
        <v>456</v>
      </c>
      <c r="K469" s="22">
        <v>0.10620921682981499</v>
      </c>
      <c r="L469" s="22">
        <v>8.1838707263641064E-2</v>
      </c>
      <c r="M469" s="21">
        <v>747002.34089037334</v>
      </c>
      <c r="N469" s="21">
        <v>234549.55895816095</v>
      </c>
    </row>
    <row r="470" spans="10:14" x14ac:dyDescent="0.25">
      <c r="J470">
        <f t="shared" si="13"/>
        <v>457</v>
      </c>
      <c r="K470" s="22">
        <v>9.5069912958155145E-2</v>
      </c>
      <c r="L470" s="22">
        <v>7.0944809511759077E-2</v>
      </c>
      <c r="M470" s="21">
        <v>450350.52635108889</v>
      </c>
      <c r="N470" s="21">
        <v>141404.53322585404</v>
      </c>
    </row>
    <row r="471" spans="10:14" x14ac:dyDescent="0.25">
      <c r="J471">
        <f t="shared" si="13"/>
        <v>458</v>
      </c>
      <c r="K471" s="22">
        <v>0.10530615163563284</v>
      </c>
      <c r="L471" s="22">
        <v>8.0955537183890147E-2</v>
      </c>
      <c r="M471" s="21">
        <v>717113.14960755501</v>
      </c>
      <c r="N471" s="21">
        <v>225164.720050367</v>
      </c>
    </row>
    <row r="472" spans="10:14" x14ac:dyDescent="0.25">
      <c r="J472">
        <f t="shared" si="13"/>
        <v>459</v>
      </c>
      <c r="K472" s="22">
        <v>0.10551502765827592</v>
      </c>
      <c r="L472" s="22">
        <v>8.1159811531704706E-2</v>
      </c>
      <c r="M472" s="21">
        <v>723920.46479477081</v>
      </c>
      <c r="N472" s="21">
        <v>227302.1333989618</v>
      </c>
    </row>
    <row r="473" spans="10:14" x14ac:dyDescent="0.25">
      <c r="J473">
        <f t="shared" si="13"/>
        <v>460</v>
      </c>
      <c r="K473" s="22">
        <v>0.11480767832775229</v>
      </c>
      <c r="L473" s="22">
        <v>9.0247739054248211E-2</v>
      </c>
      <c r="M473" s="21">
        <v>1100160.111886818</v>
      </c>
      <c r="N473" s="21">
        <v>345436.76090605889</v>
      </c>
    </row>
    <row r="474" spans="10:14" x14ac:dyDescent="0.25">
      <c r="J474">
        <f t="shared" si="13"/>
        <v>461</v>
      </c>
      <c r="K474" s="22">
        <v>0.17714021029531435</v>
      </c>
      <c r="L474" s="22">
        <v>0.15120704474283131</v>
      </c>
      <c r="M474" s="21">
        <v>16705831.170683634</v>
      </c>
      <c r="N474" s="21">
        <v>5245425.7752967104</v>
      </c>
    </row>
    <row r="475" spans="10:14" x14ac:dyDescent="0.25">
      <c r="J475">
        <f t="shared" si="13"/>
        <v>462</v>
      </c>
      <c r="K475" s="22">
        <v>0.1139229586571564</v>
      </c>
      <c r="L475" s="22">
        <v>8.9382510334249821E-2</v>
      </c>
      <c r="M475" s="21">
        <v>1057343.4674812825</v>
      </c>
      <c r="N475" s="21">
        <v>331992.86051691597</v>
      </c>
    </row>
    <row r="476" spans="10:14" x14ac:dyDescent="0.25">
      <c r="J476">
        <f t="shared" si="13"/>
        <v>463</v>
      </c>
      <c r="K476" s="22">
        <v>9.3840999911518397E-2</v>
      </c>
      <c r="L476" s="22">
        <v>6.9742970219981215E-2</v>
      </c>
      <c r="M476" s="21">
        <v>425763.29672333738</v>
      </c>
      <c r="N476" s="21">
        <v>133684.44514913077</v>
      </c>
    </row>
    <row r="477" spans="10:14" x14ac:dyDescent="0.25">
      <c r="J477">
        <f t="shared" si="13"/>
        <v>464</v>
      </c>
      <c r="K477" s="22">
        <v>9.2546843168956894E-2</v>
      </c>
      <c r="L477" s="22">
        <v>6.8477324593395394E-2</v>
      </c>
      <c r="M477" s="21">
        <v>401293.06608930213</v>
      </c>
      <c r="N477" s="21">
        <v>126001.0933192337</v>
      </c>
    </row>
    <row r="478" spans="10:14" x14ac:dyDescent="0.25">
      <c r="J478">
        <f t="shared" si="13"/>
        <v>465</v>
      </c>
      <c r="K478" s="22">
        <v>0.1177063539712202</v>
      </c>
      <c r="L478" s="22">
        <v>9.3082554985264299E-2</v>
      </c>
      <c r="M478" s="21">
        <v>1252692.0515333861</v>
      </c>
      <c r="N478" s="21">
        <v>393329.91627220216</v>
      </c>
    </row>
    <row r="479" spans="10:14" x14ac:dyDescent="0.25">
      <c r="J479">
        <f t="shared" si="13"/>
        <v>466</v>
      </c>
      <c r="K479" s="22">
        <v>0.11806058602230141</v>
      </c>
      <c r="L479" s="22">
        <v>9.34289830735342E-2</v>
      </c>
      <c r="M479" s="21">
        <v>1272697.6084042352</v>
      </c>
      <c r="N479" s="21">
        <v>399611.41538394144</v>
      </c>
    </row>
    <row r="480" spans="10:14" x14ac:dyDescent="0.25">
      <c r="J480">
        <f t="shared" si="13"/>
        <v>467</v>
      </c>
      <c r="K480" s="22">
        <v>0.12571862937539158</v>
      </c>
      <c r="L480" s="22">
        <v>0.10091831474355839</v>
      </c>
      <c r="M480" s="21">
        <v>1790403.80435227</v>
      </c>
      <c r="N480" s="21">
        <v>562164.80147478776</v>
      </c>
    </row>
    <row r="481" spans="10:14" x14ac:dyDescent="0.25">
      <c r="J481">
        <f t="shared" si="13"/>
        <v>468</v>
      </c>
      <c r="K481" s="22">
        <v>0.14658168859597209</v>
      </c>
      <c r="L481" s="22">
        <v>0.12132174718054367</v>
      </c>
      <c r="M481" s="21">
        <v>4484442.001523084</v>
      </c>
      <c r="N481" s="21">
        <v>1408059.7021650469</v>
      </c>
    </row>
    <row r="482" spans="10:14" x14ac:dyDescent="0.25">
      <c r="J482">
        <f t="shared" si="13"/>
        <v>469</v>
      </c>
      <c r="K482" s="22">
        <v>0.11247129553915625</v>
      </c>
      <c r="L482" s="22">
        <v>8.7962828300266693E-2</v>
      </c>
      <c r="M482" s="21">
        <v>990601.6057073382</v>
      </c>
      <c r="N482" s="21">
        <v>311036.73576840927</v>
      </c>
    </row>
    <row r="483" spans="10:14" x14ac:dyDescent="0.25">
      <c r="J483">
        <f t="shared" si="13"/>
        <v>470</v>
      </c>
      <c r="K483" s="22">
        <v>0.10589166733573108</v>
      </c>
      <c r="L483" s="22">
        <v>8.1528153591744701E-2</v>
      </c>
      <c r="M483" s="21">
        <v>736355.64085672784</v>
      </c>
      <c r="N483" s="21">
        <v>231206.62593030065</v>
      </c>
    </row>
    <row r="484" spans="10:14" x14ac:dyDescent="0.25">
      <c r="J484">
        <f t="shared" si="13"/>
        <v>471</v>
      </c>
      <c r="K484" s="22">
        <v>0.1043938813946157</v>
      </c>
      <c r="L484" s="22">
        <v>8.0063364850481378E-2</v>
      </c>
      <c r="M484" s="21">
        <v>688110.08712987439</v>
      </c>
      <c r="N484" s="21">
        <v>216058.11470229313</v>
      </c>
    </row>
    <row r="485" spans="10:14" x14ac:dyDescent="0.25">
      <c r="J485">
        <f t="shared" si="13"/>
        <v>472</v>
      </c>
      <c r="K485" s="22">
        <v>9.7105928133377706E-2</v>
      </c>
      <c r="L485" s="22">
        <v>7.2935969946531287E-2</v>
      </c>
      <c r="M485" s="21">
        <v>494181.42515934771</v>
      </c>
      <c r="N485" s="21">
        <v>155166.89703848044</v>
      </c>
    </row>
    <row r="486" spans="10:14" x14ac:dyDescent="0.25">
      <c r="J486">
        <f t="shared" si="13"/>
        <v>473</v>
      </c>
      <c r="K486" s="22">
        <v>0.14618876023767413</v>
      </c>
      <c r="L486" s="22">
        <v>0.12093747528990928</v>
      </c>
      <c r="M486" s="21">
        <v>4408243.7296222337</v>
      </c>
      <c r="N486" s="21">
        <v>1384134.3807980269</v>
      </c>
    </row>
    <row r="487" spans="10:14" x14ac:dyDescent="0.25">
      <c r="J487">
        <f t="shared" si="13"/>
        <v>474</v>
      </c>
      <c r="K487" s="22">
        <v>0.17840635324490584</v>
      </c>
      <c r="L487" s="22">
        <v>0.15244529373855253</v>
      </c>
      <c r="M487" s="21">
        <v>17628367.466426201</v>
      </c>
      <c r="N487" s="21">
        <v>5535090.8398417626</v>
      </c>
    </row>
    <row r="488" spans="10:14" x14ac:dyDescent="0.25">
      <c r="J488">
        <f t="shared" si="13"/>
        <v>475</v>
      </c>
      <c r="K488" s="22">
        <v>9.5448780823143897E-2</v>
      </c>
      <c r="L488" s="22">
        <v>7.1315330670909782E-2</v>
      </c>
      <c r="M488" s="21">
        <v>458207.45185992669</v>
      </c>
      <c r="N488" s="21">
        <v>143871.51132215894</v>
      </c>
    </row>
    <row r="489" spans="10:14" x14ac:dyDescent="0.25">
      <c r="J489">
        <f t="shared" si="13"/>
        <v>476</v>
      </c>
      <c r="K489" s="22">
        <v>0.12801263570678589</v>
      </c>
      <c r="L489" s="22">
        <v>0.10316178262129161</v>
      </c>
      <c r="M489" s="21">
        <v>1982241.4661253099</v>
      </c>
      <c r="N489" s="21">
        <v>622399.47076216911</v>
      </c>
    </row>
    <row r="490" spans="10:14" x14ac:dyDescent="0.25">
      <c r="J490">
        <f t="shared" si="13"/>
        <v>477</v>
      </c>
      <c r="K490" s="22">
        <v>0.10768752952315253</v>
      </c>
      <c r="L490" s="22">
        <v>8.3284451765458511E-2</v>
      </c>
      <c r="M490" s="21">
        <v>798585.92291078996</v>
      </c>
      <c r="N490" s="21">
        <v>250746.17006643381</v>
      </c>
    </row>
    <row r="491" spans="10:14" x14ac:dyDescent="0.25">
      <c r="J491">
        <f t="shared" si="13"/>
        <v>478</v>
      </c>
      <c r="K491" s="22">
        <v>8.4761751529878193E-2</v>
      </c>
      <c r="L491" s="22">
        <v>6.086374359387503E-2</v>
      </c>
      <c r="M491" s="21">
        <v>280657.41021591477</v>
      </c>
      <c r="N491" s="21">
        <v>88122.979247990195</v>
      </c>
    </row>
    <row r="492" spans="10:14" x14ac:dyDescent="0.25">
      <c r="J492">
        <f t="shared" si="13"/>
        <v>479</v>
      </c>
      <c r="K492" s="22">
        <v>0.12230345372041462</v>
      </c>
      <c r="L492" s="22">
        <v>9.7578377632704383E-2</v>
      </c>
      <c r="M492" s="21">
        <v>1538060.0794907187</v>
      </c>
      <c r="N492" s="21">
        <v>482931.97162637039</v>
      </c>
    </row>
    <row r="493" spans="10:14" x14ac:dyDescent="0.25">
      <c r="J493">
        <f t="shared" si="13"/>
        <v>480</v>
      </c>
      <c r="K493" s="22">
        <v>0.1331802874103567</v>
      </c>
      <c r="L493" s="22">
        <v>0.10821558759192929</v>
      </c>
      <c r="M493" s="21">
        <v>2491201.6382704163</v>
      </c>
      <c r="N493" s="21">
        <v>782206.71281393606</v>
      </c>
    </row>
    <row r="494" spans="10:14" x14ac:dyDescent="0.25">
      <c r="J494">
        <f t="shared" si="13"/>
        <v>481</v>
      </c>
      <c r="K494" s="22">
        <v>9.6638354071411525E-2</v>
      </c>
      <c r="L494" s="22">
        <v>7.2478696845700297E-2</v>
      </c>
      <c r="M494" s="21">
        <v>483759.91194501059</v>
      </c>
      <c r="N494" s="21">
        <v>151894.66990571684</v>
      </c>
    </row>
    <row r="495" spans="10:14" x14ac:dyDescent="0.25">
      <c r="J495">
        <f t="shared" si="13"/>
        <v>482</v>
      </c>
      <c r="K495" s="22">
        <v>0.12477876782717878</v>
      </c>
      <c r="L495" s="22">
        <v>9.9999158957422951E-2</v>
      </c>
      <c r="M495" s="21">
        <v>1717172.063949758</v>
      </c>
      <c r="N495" s="21">
        <v>539170.93455775152</v>
      </c>
    </row>
    <row r="496" spans="10:14" x14ac:dyDescent="0.25">
      <c r="J496">
        <f t="shared" si="13"/>
        <v>483</v>
      </c>
      <c r="K496" s="22">
        <v>0.13692604061558433</v>
      </c>
      <c r="L496" s="22">
        <v>0.11187881941428302</v>
      </c>
      <c r="M496" s="21">
        <v>2938116.5741657568</v>
      </c>
      <c r="N496" s="21">
        <v>922532.51283903979</v>
      </c>
    </row>
    <row r="497" spans="10:14" x14ac:dyDescent="0.25">
      <c r="J497">
        <f t="shared" si="13"/>
        <v>484</v>
      </c>
      <c r="K497" s="22">
        <v>0.11471690932843637</v>
      </c>
      <c r="L497" s="22">
        <v>9.015896975510862E-2</v>
      </c>
      <c r="M497" s="21">
        <v>1095690.2158648176</v>
      </c>
      <c r="N497" s="21">
        <v>344033.26846278302</v>
      </c>
    </row>
    <row r="498" spans="10:14" x14ac:dyDescent="0.25">
      <c r="J498">
        <f t="shared" ref="J498:J561" si="14">1+J497</f>
        <v>485</v>
      </c>
      <c r="K498" s="22">
        <v>0.15581845470842337</v>
      </c>
      <c r="L498" s="22">
        <v>0.13035502131925325</v>
      </c>
      <c r="M498" s="21">
        <v>6697913.8003767328</v>
      </c>
      <c r="N498" s="21">
        <v>2103062.6570000187</v>
      </c>
    </row>
    <row r="499" spans="10:14" x14ac:dyDescent="0.25">
      <c r="J499">
        <f t="shared" si="14"/>
        <v>486</v>
      </c>
      <c r="K499" s="22">
        <v>0.14049775384676777</v>
      </c>
      <c r="L499" s="22">
        <v>0.11537184547658041</v>
      </c>
      <c r="M499" s="21">
        <v>3437004.0584839922</v>
      </c>
      <c r="N499" s="21">
        <v>1079177.0546447809</v>
      </c>
    </row>
    <row r="500" spans="10:14" x14ac:dyDescent="0.25">
      <c r="J500">
        <f t="shared" si="14"/>
        <v>487</v>
      </c>
      <c r="K500" s="22">
        <v>0.11248789483694654</v>
      </c>
      <c r="L500" s="22">
        <v>8.7979061904714939E-2</v>
      </c>
      <c r="M500" s="21">
        <v>991340.91932695883</v>
      </c>
      <c r="N500" s="21">
        <v>311268.87116333598</v>
      </c>
    </row>
    <row r="501" spans="10:14" x14ac:dyDescent="0.25">
      <c r="J501">
        <f t="shared" si="14"/>
        <v>488</v>
      </c>
      <c r="K501" s="22">
        <v>0.13410360452676739</v>
      </c>
      <c r="L501" s="22">
        <v>0.10911856343087112</v>
      </c>
      <c r="M501" s="21">
        <v>2594746.1041229442</v>
      </c>
      <c r="N501" s="21">
        <v>814718.40316462656</v>
      </c>
    </row>
    <row r="502" spans="10:14" x14ac:dyDescent="0.25">
      <c r="J502">
        <f t="shared" si="14"/>
        <v>489</v>
      </c>
      <c r="K502" s="22">
        <v>0.14149456255709469</v>
      </c>
      <c r="L502" s="22">
        <v>0.11634669384175633</v>
      </c>
      <c r="M502" s="21">
        <v>3590464.8968168241</v>
      </c>
      <c r="N502" s="21">
        <v>1127361.872787938</v>
      </c>
    </row>
    <row r="503" spans="10:14" x14ac:dyDescent="0.25">
      <c r="J503">
        <f t="shared" si="14"/>
        <v>490</v>
      </c>
      <c r="K503" s="22">
        <v>0.11216963762666898</v>
      </c>
      <c r="L503" s="22">
        <v>8.7667816108073948E-2</v>
      </c>
      <c r="M503" s="21">
        <v>977259.85960987967</v>
      </c>
      <c r="N503" s="21">
        <v>306847.59138211358</v>
      </c>
    </row>
    <row r="504" spans="10:14" x14ac:dyDescent="0.25">
      <c r="J504">
        <f t="shared" si="14"/>
        <v>491</v>
      </c>
      <c r="K504" s="22">
        <v>0.16710253483585036</v>
      </c>
      <c r="L504" s="22">
        <v>0.14139050581168888</v>
      </c>
      <c r="M504" s="21">
        <v>10887018.118722491</v>
      </c>
      <c r="N504" s="21">
        <v>3418389.9545377921</v>
      </c>
    </row>
    <row r="505" spans="10:14" x14ac:dyDescent="0.25">
      <c r="J505">
        <f t="shared" si="14"/>
        <v>492</v>
      </c>
      <c r="K505" s="22">
        <v>0.11763640047625157</v>
      </c>
      <c r="L505" s="22">
        <v>9.3014142611353323E-2</v>
      </c>
      <c r="M505" s="21">
        <v>1248777.9666077294</v>
      </c>
      <c r="N505" s="21">
        <v>392100.94168566563</v>
      </c>
    </row>
    <row r="506" spans="10:14" x14ac:dyDescent="0.25">
      <c r="J506">
        <f t="shared" si="14"/>
        <v>493</v>
      </c>
      <c r="K506" s="22">
        <v>0.1410081677070425</v>
      </c>
      <c r="L506" s="22">
        <v>0.11587101458705962</v>
      </c>
      <c r="M506" s="21">
        <v>3514762.5705698417</v>
      </c>
      <c r="N506" s="21">
        <v>1103592.2722640994</v>
      </c>
    </row>
    <row r="507" spans="10:14" x14ac:dyDescent="0.25">
      <c r="J507">
        <f t="shared" si="14"/>
        <v>494</v>
      </c>
      <c r="K507" s="22">
        <v>0.13415412429838081</v>
      </c>
      <c r="L507" s="22">
        <v>0.10916797021901048</v>
      </c>
      <c r="M507" s="21">
        <v>2600531.6931235804</v>
      </c>
      <c r="N507" s="21">
        <v>816535.00704138947</v>
      </c>
    </row>
    <row r="508" spans="10:14" x14ac:dyDescent="0.25">
      <c r="J508">
        <f t="shared" si="14"/>
        <v>495</v>
      </c>
      <c r="K508" s="22">
        <v>0.10440013992863606</v>
      </c>
      <c r="L508" s="22">
        <v>8.0069485504920879E-2</v>
      </c>
      <c r="M508" s="21">
        <v>688305.08813630033</v>
      </c>
      <c r="N508" s="21">
        <v>216119.3426229434</v>
      </c>
    </row>
    <row r="509" spans="10:14" x14ac:dyDescent="0.25">
      <c r="J509">
        <f t="shared" si="14"/>
        <v>496</v>
      </c>
      <c r="K509" s="22">
        <v>0.11634608370156596</v>
      </c>
      <c r="L509" s="22">
        <v>9.175225235565021E-2</v>
      </c>
      <c r="M509" s="21">
        <v>1178693.7695760378</v>
      </c>
      <c r="N509" s="21">
        <v>370095.36472304602</v>
      </c>
    </row>
    <row r="510" spans="10:14" x14ac:dyDescent="0.25">
      <c r="J510">
        <f t="shared" si="14"/>
        <v>497</v>
      </c>
      <c r="K510" s="22">
        <v>9.0266535127889291E-2</v>
      </c>
      <c r="L510" s="22">
        <v>6.6247253223730818E-2</v>
      </c>
      <c r="M510" s="21">
        <v>361486.78771361511</v>
      </c>
      <c r="N510" s="21">
        <v>113502.4108845111</v>
      </c>
    </row>
    <row r="511" spans="10:14" x14ac:dyDescent="0.25">
      <c r="J511">
        <f t="shared" si="14"/>
        <v>498</v>
      </c>
      <c r="K511" s="22">
        <v>0.13143096062052928</v>
      </c>
      <c r="L511" s="22">
        <v>0.10650479961069004</v>
      </c>
      <c r="M511" s="21">
        <v>2306010.4082559668</v>
      </c>
      <c r="N511" s="21">
        <v>724058.94145483256</v>
      </c>
    </row>
    <row r="512" spans="10:14" x14ac:dyDescent="0.25">
      <c r="J512">
        <f t="shared" si="14"/>
        <v>499</v>
      </c>
      <c r="K512" s="22">
        <v>0.10826284790861274</v>
      </c>
      <c r="L512" s="22">
        <v>8.3847095512158631E-2</v>
      </c>
      <c r="M512" s="21">
        <v>819590.78271922225</v>
      </c>
      <c r="N512" s="21">
        <v>257341.43802526451</v>
      </c>
    </row>
    <row r="513" spans="10:14" x14ac:dyDescent="0.25">
      <c r="J513">
        <f t="shared" si="14"/>
        <v>500</v>
      </c>
      <c r="K513" s="22">
        <v>0.1120629379071838</v>
      </c>
      <c r="L513" s="22">
        <v>8.7563467052906852E-2</v>
      </c>
      <c r="M513" s="21">
        <v>972583.02652006852</v>
      </c>
      <c r="N513" s="21">
        <v>305379.12324153364</v>
      </c>
    </row>
    <row r="514" spans="10:14" x14ac:dyDescent="0.25">
      <c r="J514">
        <f t="shared" si="14"/>
        <v>501</v>
      </c>
      <c r="K514" s="22">
        <v>0.14064142742817043</v>
      </c>
      <c r="L514" s="22">
        <v>0.11551235383540437</v>
      </c>
      <c r="M514" s="21">
        <v>3458719.7448730161</v>
      </c>
      <c r="N514" s="21">
        <v>1085995.5134182144</v>
      </c>
    </row>
    <row r="515" spans="10:14" x14ac:dyDescent="0.25">
      <c r="J515">
        <f t="shared" si="14"/>
        <v>502</v>
      </c>
      <c r="K515" s="22">
        <v>0.13053450096849617</v>
      </c>
      <c r="L515" s="22">
        <v>0.10562808954869207</v>
      </c>
      <c r="M515" s="21">
        <v>2216406.1744891773</v>
      </c>
      <c r="N515" s="21">
        <v>695924.3127390322</v>
      </c>
    </row>
    <row r="516" spans="10:14" x14ac:dyDescent="0.25">
      <c r="J516">
        <f t="shared" si="14"/>
        <v>503</v>
      </c>
      <c r="K516" s="22">
        <v>0.11977416774728988</v>
      </c>
      <c r="L516" s="22">
        <v>9.5104813476995176E-2</v>
      </c>
      <c r="M516" s="21">
        <v>1373980.4508181745</v>
      </c>
      <c r="N516" s="21">
        <v>431412.98375640885</v>
      </c>
    </row>
    <row r="517" spans="10:14" x14ac:dyDescent="0.25">
      <c r="J517">
        <f t="shared" si="14"/>
        <v>504</v>
      </c>
      <c r="K517" s="22">
        <v>6.926481019467845E-2</v>
      </c>
      <c r="L517" s="22">
        <v>4.5708209970082958E-2</v>
      </c>
      <c r="M517" s="21">
        <v>136685.37405719227</v>
      </c>
      <c r="N517" s="21">
        <v>42917.528428268481</v>
      </c>
    </row>
    <row r="518" spans="10:14" x14ac:dyDescent="0.25">
      <c r="J518">
        <f t="shared" si="14"/>
        <v>505</v>
      </c>
      <c r="K518" s="22">
        <v>9.8755793597127717E-2</v>
      </c>
      <c r="L518" s="22">
        <v>7.4549487799489889E-2</v>
      </c>
      <c r="M518" s="21">
        <v>532742.36418342101</v>
      </c>
      <c r="N518" s="21">
        <v>167274.55821438599</v>
      </c>
    </row>
    <row r="519" spans="10:14" x14ac:dyDescent="0.25">
      <c r="J519">
        <f t="shared" si="14"/>
        <v>506</v>
      </c>
      <c r="K519" s="22">
        <v>0.10260390336948055</v>
      </c>
      <c r="L519" s="22">
        <v>7.8312821207126015E-2</v>
      </c>
      <c r="M519" s="21">
        <v>634504.36008588353</v>
      </c>
      <c r="N519" s="21">
        <v>199226.57489638936</v>
      </c>
    </row>
    <row r="520" spans="10:14" x14ac:dyDescent="0.25">
      <c r="J520">
        <f t="shared" si="14"/>
        <v>507</v>
      </c>
      <c r="K520" s="22">
        <v>0.11291780407616514</v>
      </c>
      <c r="L520" s="22">
        <v>8.8399499963375927E-2</v>
      </c>
      <c r="M520" s="21">
        <v>1010678.0609067698</v>
      </c>
      <c r="N520" s="21">
        <v>317340.49608441745</v>
      </c>
    </row>
    <row r="521" spans="10:14" x14ac:dyDescent="0.25">
      <c r="J521">
        <f t="shared" si="14"/>
        <v>508</v>
      </c>
      <c r="K521" s="22">
        <v>9.5790888652513839E-2</v>
      </c>
      <c r="L521" s="22">
        <v>7.1649901641969826E-2</v>
      </c>
      <c r="M521" s="21">
        <v>465417.36297386873</v>
      </c>
      <c r="N521" s="21">
        <v>146135.3348463088</v>
      </c>
    </row>
    <row r="522" spans="10:14" x14ac:dyDescent="0.25">
      <c r="J522">
        <f t="shared" si="14"/>
        <v>509</v>
      </c>
      <c r="K522" s="22">
        <v>8.4553995748452904E-2</v>
      </c>
      <c r="L522" s="22">
        <v>6.0660564807634376E-2</v>
      </c>
      <c r="M522" s="21">
        <v>277982.37871554604</v>
      </c>
      <c r="N522" s="21">
        <v>87283.052216619952</v>
      </c>
    </row>
    <row r="523" spans="10:14" x14ac:dyDescent="0.25">
      <c r="J523">
        <f t="shared" si="14"/>
        <v>510</v>
      </c>
      <c r="K523" s="22">
        <v>0.15211493975714085</v>
      </c>
      <c r="L523" s="22">
        <v>0.12673309721459858</v>
      </c>
      <c r="M523" s="21">
        <v>5704909.2925111158</v>
      </c>
      <c r="N523" s="21">
        <v>1791271.4394708537</v>
      </c>
    </row>
    <row r="524" spans="10:14" x14ac:dyDescent="0.25">
      <c r="J524">
        <f t="shared" si="14"/>
        <v>511</v>
      </c>
      <c r="K524" s="22">
        <v>9.5248666232285117E-2</v>
      </c>
      <c r="L524" s="22">
        <v>7.1119624734830467E-2</v>
      </c>
      <c r="M524" s="21">
        <v>454040.90349099593</v>
      </c>
      <c r="N524" s="21">
        <v>142563.26631566306</v>
      </c>
    </row>
    <row r="525" spans="10:14" x14ac:dyDescent="0.25">
      <c r="J525">
        <f t="shared" si="14"/>
        <v>512</v>
      </c>
      <c r="K525" s="22">
        <v>0.11363215502709312</v>
      </c>
      <c r="L525" s="22">
        <v>8.9098113297569004E-2</v>
      </c>
      <c r="M525" s="21">
        <v>1043629.7336174926</v>
      </c>
      <c r="N525" s="21">
        <v>327686.91654144245</v>
      </c>
    </row>
    <row r="526" spans="10:14" x14ac:dyDescent="0.25">
      <c r="J526">
        <f t="shared" si="14"/>
        <v>513</v>
      </c>
      <c r="K526" s="22">
        <v>8.6691150057414568E-2</v>
      </c>
      <c r="L526" s="22">
        <v>6.2750636215153532E-2</v>
      </c>
      <c r="M526" s="21">
        <v>306736.06422947795</v>
      </c>
      <c r="N526" s="21">
        <v>96311.356261391527</v>
      </c>
    </row>
    <row r="527" spans="10:14" x14ac:dyDescent="0.25">
      <c r="J527">
        <f t="shared" si="14"/>
        <v>514</v>
      </c>
      <c r="K527" s="22">
        <v>0.10455566515604353</v>
      </c>
      <c r="L527" s="22">
        <v>8.0221584410268498E-2</v>
      </c>
      <c r="M527" s="21">
        <v>693168.31531245809</v>
      </c>
      <c r="N527" s="21">
        <v>217646.336216995</v>
      </c>
    </row>
    <row r="528" spans="10:14" x14ac:dyDescent="0.25">
      <c r="J528">
        <f t="shared" si="14"/>
        <v>515</v>
      </c>
      <c r="K528" s="22">
        <v>9.7112969936499205E-2</v>
      </c>
      <c r="L528" s="22">
        <v>7.2942856614143459E-2</v>
      </c>
      <c r="M528" s="21">
        <v>494340.04592246097</v>
      </c>
      <c r="N528" s="21">
        <v>155216.70200962081</v>
      </c>
    </row>
    <row r="529" spans="10:14" x14ac:dyDescent="0.25">
      <c r="J529">
        <f t="shared" si="14"/>
        <v>516</v>
      </c>
      <c r="K529" s="22">
        <v>9.5100486160039077E-2</v>
      </c>
      <c r="L529" s="22">
        <v>7.0974709166091943E-2</v>
      </c>
      <c r="M529" s="21">
        <v>450979.62224552711</v>
      </c>
      <c r="N529" s="21">
        <v>141602.06160897398</v>
      </c>
    </row>
    <row r="530" spans="10:14" x14ac:dyDescent="0.25">
      <c r="J530">
        <f t="shared" si="14"/>
        <v>517</v>
      </c>
      <c r="K530" s="22">
        <v>9.9233672766215975E-2</v>
      </c>
      <c r="L530" s="22">
        <v>7.5016838979220735E-2</v>
      </c>
      <c r="M530" s="21">
        <v>544451.89318792499</v>
      </c>
      <c r="N530" s="21">
        <v>170951.20648344042</v>
      </c>
    </row>
    <row r="531" spans="10:14" x14ac:dyDescent="0.25">
      <c r="J531">
        <f t="shared" si="14"/>
        <v>518</v>
      </c>
      <c r="K531" s="22">
        <v>0.13636149586516555</v>
      </c>
      <c r="L531" s="22">
        <v>0.11132671195242727</v>
      </c>
      <c r="M531" s="21">
        <v>2866050.3791060038</v>
      </c>
      <c r="N531" s="21">
        <v>899904.61284221965</v>
      </c>
    </row>
    <row r="532" spans="10:14" x14ac:dyDescent="0.25">
      <c r="J532">
        <f t="shared" si="14"/>
        <v>519</v>
      </c>
      <c r="K532" s="22">
        <v>0.11217482663489697</v>
      </c>
      <c r="L532" s="22">
        <v>8.7672890799070702E-2</v>
      </c>
      <c r="M532" s="21">
        <v>977487.86390817212</v>
      </c>
      <c r="N532" s="21">
        <v>306919.18193100172</v>
      </c>
    </row>
    <row r="533" spans="10:14" x14ac:dyDescent="0.25">
      <c r="J533">
        <f t="shared" si="14"/>
        <v>520</v>
      </c>
      <c r="K533" s="22">
        <v>0.156707512141679</v>
      </c>
      <c r="L533" s="22">
        <v>0.13122449223817467</v>
      </c>
      <c r="M533" s="21">
        <v>6960431.0289183985</v>
      </c>
      <c r="N533" s="21">
        <v>2185489.8420339716</v>
      </c>
    </row>
    <row r="534" spans="10:14" x14ac:dyDescent="0.25">
      <c r="J534">
        <f t="shared" si="14"/>
        <v>521</v>
      </c>
      <c r="K534" s="22">
        <v>9.0558844159611462E-2</v>
      </c>
      <c r="L534" s="22">
        <v>6.6533122497091313E-2</v>
      </c>
      <c r="M534" s="21">
        <v>366364.62801781739</v>
      </c>
      <c r="N534" s="21">
        <v>115033.99282126287</v>
      </c>
    </row>
    <row r="535" spans="10:14" x14ac:dyDescent="0.25">
      <c r="J535">
        <f t="shared" si="14"/>
        <v>522</v>
      </c>
      <c r="K535" s="22">
        <v>9.6084104496505951E-2</v>
      </c>
      <c r="L535" s="22">
        <v>7.1936657749935407E-2</v>
      </c>
      <c r="M535" s="21">
        <v>471685.26701639051</v>
      </c>
      <c r="N535" s="21">
        <v>148103.37972152737</v>
      </c>
    </row>
    <row r="536" spans="10:14" x14ac:dyDescent="0.25">
      <c r="J536">
        <f t="shared" si="14"/>
        <v>523</v>
      </c>
      <c r="K536" s="22">
        <v>0.13826917816053386</v>
      </c>
      <c r="L536" s="22">
        <v>0.11319236676427691</v>
      </c>
      <c r="M536" s="21">
        <v>3116787.1421671105</v>
      </c>
      <c r="N536" s="21">
        <v>978632.87642501108</v>
      </c>
    </row>
    <row r="537" spans="10:14" x14ac:dyDescent="0.25">
      <c r="J537">
        <f t="shared" si="14"/>
        <v>524</v>
      </c>
      <c r="K537" s="22">
        <v>0.11558141491965812</v>
      </c>
      <c r="L537" s="22">
        <v>9.1004429725067837E-2</v>
      </c>
      <c r="M537" s="21">
        <v>1138995.0996757192</v>
      </c>
      <c r="N537" s="21">
        <v>357630.47002774029</v>
      </c>
    </row>
    <row r="538" spans="10:14" x14ac:dyDescent="0.25">
      <c r="J538">
        <f t="shared" si="14"/>
        <v>525</v>
      </c>
      <c r="K538" s="22">
        <v>0.1215875412611469</v>
      </c>
      <c r="L538" s="22">
        <v>9.6878237191217353E-2</v>
      </c>
      <c r="M538" s="21">
        <v>1489762.8936681538</v>
      </c>
      <c r="N538" s="21">
        <v>467767.24855455157</v>
      </c>
    </row>
    <row r="539" spans="10:14" x14ac:dyDescent="0.25">
      <c r="J539">
        <f t="shared" si="14"/>
        <v>526</v>
      </c>
      <c r="K539" s="22">
        <v>0.11794964034137068</v>
      </c>
      <c r="L539" s="22">
        <v>9.3320481598218041E-2</v>
      </c>
      <c r="M539" s="21">
        <v>1266398.4162900639</v>
      </c>
      <c r="N539" s="21">
        <v>397633.54643856362</v>
      </c>
    </row>
    <row r="540" spans="10:14" x14ac:dyDescent="0.25">
      <c r="J540">
        <f t="shared" si="14"/>
        <v>527</v>
      </c>
      <c r="K540" s="22">
        <v>0.14287807502420669</v>
      </c>
      <c r="L540" s="22">
        <v>0.11769972662807948</v>
      </c>
      <c r="M540" s="21">
        <v>3814638.5626038024</v>
      </c>
      <c r="N540" s="21">
        <v>1197749.6501243499</v>
      </c>
    </row>
    <row r="541" spans="10:14" x14ac:dyDescent="0.25">
      <c r="J541">
        <f t="shared" si="14"/>
        <v>528</v>
      </c>
      <c r="K541" s="22">
        <v>0.12788108343680649</v>
      </c>
      <c r="L541" s="22">
        <v>0.1030331285335051</v>
      </c>
      <c r="M541" s="21">
        <v>1970715.6790703002</v>
      </c>
      <c r="N541" s="21">
        <v>618780.51520819322</v>
      </c>
    </row>
    <row r="542" spans="10:14" x14ac:dyDescent="0.25">
      <c r="J542">
        <f t="shared" si="14"/>
        <v>529</v>
      </c>
      <c r="K542" s="22">
        <v>6.2527946336719875E-2</v>
      </c>
      <c r="L542" s="22">
        <v>3.9119763610910852E-2</v>
      </c>
      <c r="M542" s="21">
        <v>99649.794875796215</v>
      </c>
      <c r="N542" s="21">
        <v>31288.811505637972</v>
      </c>
    </row>
    <row r="543" spans="10:14" x14ac:dyDescent="0.25">
      <c r="J543">
        <f t="shared" si="14"/>
        <v>530</v>
      </c>
      <c r="K543" s="22">
        <v>0.14885881438323412</v>
      </c>
      <c r="L543" s="22">
        <v>0.123548706403527</v>
      </c>
      <c r="M543" s="21">
        <v>4952122.3004081566</v>
      </c>
      <c r="N543" s="21">
        <v>1554905.571089858</v>
      </c>
    </row>
    <row r="544" spans="10:14" x14ac:dyDescent="0.25">
      <c r="J544">
        <f t="shared" si="14"/>
        <v>531</v>
      </c>
      <c r="K544" s="22">
        <v>6.6664532112081565E-2</v>
      </c>
      <c r="L544" s="22">
        <v>4.316521770731363E-2</v>
      </c>
      <c r="M544" s="21">
        <v>121018.30225785893</v>
      </c>
      <c r="N544" s="21">
        <v>37998.260335588224</v>
      </c>
    </row>
    <row r="545" spans="10:14" x14ac:dyDescent="0.25">
      <c r="J545">
        <f t="shared" si="14"/>
        <v>532</v>
      </c>
      <c r="K545" s="22">
        <v>0.10003465944573553</v>
      </c>
      <c r="L545" s="22">
        <v>7.580017940047501E-2</v>
      </c>
      <c r="M545" s="21">
        <v>564646.67847557866</v>
      </c>
      <c r="N545" s="21">
        <v>177292.12099359866</v>
      </c>
    </row>
    <row r="546" spans="10:14" x14ac:dyDescent="0.25">
      <c r="J546">
        <f t="shared" si="14"/>
        <v>533</v>
      </c>
      <c r="K546" s="22">
        <v>9.9063042281592129E-2</v>
      </c>
      <c r="L546" s="22">
        <v>7.4849967595311817E-2</v>
      </c>
      <c r="M546" s="21">
        <v>540242.24858083623</v>
      </c>
      <c r="N546" s="21">
        <v>169629.42978755163</v>
      </c>
    </row>
    <row r="547" spans="10:14" x14ac:dyDescent="0.25">
      <c r="J547">
        <f t="shared" si="14"/>
        <v>534</v>
      </c>
      <c r="K547" s="22">
        <v>0.1232742402631366</v>
      </c>
      <c r="L547" s="22">
        <v>9.8527777115577031E-2</v>
      </c>
      <c r="M547" s="21">
        <v>1606010.212139932</v>
      </c>
      <c r="N547" s="21">
        <v>504267.47858746635</v>
      </c>
    </row>
    <row r="548" spans="10:14" x14ac:dyDescent="0.25">
      <c r="J548">
        <f t="shared" si="14"/>
        <v>535</v>
      </c>
      <c r="K548" s="22">
        <v>0.11917942950791804</v>
      </c>
      <c r="L548" s="22">
        <v>9.4523177708414119E-2</v>
      </c>
      <c r="M548" s="21">
        <v>1337963.5805686472</v>
      </c>
      <c r="N548" s="21">
        <v>420104.12892469461</v>
      </c>
    </row>
    <row r="549" spans="10:14" x14ac:dyDescent="0.25">
      <c r="J549">
        <f t="shared" si="14"/>
        <v>536</v>
      </c>
      <c r="K549" s="22">
        <v>9.6559578724629613E-2</v>
      </c>
      <c r="L549" s="22">
        <v>7.2401656971117667E-2</v>
      </c>
      <c r="M549" s="21">
        <v>482025.45846560918</v>
      </c>
      <c r="N549" s="21">
        <v>151350.07281898995</v>
      </c>
    </row>
    <row r="550" spans="10:14" x14ac:dyDescent="0.25">
      <c r="J550">
        <f t="shared" si="14"/>
        <v>537</v>
      </c>
      <c r="K550" s="22">
        <v>8.4424042522881271E-2</v>
      </c>
      <c r="L550" s="22">
        <v>6.0533474536266008E-2</v>
      </c>
      <c r="M550" s="21">
        <v>276321.84078931587</v>
      </c>
      <c r="N550" s="21">
        <v>86761.663705619634</v>
      </c>
    </row>
    <row r="551" spans="10:14" x14ac:dyDescent="0.25">
      <c r="J551">
        <f t="shared" si="14"/>
        <v>538</v>
      </c>
      <c r="K551" s="22">
        <v>0.1422916636499425</v>
      </c>
      <c r="L551" s="22">
        <v>0.11712623427834412</v>
      </c>
      <c r="M551" s="21">
        <v>3717994.1182416677</v>
      </c>
      <c r="N551" s="21">
        <v>1167404.4817626595</v>
      </c>
    </row>
    <row r="552" spans="10:14" x14ac:dyDescent="0.25">
      <c r="J552">
        <f t="shared" si="14"/>
        <v>539</v>
      </c>
      <c r="K552" s="22">
        <v>9.0582454879180485E-2</v>
      </c>
      <c r="L552" s="22">
        <v>6.6556213057129554E-2</v>
      </c>
      <c r="M552" s="21">
        <v>366761.43018939177</v>
      </c>
      <c r="N552" s="21">
        <v>115158.58382887</v>
      </c>
    </row>
    <row r="553" spans="10:14" x14ac:dyDescent="0.25">
      <c r="J553">
        <f t="shared" si="14"/>
        <v>540</v>
      </c>
      <c r="K553" s="22">
        <v>0.12485439802807141</v>
      </c>
      <c r="L553" s="22">
        <v>0.10007312297572901</v>
      </c>
      <c r="M553" s="21">
        <v>1722954.7230738269</v>
      </c>
      <c r="N553" s="21">
        <v>540986.61848926253</v>
      </c>
    </row>
    <row r="554" spans="10:14" x14ac:dyDescent="0.25">
      <c r="J554">
        <f t="shared" si="14"/>
        <v>541</v>
      </c>
      <c r="K554" s="22">
        <v>8.8767419281214011E-2</v>
      </c>
      <c r="L554" s="22">
        <v>6.4781163875593517E-2</v>
      </c>
      <c r="M554" s="21">
        <v>337453.66526202136</v>
      </c>
      <c r="N554" s="21">
        <v>105956.30565451953</v>
      </c>
    </row>
    <row r="555" spans="10:14" x14ac:dyDescent="0.25">
      <c r="J555">
        <f t="shared" si="14"/>
        <v>542</v>
      </c>
      <c r="K555" s="22">
        <v>0.10142675048731453</v>
      </c>
      <c r="L555" s="22">
        <v>7.716160176968212E-2</v>
      </c>
      <c r="M555" s="21">
        <v>601505.12526240502</v>
      </c>
      <c r="N555" s="21">
        <v>188865.220520206</v>
      </c>
    </row>
    <row r="556" spans="10:14" x14ac:dyDescent="0.25">
      <c r="J556">
        <f t="shared" si="14"/>
        <v>543</v>
      </c>
      <c r="K556" s="22">
        <v>0.13852558576771479</v>
      </c>
      <c r="L556" s="22">
        <v>0.11344312554486291</v>
      </c>
      <c r="M556" s="21">
        <v>3152086.1035116534</v>
      </c>
      <c r="N556" s="21">
        <v>989716.31667926151</v>
      </c>
    </row>
    <row r="557" spans="10:14" x14ac:dyDescent="0.25">
      <c r="J557">
        <f t="shared" si="14"/>
        <v>544</v>
      </c>
      <c r="K557" s="22">
        <v>0.12086378290060562</v>
      </c>
      <c r="L557" s="22">
        <v>9.6170423698772378E-2</v>
      </c>
      <c r="M557" s="21">
        <v>1442447.9759111376</v>
      </c>
      <c r="N557" s="21">
        <v>452910.94558925944</v>
      </c>
    </row>
    <row r="558" spans="10:14" x14ac:dyDescent="0.25">
      <c r="J558">
        <f t="shared" si="14"/>
        <v>545</v>
      </c>
      <c r="K558" s="22">
        <v>0.1612569808398483</v>
      </c>
      <c r="L558" s="22">
        <v>0.13567373317766784</v>
      </c>
      <c r="M558" s="21">
        <v>8469840.2240710426</v>
      </c>
      <c r="N558" s="21">
        <v>2659425.7879219931</v>
      </c>
    </row>
    <row r="559" spans="10:14" x14ac:dyDescent="0.25">
      <c r="J559">
        <f t="shared" si="14"/>
        <v>546</v>
      </c>
      <c r="K559" s="22">
        <v>0.15778248750348545</v>
      </c>
      <c r="L559" s="22">
        <v>0.13227578519258487</v>
      </c>
      <c r="M559" s="21">
        <v>7291336.4673602339</v>
      </c>
      <c r="N559" s="21">
        <v>2289390.0849045352</v>
      </c>
    </row>
    <row r="560" spans="10:14" x14ac:dyDescent="0.25">
      <c r="J560">
        <f t="shared" si="14"/>
        <v>547</v>
      </c>
      <c r="K560" s="22">
        <v>9.5258504023576274E-2</v>
      </c>
      <c r="L560" s="22">
        <v>7.1129245793171814E-2</v>
      </c>
      <c r="M560" s="21">
        <v>454244.86369212117</v>
      </c>
      <c r="N560" s="21">
        <v>142627.30731339531</v>
      </c>
    </row>
    <row r="561" spans="10:14" x14ac:dyDescent="0.25">
      <c r="J561">
        <f t="shared" si="14"/>
        <v>548</v>
      </c>
      <c r="K561" s="22">
        <v>0.10969978018618964</v>
      </c>
      <c r="L561" s="22">
        <v>8.5252371235727598E-2</v>
      </c>
      <c r="M561" s="21">
        <v>874446.67506634269</v>
      </c>
      <c r="N561" s="21">
        <v>274565.51437947992</v>
      </c>
    </row>
    <row r="562" spans="10:14" x14ac:dyDescent="0.25">
      <c r="J562">
        <f t="shared" ref="J562:J625" si="15">1+J561</f>
        <v>549</v>
      </c>
      <c r="K562" s="22">
        <v>6.9081467767754479E-2</v>
      </c>
      <c r="L562" s="22">
        <v>4.5528906696242766E-2</v>
      </c>
      <c r="M562" s="21">
        <v>135518.43952689957</v>
      </c>
      <c r="N562" s="21">
        <v>42551.125320231411</v>
      </c>
    </row>
    <row r="563" spans="10:14" x14ac:dyDescent="0.25">
      <c r="J563">
        <f t="shared" si="15"/>
        <v>550</v>
      </c>
      <c r="K563" s="22">
        <v>9.5265693987368838E-2</v>
      </c>
      <c r="L563" s="22">
        <v>7.1136277357378708E-2</v>
      </c>
      <c r="M563" s="21">
        <v>454393.98508439912</v>
      </c>
      <c r="N563" s="21">
        <v>142674.12959878243</v>
      </c>
    </row>
    <row r="564" spans="10:14" x14ac:dyDescent="0.25">
      <c r="J564">
        <f t="shared" si="15"/>
        <v>551</v>
      </c>
      <c r="K564" s="22">
        <v>0.11302191603033696</v>
      </c>
      <c r="L564" s="22">
        <v>8.8501318263385143E-2</v>
      </c>
      <c r="M564" s="21">
        <v>1015416.290247259</v>
      </c>
      <c r="N564" s="21">
        <v>318828.24189352657</v>
      </c>
    </row>
    <row r="565" spans="10:14" x14ac:dyDescent="0.25">
      <c r="J565">
        <f t="shared" si="15"/>
        <v>552</v>
      </c>
      <c r="K565" s="22">
        <v>0.13924186041224695</v>
      </c>
      <c r="L565" s="22">
        <v>0.11414362019243685</v>
      </c>
      <c r="M565" s="21">
        <v>3252782.6704693567</v>
      </c>
      <c r="N565" s="21">
        <v>1021333.8017602037</v>
      </c>
    </row>
    <row r="566" spans="10:14" x14ac:dyDescent="0.25">
      <c r="J566">
        <f t="shared" si="15"/>
        <v>553</v>
      </c>
      <c r="K566" s="22">
        <v>0.10017651462067612</v>
      </c>
      <c r="L566" s="22">
        <v>7.5938909413515665E-2</v>
      </c>
      <c r="M566" s="21">
        <v>568298.9105916929</v>
      </c>
      <c r="N566" s="21">
        <v>178438.87701450533</v>
      </c>
    </row>
    <row r="567" spans="10:14" x14ac:dyDescent="0.25">
      <c r="J567">
        <f t="shared" si="15"/>
        <v>554</v>
      </c>
      <c r="K567" s="22">
        <v>0.14656203052151451</v>
      </c>
      <c r="L567" s="22">
        <v>0.12130252218627047</v>
      </c>
      <c r="M567" s="21">
        <v>4480599.3413797989</v>
      </c>
      <c r="N567" s="21">
        <v>1406853.1540828021</v>
      </c>
    </row>
    <row r="568" spans="10:14" x14ac:dyDescent="0.25">
      <c r="J568">
        <f t="shared" si="15"/>
        <v>555</v>
      </c>
      <c r="K568" s="22">
        <v>0.11407711285288702</v>
      </c>
      <c r="L568" s="22">
        <v>8.9533268412641309E-2</v>
      </c>
      <c r="M568" s="21">
        <v>1064684.5403247462</v>
      </c>
      <c r="N568" s="21">
        <v>334297.86721296166</v>
      </c>
    </row>
    <row r="569" spans="10:14" x14ac:dyDescent="0.25">
      <c r="J569">
        <f t="shared" si="15"/>
        <v>556</v>
      </c>
      <c r="K569" s="22">
        <v>0.10757570187785648</v>
      </c>
      <c r="L569" s="22">
        <v>8.3175087756026223E-2</v>
      </c>
      <c r="M569" s="21">
        <v>794564.77746134915</v>
      </c>
      <c r="N569" s="21">
        <v>249483.57979054688</v>
      </c>
    </row>
    <row r="570" spans="10:14" x14ac:dyDescent="0.25">
      <c r="J570">
        <f t="shared" si="15"/>
        <v>557</v>
      </c>
      <c r="K570" s="22">
        <v>5.677203274218745E-2</v>
      </c>
      <c r="L570" s="22">
        <v>3.3490656541928621E-2</v>
      </c>
      <c r="M570" s="21">
        <v>75949.320466902689</v>
      </c>
      <c r="N570" s="21">
        <v>23847.15367484817</v>
      </c>
    </row>
    <row r="571" spans="10:14" x14ac:dyDescent="0.25">
      <c r="J571">
        <f t="shared" si="15"/>
        <v>558</v>
      </c>
      <c r="K571" s="22">
        <v>0.13068274778762401</v>
      </c>
      <c r="L571" s="22">
        <v>0.10577307039383554</v>
      </c>
      <c r="M571" s="21">
        <v>2230984.8092163075</v>
      </c>
      <c r="N571" s="21">
        <v>700501.82496126276</v>
      </c>
    </row>
    <row r="572" spans="10:14" x14ac:dyDescent="0.25">
      <c r="J572">
        <f t="shared" si="15"/>
        <v>559</v>
      </c>
      <c r="K572" s="22">
        <v>0.15185193919885975</v>
      </c>
      <c r="L572" s="22">
        <v>0.12647589072991927</v>
      </c>
      <c r="M572" s="21">
        <v>5640157.3530997597</v>
      </c>
      <c r="N572" s="21">
        <v>1770940.1259002471</v>
      </c>
    </row>
    <row r="573" spans="10:14" x14ac:dyDescent="0.25">
      <c r="J573">
        <f t="shared" si="15"/>
        <v>560</v>
      </c>
      <c r="K573" s="22">
        <v>8.8633151239865038E-2</v>
      </c>
      <c r="L573" s="22">
        <v>6.4649853846649563E-2</v>
      </c>
      <c r="M573" s="21">
        <v>335379.18104667985</v>
      </c>
      <c r="N573" s="21">
        <v>105304.94309360164</v>
      </c>
    </row>
    <row r="574" spans="10:14" x14ac:dyDescent="0.25">
      <c r="J574">
        <f t="shared" si="15"/>
        <v>561</v>
      </c>
      <c r="K574" s="22">
        <v>0.12650873803552942</v>
      </c>
      <c r="L574" s="22">
        <v>0.10169101679528314</v>
      </c>
      <c r="M574" s="21">
        <v>1854328.056959304</v>
      </c>
      <c r="N574" s="21">
        <v>582236.23155603604</v>
      </c>
    </row>
    <row r="575" spans="10:14" x14ac:dyDescent="0.25">
      <c r="J575">
        <f t="shared" si="15"/>
        <v>562</v>
      </c>
      <c r="K575" s="22">
        <v>0.15030891717997297</v>
      </c>
      <c r="L575" s="22">
        <v>0.12496686249114219</v>
      </c>
      <c r="M575" s="21">
        <v>5274516.4706334891</v>
      </c>
      <c r="N575" s="21">
        <v>1656133.3802917721</v>
      </c>
    </row>
    <row r="576" spans="10:14" x14ac:dyDescent="0.25">
      <c r="J576">
        <f t="shared" si="15"/>
        <v>563</v>
      </c>
      <c r="K576" s="22">
        <v>7.3143676114277412E-2</v>
      </c>
      <c r="L576" s="22">
        <v>4.95016219470088E-2</v>
      </c>
      <c r="M576" s="21">
        <v>163814.32029524093</v>
      </c>
      <c r="N576" s="21">
        <v>51435.684298502623</v>
      </c>
    </row>
    <row r="577" spans="10:14" x14ac:dyDescent="0.25">
      <c r="J577">
        <f t="shared" si="15"/>
        <v>564</v>
      </c>
      <c r="K577" s="22">
        <v>0.11725604204826667</v>
      </c>
      <c r="L577" s="22">
        <v>9.2642163727279847E-2</v>
      </c>
      <c r="M577" s="21">
        <v>1227704.7301291984</v>
      </c>
      <c r="N577" s="21">
        <v>385484.20429235423</v>
      </c>
    </row>
    <row r="578" spans="10:14" x14ac:dyDescent="0.25">
      <c r="J578">
        <f t="shared" si="15"/>
        <v>565</v>
      </c>
      <c r="K578" s="22">
        <v>0.10576956670973781</v>
      </c>
      <c r="L578" s="22">
        <v>8.1408742922071342E-2</v>
      </c>
      <c r="M578" s="21">
        <v>732301.59519528737</v>
      </c>
      <c r="N578" s="21">
        <v>229933.70539198784</v>
      </c>
    </row>
    <row r="579" spans="10:14" x14ac:dyDescent="0.25">
      <c r="J579">
        <f t="shared" si="15"/>
        <v>566</v>
      </c>
      <c r="K579" s="22">
        <v>9.8956131583328055E-2</v>
      </c>
      <c r="L579" s="22">
        <v>7.4745412209365814E-2</v>
      </c>
      <c r="M579" s="21">
        <v>537620.91393524455</v>
      </c>
      <c r="N579" s="21">
        <v>168806.36290897607</v>
      </c>
    </row>
    <row r="580" spans="10:14" x14ac:dyDescent="0.25">
      <c r="J580">
        <f t="shared" si="15"/>
        <v>567</v>
      </c>
      <c r="K580" s="22">
        <v>7.9963207487546262E-2</v>
      </c>
      <c r="L580" s="22">
        <v>5.6170914602284183E-2</v>
      </c>
      <c r="M580" s="21">
        <v>224856.95932137975</v>
      </c>
      <c r="N580" s="21">
        <v>70602.323112723228</v>
      </c>
    </row>
    <row r="581" spans="10:14" x14ac:dyDescent="0.25">
      <c r="J581">
        <f t="shared" si="15"/>
        <v>568</v>
      </c>
      <c r="K581" s="22">
        <v>0.10444775059410039</v>
      </c>
      <c r="L581" s="22">
        <v>8.0116047276414415E-2</v>
      </c>
      <c r="M581" s="21">
        <v>689790.29708284664</v>
      </c>
      <c r="N581" s="21">
        <v>216585.67998804178</v>
      </c>
    </row>
    <row r="582" spans="10:14" x14ac:dyDescent="0.25">
      <c r="J582">
        <f t="shared" si="15"/>
        <v>569</v>
      </c>
      <c r="K582" s="22">
        <v>0.15736460801946528</v>
      </c>
      <c r="L582" s="22">
        <v>0.13186711186577971</v>
      </c>
      <c r="M582" s="21">
        <v>7160909.9087929074</v>
      </c>
      <c r="N582" s="21">
        <v>2248437.7476575938</v>
      </c>
    </row>
    <row r="583" spans="10:14" x14ac:dyDescent="0.25">
      <c r="J583">
        <f t="shared" si="15"/>
        <v>570</v>
      </c>
      <c r="K583" s="22">
        <v>9.1423211540266225E-2</v>
      </c>
      <c r="L583" s="22">
        <v>6.737844730135234E-2</v>
      </c>
      <c r="M583" s="21">
        <v>381169.04099641962</v>
      </c>
      <c r="N583" s="21">
        <v>119682.39664102442</v>
      </c>
    </row>
    <row r="584" spans="10:14" x14ac:dyDescent="0.25">
      <c r="J584">
        <f t="shared" si="15"/>
        <v>571</v>
      </c>
      <c r="K584" s="22">
        <v>9.9481224364116549E-2</v>
      </c>
      <c r="L584" s="22">
        <v>7.525893685417917E-2</v>
      </c>
      <c r="M584" s="21">
        <v>550616.47281815833</v>
      </c>
      <c r="N584" s="21">
        <v>172886.80876242431</v>
      </c>
    </row>
    <row r="585" spans="10:14" x14ac:dyDescent="0.25">
      <c r="J585">
        <f t="shared" si="15"/>
        <v>572</v>
      </c>
      <c r="K585" s="22">
        <v>0.13895344828088385</v>
      </c>
      <c r="L585" s="22">
        <v>0.11386156196818242</v>
      </c>
      <c r="M585" s="21">
        <v>3211863.0584605788</v>
      </c>
      <c r="N585" s="21">
        <v>1008485.5462407388</v>
      </c>
    </row>
    <row r="586" spans="10:14" x14ac:dyDescent="0.25">
      <c r="J586">
        <f t="shared" si="15"/>
        <v>573</v>
      </c>
      <c r="K586" s="22">
        <v>9.6734404611048319E-2</v>
      </c>
      <c r="L586" s="22">
        <v>7.2572631329387294E-2</v>
      </c>
      <c r="M586" s="21">
        <v>485883.00242373184</v>
      </c>
      <c r="N586" s="21">
        <v>152561.29423626282</v>
      </c>
    </row>
    <row r="587" spans="10:14" x14ac:dyDescent="0.25">
      <c r="J587">
        <f t="shared" si="15"/>
        <v>574</v>
      </c>
      <c r="K587" s="22">
        <v>0.11736879442818338</v>
      </c>
      <c r="L587" s="22">
        <v>9.2752432098826887E-2</v>
      </c>
      <c r="M587" s="21">
        <v>1233915.0096123226</v>
      </c>
      <c r="N587" s="21">
        <v>387434.15576377464</v>
      </c>
    </row>
    <row r="588" spans="10:14" x14ac:dyDescent="0.25">
      <c r="J588">
        <f t="shared" si="15"/>
        <v>575</v>
      </c>
      <c r="K588" s="22">
        <v>0.13075471164592223</v>
      </c>
      <c r="L588" s="22">
        <v>0.10584344884146235</v>
      </c>
      <c r="M588" s="21">
        <v>2238095.5961270761</v>
      </c>
      <c r="N588" s="21">
        <v>702734.52470324514</v>
      </c>
    </row>
    <row r="589" spans="10:14" x14ac:dyDescent="0.25">
      <c r="J589">
        <f t="shared" si="15"/>
        <v>576</v>
      </c>
      <c r="K589" s="22">
        <v>0.11548970909965939</v>
      </c>
      <c r="L589" s="22">
        <v>9.0914744244015688E-2</v>
      </c>
      <c r="M589" s="21">
        <v>1134322.9894093226</v>
      </c>
      <c r="N589" s="21">
        <v>356163.48479569802</v>
      </c>
    </row>
    <row r="590" spans="10:14" x14ac:dyDescent="0.25">
      <c r="J590">
        <f t="shared" si="15"/>
        <v>577</v>
      </c>
      <c r="K590" s="22">
        <v>0.1542387573513504</v>
      </c>
      <c r="L590" s="22">
        <v>0.12881012572387807</v>
      </c>
      <c r="M590" s="21">
        <v>6255196.8913778169</v>
      </c>
      <c r="N590" s="21">
        <v>1964054.9858523658</v>
      </c>
    </row>
    <row r="591" spans="10:14" x14ac:dyDescent="0.25">
      <c r="J591">
        <f t="shared" si="15"/>
        <v>578</v>
      </c>
      <c r="K591" s="22">
        <v>0.14671451987398987</v>
      </c>
      <c r="L591" s="22">
        <v>0.12145165209898812</v>
      </c>
      <c r="M591" s="21">
        <v>4510491.9559467332</v>
      </c>
      <c r="N591" s="21">
        <v>1416239.0678597575</v>
      </c>
    </row>
    <row r="592" spans="10:14" x14ac:dyDescent="0.25">
      <c r="J592">
        <f t="shared" si="15"/>
        <v>579</v>
      </c>
      <c r="K592" s="22">
        <v>9.9771643089545448E-2</v>
      </c>
      <c r="L592" s="22">
        <v>7.5542957465925209E-2</v>
      </c>
      <c r="M592" s="21">
        <v>557935.76877956779</v>
      </c>
      <c r="N592" s="21">
        <v>175184.97778500943</v>
      </c>
    </row>
    <row r="593" spans="10:14" x14ac:dyDescent="0.25">
      <c r="J593">
        <f t="shared" si="15"/>
        <v>580</v>
      </c>
      <c r="K593" s="22">
        <v>0.10634655909454072</v>
      </c>
      <c r="L593" s="22">
        <v>8.19730237888181E-2</v>
      </c>
      <c r="M593" s="21">
        <v>751653.70736222703</v>
      </c>
      <c r="N593" s="21">
        <v>236010.03089353093</v>
      </c>
    </row>
    <row r="594" spans="10:14" x14ac:dyDescent="0.25">
      <c r="J594">
        <f t="shared" si="15"/>
        <v>581</v>
      </c>
      <c r="K594" s="22">
        <v>0.14426830699567139</v>
      </c>
      <c r="L594" s="22">
        <v>0.1190593308836978</v>
      </c>
      <c r="M594" s="21">
        <v>4053701.8118585297</v>
      </c>
      <c r="N594" s="21">
        <v>1272812.5737678919</v>
      </c>
    </row>
    <row r="595" spans="10:14" x14ac:dyDescent="0.25">
      <c r="J595">
        <f t="shared" si="15"/>
        <v>582</v>
      </c>
      <c r="K595" s="22">
        <v>8.6537047809007728E-2</v>
      </c>
      <c r="L595" s="22">
        <v>6.2599928939652161E-2</v>
      </c>
      <c r="M595" s="21">
        <v>304568.71139660809</v>
      </c>
      <c r="N595" s="21">
        <v>95630.834095355982</v>
      </c>
    </row>
    <row r="596" spans="10:14" x14ac:dyDescent="0.25">
      <c r="J596">
        <f t="shared" si="15"/>
        <v>583</v>
      </c>
      <c r="K596" s="22">
        <v>0.15489140542243396</v>
      </c>
      <c r="L596" s="22">
        <v>0.12944839553285914</v>
      </c>
      <c r="M596" s="21">
        <v>6434514.7332964083</v>
      </c>
      <c r="N596" s="21">
        <v>2020358.5854973197</v>
      </c>
    </row>
    <row r="597" spans="10:14" x14ac:dyDescent="0.25">
      <c r="J597">
        <f t="shared" si="15"/>
        <v>584</v>
      </c>
      <c r="K597" s="22">
        <v>0.12766902517225409</v>
      </c>
      <c r="L597" s="22">
        <v>0.1028257420506431</v>
      </c>
      <c r="M597" s="21">
        <v>1952274.5817475875</v>
      </c>
      <c r="N597" s="21">
        <v>612990.2371769473</v>
      </c>
    </row>
    <row r="598" spans="10:14" x14ac:dyDescent="0.25">
      <c r="J598">
        <f t="shared" si="15"/>
        <v>585</v>
      </c>
      <c r="K598" s="22">
        <v>8.7581804722627332E-2</v>
      </c>
      <c r="L598" s="22">
        <v>6.3621669177971629E-2</v>
      </c>
      <c r="M598" s="21">
        <v>319561.89742345357</v>
      </c>
      <c r="N598" s="21">
        <v>100338.51033340186</v>
      </c>
    </row>
    <row r="599" spans="10:14" x14ac:dyDescent="0.25">
      <c r="J599">
        <f t="shared" si="15"/>
        <v>586</v>
      </c>
      <c r="K599" s="22">
        <v>0.11131075570615057</v>
      </c>
      <c r="L599" s="22">
        <v>8.6827855915689423E-2</v>
      </c>
      <c r="M599" s="21">
        <v>940230.23450358817</v>
      </c>
      <c r="N599" s="21">
        <v>295220.74396592675</v>
      </c>
    </row>
    <row r="600" spans="10:14" x14ac:dyDescent="0.25">
      <c r="J600">
        <f t="shared" si="15"/>
        <v>587</v>
      </c>
      <c r="K600" s="22">
        <v>9.9063933300428841E-2</v>
      </c>
      <c r="L600" s="22">
        <v>7.4850838984423129E-2</v>
      </c>
      <c r="M600" s="21">
        <v>540264.14794249635</v>
      </c>
      <c r="N600" s="21">
        <v>169636.30591810396</v>
      </c>
    </row>
    <row r="601" spans="10:14" x14ac:dyDescent="0.25">
      <c r="J601">
        <f t="shared" si="15"/>
        <v>588</v>
      </c>
      <c r="K601" s="22">
        <v>0.10540865991193882</v>
      </c>
      <c r="L601" s="22">
        <v>8.1055787136101065E-2</v>
      </c>
      <c r="M601" s="21">
        <v>720446.04107844748</v>
      </c>
      <c r="N601" s="21">
        <v>226211.20703141377</v>
      </c>
    </row>
    <row r="602" spans="10:14" x14ac:dyDescent="0.25">
      <c r="J602">
        <f t="shared" si="15"/>
        <v>589</v>
      </c>
      <c r="K602" s="22">
        <v>8.3727202353577557E-2</v>
      </c>
      <c r="L602" s="22">
        <v>5.9851986209772834E-2</v>
      </c>
      <c r="M602" s="21">
        <v>267582.10210298048</v>
      </c>
      <c r="N602" s="21">
        <v>84017.493115944904</v>
      </c>
    </row>
    <row r="603" spans="10:14" x14ac:dyDescent="0.25">
      <c r="J603">
        <f t="shared" si="15"/>
        <v>590</v>
      </c>
      <c r="K603" s="22">
        <v>0.11122296347830862</v>
      </c>
      <c r="L603" s="22">
        <v>8.6741997807809446E-2</v>
      </c>
      <c r="M603" s="21">
        <v>936523.55997367308</v>
      </c>
      <c r="N603" s="21">
        <v>294056.89369585027</v>
      </c>
    </row>
    <row r="604" spans="10:14" x14ac:dyDescent="0.25">
      <c r="J604">
        <f t="shared" si="15"/>
        <v>591</v>
      </c>
      <c r="K604" s="22">
        <v>0.13986230716184189</v>
      </c>
      <c r="L604" s="22">
        <v>0.11475039809601584</v>
      </c>
      <c r="M604" s="21">
        <v>3342550.4052379741</v>
      </c>
      <c r="N604" s="21">
        <v>1049519.7677821526</v>
      </c>
    </row>
    <row r="605" spans="10:14" x14ac:dyDescent="0.25">
      <c r="J605">
        <f t="shared" si="15"/>
        <v>592</v>
      </c>
      <c r="K605" s="22">
        <v>0.10385684465150802</v>
      </c>
      <c r="L605" s="22">
        <v>7.9538159376618456E-2</v>
      </c>
      <c r="M605" s="21">
        <v>671577.40447811468</v>
      </c>
      <c r="N605" s="21">
        <v>210867.05543500421</v>
      </c>
    </row>
    <row r="606" spans="10:14" x14ac:dyDescent="0.25">
      <c r="J606">
        <f t="shared" si="15"/>
        <v>593</v>
      </c>
      <c r="K606" s="22">
        <v>0.10792929511927074</v>
      </c>
      <c r="L606" s="22">
        <v>8.3520891108022299E-2</v>
      </c>
      <c r="M606" s="21">
        <v>807347.71892696875</v>
      </c>
      <c r="N606" s="21">
        <v>253497.26638672996</v>
      </c>
    </row>
    <row r="607" spans="10:14" x14ac:dyDescent="0.25">
      <c r="J607">
        <f t="shared" si="15"/>
        <v>594</v>
      </c>
      <c r="K607" s="22">
        <v>0.12911969909785204</v>
      </c>
      <c r="L607" s="22">
        <v>0.10424445668477667</v>
      </c>
      <c r="M607" s="21">
        <v>2081888.8921773136</v>
      </c>
      <c r="N607" s="21">
        <v>653687.53848623449</v>
      </c>
    </row>
    <row r="608" spans="10:14" x14ac:dyDescent="0.25">
      <c r="J608">
        <f t="shared" si="15"/>
        <v>595</v>
      </c>
      <c r="K608" s="22">
        <v>0.1354753001862794</v>
      </c>
      <c r="L608" s="22">
        <v>0.11046003974156249</v>
      </c>
      <c r="M608" s="21">
        <v>2756404.2212182903</v>
      </c>
      <c r="N608" s="21">
        <v>865477.06614488713</v>
      </c>
    </row>
    <row r="609" spans="10:14" x14ac:dyDescent="0.25">
      <c r="J609">
        <f t="shared" si="15"/>
        <v>596</v>
      </c>
      <c r="K609" s="22">
        <v>0.11175527923475781</v>
      </c>
      <c r="L609" s="22">
        <v>8.7262586301424916E-2</v>
      </c>
      <c r="M609" s="21">
        <v>959220.27593191061</v>
      </c>
      <c r="N609" s="21">
        <v>301183.38370317483</v>
      </c>
    </row>
    <row r="610" spans="10:14" x14ac:dyDescent="0.25">
      <c r="J610">
        <f t="shared" si="15"/>
        <v>597</v>
      </c>
      <c r="K610" s="22">
        <v>0.12418519844423215</v>
      </c>
      <c r="L610" s="22">
        <v>9.9418666294598612E-2</v>
      </c>
      <c r="M610" s="21">
        <v>1672443.5722285502</v>
      </c>
      <c r="N610" s="21">
        <v>525126.73759637598</v>
      </c>
    </row>
    <row r="611" spans="10:14" x14ac:dyDescent="0.25">
      <c r="J611">
        <f t="shared" si="15"/>
        <v>598</v>
      </c>
      <c r="K611" s="22">
        <v>0.15407392281001142</v>
      </c>
      <c r="L611" s="22">
        <v>0.12864892259484839</v>
      </c>
      <c r="M611" s="21">
        <v>6210688.1959078694</v>
      </c>
      <c r="N611" s="21">
        <v>1950079.802213937</v>
      </c>
    </row>
    <row r="612" spans="10:14" x14ac:dyDescent="0.25">
      <c r="J612">
        <f t="shared" si="15"/>
        <v>599</v>
      </c>
      <c r="K612" s="22">
        <v>0.1399401790287389</v>
      </c>
      <c r="L612" s="22">
        <v>0.11482655439496403</v>
      </c>
      <c r="M612" s="21">
        <v>3353987.1717829164</v>
      </c>
      <c r="N612" s="21">
        <v>1053110.7719894839</v>
      </c>
    </row>
    <row r="613" spans="10:14" x14ac:dyDescent="0.25">
      <c r="J613">
        <f t="shared" si="15"/>
        <v>600</v>
      </c>
      <c r="K613" s="22">
        <v>0.17771313689230084</v>
      </c>
      <c r="L613" s="22">
        <v>0.15176734939371572</v>
      </c>
      <c r="M613" s="21">
        <v>17117262.191776641</v>
      </c>
      <c r="N613" s="21">
        <v>5374610.0619537625</v>
      </c>
    </row>
    <row r="614" spans="10:14" x14ac:dyDescent="0.25">
      <c r="J614">
        <f t="shared" si="15"/>
        <v>601</v>
      </c>
      <c r="K614" s="22">
        <v>9.7114826094610418E-2</v>
      </c>
      <c r="L614" s="22">
        <v>7.2944671879882517E-2</v>
      </c>
      <c r="M614" s="21">
        <v>494381.86528591759</v>
      </c>
      <c r="N614" s="21">
        <v>155229.83277604246</v>
      </c>
    </row>
    <row r="615" spans="10:14" x14ac:dyDescent="0.25">
      <c r="J615">
        <f t="shared" si="15"/>
        <v>602</v>
      </c>
      <c r="K615" s="22">
        <v>0.16162597057974781</v>
      </c>
      <c r="L615" s="22">
        <v>0.136034593833259</v>
      </c>
      <c r="M615" s="21">
        <v>8605457.8487010412</v>
      </c>
      <c r="N615" s="21">
        <v>2702008.0561462203</v>
      </c>
    </row>
    <row r="616" spans="10:14" x14ac:dyDescent="0.25">
      <c r="J616">
        <f t="shared" si="15"/>
        <v>603</v>
      </c>
      <c r="K616" s="22">
        <v>0.11624951635718928</v>
      </c>
      <c r="L616" s="22">
        <v>9.1657812452768495E-2</v>
      </c>
      <c r="M616" s="21">
        <v>1173606.5285424197</v>
      </c>
      <c r="N616" s="21">
        <v>368498.0335295095</v>
      </c>
    </row>
    <row r="617" spans="10:14" x14ac:dyDescent="0.25">
      <c r="J617">
        <f t="shared" si="15"/>
        <v>604</v>
      </c>
      <c r="K617" s="22">
        <v>0.12594004513043289</v>
      </c>
      <c r="L617" s="22">
        <v>0.10113485256529886</v>
      </c>
      <c r="M617" s="21">
        <v>1808096.5002575691</v>
      </c>
      <c r="N617" s="21">
        <v>567720.09065423324</v>
      </c>
    </row>
    <row r="618" spans="10:14" x14ac:dyDescent="0.25">
      <c r="J618">
        <f t="shared" si="15"/>
        <v>605</v>
      </c>
      <c r="K618" s="22">
        <v>0.12926456053719249</v>
      </c>
      <c r="L618" s="22">
        <v>0.10438612673225434</v>
      </c>
      <c r="M618" s="21">
        <v>2095285.8477378201</v>
      </c>
      <c r="N618" s="21">
        <v>657894.01796574134</v>
      </c>
    </row>
    <row r="619" spans="10:14" x14ac:dyDescent="0.25">
      <c r="J619">
        <f t="shared" si="15"/>
        <v>606</v>
      </c>
      <c r="K619" s="22">
        <v>0.10071639491264839</v>
      </c>
      <c r="L619" s="22">
        <v>7.6466895791009515E-2</v>
      </c>
      <c r="M619" s="21">
        <v>582411.70184849214</v>
      </c>
      <c r="N619" s="21">
        <v>182870.12010941369</v>
      </c>
    </row>
    <row r="620" spans="10:14" x14ac:dyDescent="0.25">
      <c r="J620">
        <f t="shared" si="15"/>
        <v>607</v>
      </c>
      <c r="K620" s="22">
        <v>0.13984698021750841</v>
      </c>
      <c r="L620" s="22">
        <v>0.11473540881424915</v>
      </c>
      <c r="M620" s="21">
        <v>3340303.8966023456</v>
      </c>
      <c r="N620" s="21">
        <v>1048814.3916663907</v>
      </c>
    </row>
    <row r="621" spans="10:14" x14ac:dyDescent="0.25">
      <c r="J621">
        <f t="shared" si="15"/>
        <v>608</v>
      </c>
      <c r="K621" s="22">
        <v>5.3767441821745532E-2</v>
      </c>
      <c r="L621" s="22">
        <v>3.0552258716477265E-2</v>
      </c>
      <c r="M621" s="21">
        <v>65871.436465827413</v>
      </c>
      <c r="N621" s="21">
        <v>20682.821893951372</v>
      </c>
    </row>
    <row r="622" spans="10:14" x14ac:dyDescent="0.25">
      <c r="J622">
        <f t="shared" si="15"/>
        <v>609</v>
      </c>
      <c r="K622" s="22">
        <v>0.1303234973439551</v>
      </c>
      <c r="L622" s="22">
        <v>0.10542173447143499</v>
      </c>
      <c r="M622" s="21">
        <v>2195816.9046691479</v>
      </c>
      <c r="N622" s="21">
        <v>689459.53493150556</v>
      </c>
    </row>
    <row r="623" spans="10:14" x14ac:dyDescent="0.25">
      <c r="J623">
        <f t="shared" si="15"/>
        <v>610</v>
      </c>
      <c r="K623" s="22">
        <v>0.11484240619296937</v>
      </c>
      <c r="L623" s="22">
        <v>9.0281701841974815E-2</v>
      </c>
      <c r="M623" s="21">
        <v>1101874.9989807778</v>
      </c>
      <c r="N623" s="21">
        <v>345975.21438810806</v>
      </c>
    </row>
    <row r="624" spans="10:14" x14ac:dyDescent="0.25">
      <c r="J624">
        <f t="shared" si="15"/>
        <v>611</v>
      </c>
      <c r="K624" s="22">
        <v>0.13354668257061864</v>
      </c>
      <c r="L624" s="22">
        <v>0.10857391082816248</v>
      </c>
      <c r="M624" s="21">
        <v>2531796.7845396749</v>
      </c>
      <c r="N624" s="21">
        <v>794953.09007688751</v>
      </c>
    </row>
    <row r="625" spans="10:14" x14ac:dyDescent="0.25">
      <c r="J625">
        <f t="shared" si="15"/>
        <v>612</v>
      </c>
      <c r="K625" s="22">
        <v>9.5542063641413932E-2</v>
      </c>
      <c r="L625" s="22">
        <v>7.1406558407934639E-2</v>
      </c>
      <c r="M625" s="21">
        <v>460162.45783934311</v>
      </c>
      <c r="N625" s="21">
        <v>144485.35918465175</v>
      </c>
    </row>
    <row r="626" spans="10:14" x14ac:dyDescent="0.25">
      <c r="J626">
        <f t="shared" ref="J626:J689" si="16">1+J625</f>
        <v>613</v>
      </c>
      <c r="K626" s="22">
        <v>0.13188663905050269</v>
      </c>
      <c r="L626" s="22">
        <v>0.10695043914804914</v>
      </c>
      <c r="M626" s="21">
        <v>2352908.3135478767</v>
      </c>
      <c r="N626" s="21">
        <v>738784.30762860924</v>
      </c>
    </row>
    <row r="627" spans="10:14" x14ac:dyDescent="0.25">
      <c r="J627">
        <f t="shared" si="16"/>
        <v>614</v>
      </c>
      <c r="K627" s="22">
        <v>9.9388332917136779E-2</v>
      </c>
      <c r="L627" s="22">
        <v>7.5168091866280484E-2</v>
      </c>
      <c r="M627" s="21">
        <v>548295.29482673912</v>
      </c>
      <c r="N627" s="21">
        <v>172157.98738617287</v>
      </c>
    </row>
    <row r="628" spans="10:14" x14ac:dyDescent="0.25">
      <c r="J628">
        <f t="shared" si="16"/>
        <v>615</v>
      </c>
      <c r="K628" s="22">
        <v>9.5386185986249483E-2</v>
      </c>
      <c r="L628" s="22">
        <v>7.125411483904287E-2</v>
      </c>
      <c r="M628" s="21">
        <v>456900.165506388</v>
      </c>
      <c r="N628" s="21">
        <v>143461.03946568651</v>
      </c>
    </row>
    <row r="629" spans="10:14" x14ac:dyDescent="0.25">
      <c r="J629">
        <f t="shared" si="16"/>
        <v>616</v>
      </c>
      <c r="K629" s="22">
        <v>0.11911942442838708</v>
      </c>
      <c r="L629" s="22">
        <v>9.4464494579868941E-2</v>
      </c>
      <c r="M629" s="21">
        <v>1334381.5257336302</v>
      </c>
      <c r="N629" s="21">
        <v>418979.40770800365</v>
      </c>
    </row>
    <row r="630" spans="10:14" x14ac:dyDescent="0.25">
      <c r="J630">
        <f t="shared" si="16"/>
        <v>617</v>
      </c>
      <c r="K630" s="22">
        <v>0.1370902237936964</v>
      </c>
      <c r="L630" s="22">
        <v>0.11203938553004211</v>
      </c>
      <c r="M630" s="21">
        <v>2959406.4365465189</v>
      </c>
      <c r="N630" s="21">
        <v>929217.26810464682</v>
      </c>
    </row>
    <row r="631" spans="10:14" x14ac:dyDescent="0.25">
      <c r="J631">
        <f t="shared" si="16"/>
        <v>618</v>
      </c>
      <c r="K631" s="22">
        <v>0.132375172426765</v>
      </c>
      <c r="L631" s="22">
        <v>0.10742820981583057</v>
      </c>
      <c r="M631" s="21">
        <v>2404225.8932569604</v>
      </c>
      <c r="N631" s="21">
        <v>754897.39727866196</v>
      </c>
    </row>
    <row r="632" spans="10:14" x14ac:dyDescent="0.25">
      <c r="J632">
        <f t="shared" si="16"/>
        <v>619</v>
      </c>
      <c r="K632" s="22">
        <v>9.6404689962458212E-2</v>
      </c>
      <c r="L632" s="22">
        <v>7.2250180509262352E-2</v>
      </c>
      <c r="M632" s="21">
        <v>478632.91418158944</v>
      </c>
      <c r="N632" s="21">
        <v>150284.85558738877</v>
      </c>
    </row>
    <row r="633" spans="10:14" x14ac:dyDescent="0.25">
      <c r="J633">
        <f t="shared" si="16"/>
        <v>620</v>
      </c>
      <c r="K633" s="22">
        <v>0.1174126932372932</v>
      </c>
      <c r="L633" s="22">
        <v>9.2795363788578999E-2</v>
      </c>
      <c r="M633" s="21">
        <v>1236341.2260608894</v>
      </c>
      <c r="N633" s="21">
        <v>388195.95792529144</v>
      </c>
    </row>
    <row r="634" spans="10:14" x14ac:dyDescent="0.25">
      <c r="J634">
        <f t="shared" si="16"/>
        <v>621</v>
      </c>
      <c r="K634" s="22">
        <v>0.10511915717316755</v>
      </c>
      <c r="L634" s="22">
        <v>8.0772662331229927E-2</v>
      </c>
      <c r="M634" s="21">
        <v>711072.20446780883</v>
      </c>
      <c r="N634" s="21">
        <v>223267.93748268578</v>
      </c>
    </row>
    <row r="635" spans="10:14" x14ac:dyDescent="0.25">
      <c r="J635">
        <f t="shared" si="16"/>
        <v>622</v>
      </c>
      <c r="K635" s="22">
        <v>8.3689126474774111E-2</v>
      </c>
      <c r="L635" s="22">
        <v>5.9814749167379722E-2</v>
      </c>
      <c r="M635" s="21">
        <v>267112.44246326952</v>
      </c>
      <c r="N635" s="21">
        <v>83870.025758314732</v>
      </c>
    </row>
    <row r="636" spans="10:14" x14ac:dyDescent="0.25">
      <c r="J636">
        <f t="shared" si="16"/>
        <v>623</v>
      </c>
      <c r="K636" s="22">
        <v>0.10507428073842884</v>
      </c>
      <c r="L636" s="22">
        <v>8.072877455357852E-2</v>
      </c>
      <c r="M636" s="21">
        <v>709629.88675725297</v>
      </c>
      <c r="N636" s="21">
        <v>222815.06743881793</v>
      </c>
    </row>
    <row r="637" spans="10:14" x14ac:dyDescent="0.25">
      <c r="J637">
        <f t="shared" si="16"/>
        <v>624</v>
      </c>
      <c r="K637" s="22">
        <v>8.046397047172027E-2</v>
      </c>
      <c r="L637" s="22">
        <v>5.6660645451749536E-2</v>
      </c>
      <c r="M637" s="21">
        <v>230129.76640020692</v>
      </c>
      <c r="N637" s="21">
        <v>72257.919764985767</v>
      </c>
    </row>
    <row r="638" spans="10:14" x14ac:dyDescent="0.25">
      <c r="J638">
        <f t="shared" si="16"/>
        <v>625</v>
      </c>
      <c r="K638" s="22">
        <v>0.17585641523294071</v>
      </c>
      <c r="L638" s="22">
        <v>0.1499515325218701</v>
      </c>
      <c r="M638" s="21">
        <v>15818779.664146528</v>
      </c>
      <c r="N638" s="21">
        <v>4966902.4986715522</v>
      </c>
    </row>
    <row r="639" spans="10:14" x14ac:dyDescent="0.25">
      <c r="J639">
        <f t="shared" si="16"/>
        <v>626</v>
      </c>
      <c r="K639" s="22">
        <v>0.14777016315424563</v>
      </c>
      <c r="L639" s="22">
        <v>0.12248403887019621</v>
      </c>
      <c r="M639" s="21">
        <v>4722857.8405410163</v>
      </c>
      <c r="N639" s="21">
        <v>1482919.3469469401</v>
      </c>
    </row>
    <row r="640" spans="10:14" x14ac:dyDescent="0.25">
      <c r="J640">
        <f t="shared" si="16"/>
        <v>627</v>
      </c>
      <c r="K640" s="22">
        <v>0.18240774161204665</v>
      </c>
      <c r="L640" s="22">
        <v>0.15635852891369706</v>
      </c>
      <c r="M640" s="21">
        <v>20884378.557627432</v>
      </c>
      <c r="N640" s="21">
        <v>6557438.3260542657</v>
      </c>
    </row>
    <row r="641" spans="10:14" x14ac:dyDescent="0.25">
      <c r="J641">
        <f t="shared" si="16"/>
        <v>628</v>
      </c>
      <c r="K641" s="22">
        <v>0.11067658281015946</v>
      </c>
      <c r="L641" s="22">
        <v>8.6207654261659883E-2</v>
      </c>
      <c r="M641" s="21">
        <v>913774.64119298605</v>
      </c>
      <c r="N641" s="21">
        <v>286914.01264352945</v>
      </c>
    </row>
    <row r="642" spans="10:14" x14ac:dyDescent="0.25">
      <c r="J642">
        <f t="shared" si="16"/>
        <v>629</v>
      </c>
      <c r="K642" s="22">
        <v>8.1469724079662909E-2</v>
      </c>
      <c r="L642" s="22">
        <v>5.7644241652620387E-2</v>
      </c>
      <c r="M642" s="21">
        <v>241088.56967178395</v>
      </c>
      <c r="N642" s="21">
        <v>75698.849375720223</v>
      </c>
    </row>
    <row r="643" spans="10:14" x14ac:dyDescent="0.25">
      <c r="J643">
        <f t="shared" si="16"/>
        <v>630</v>
      </c>
      <c r="K643" s="22">
        <v>0.10246009469131589</v>
      </c>
      <c r="L643" s="22">
        <v>7.8172180727809737E-2</v>
      </c>
      <c r="M643" s="21">
        <v>630379.74811733933</v>
      </c>
      <c r="N643" s="21">
        <v>197931.49740447348</v>
      </c>
    </row>
    <row r="644" spans="10:14" x14ac:dyDescent="0.25">
      <c r="J644">
        <f t="shared" si="16"/>
        <v>631</v>
      </c>
      <c r="K644" s="22">
        <v>0.11179330705090318</v>
      </c>
      <c r="L644" s="22">
        <v>8.7299776340011626E-2</v>
      </c>
      <c r="M644" s="21">
        <v>960862.16774421954</v>
      </c>
      <c r="N644" s="21">
        <v>301698.91756345035</v>
      </c>
    </row>
    <row r="645" spans="10:14" x14ac:dyDescent="0.25">
      <c r="J645">
        <f t="shared" si="16"/>
        <v>632</v>
      </c>
      <c r="K645" s="22">
        <v>0.10355470300342451</v>
      </c>
      <c r="L645" s="22">
        <v>7.9242674105839406E-2</v>
      </c>
      <c r="M645" s="21">
        <v>662447.74608295772</v>
      </c>
      <c r="N645" s="21">
        <v>208000.45484648345</v>
      </c>
    </row>
    <row r="646" spans="10:14" x14ac:dyDescent="0.25">
      <c r="J646">
        <f t="shared" si="16"/>
        <v>633</v>
      </c>
      <c r="K646" s="22">
        <v>0.14008889919315393</v>
      </c>
      <c r="L646" s="22">
        <v>0.11497199815728942</v>
      </c>
      <c r="M646" s="21">
        <v>3375935.8328358866</v>
      </c>
      <c r="N646" s="21">
        <v>1060002.3819455656</v>
      </c>
    </row>
    <row r="647" spans="10:14" x14ac:dyDescent="0.25">
      <c r="J647">
        <f t="shared" si="16"/>
        <v>634</v>
      </c>
      <c r="K647" s="22">
        <v>0.10856683779019538</v>
      </c>
      <c r="L647" s="22">
        <v>8.4144388298648787E-2</v>
      </c>
      <c r="M647" s="21">
        <v>830907.09626080934</v>
      </c>
      <c r="N647" s="21">
        <v>260894.62146917157</v>
      </c>
    </row>
    <row r="648" spans="10:14" x14ac:dyDescent="0.25">
      <c r="J648">
        <f t="shared" si="16"/>
        <v>635</v>
      </c>
      <c r="K648" s="22">
        <v>0.12908155910227403</v>
      </c>
      <c r="L648" s="22">
        <v>0.10420715693814353</v>
      </c>
      <c r="M648" s="21">
        <v>2078375.6439065998</v>
      </c>
      <c r="N648" s="21">
        <v>652584.42168552382</v>
      </c>
    </row>
    <row r="649" spans="10:14" x14ac:dyDescent="0.25">
      <c r="J649">
        <f t="shared" si="16"/>
        <v>636</v>
      </c>
      <c r="K649" s="22">
        <v>6.4756087782482208E-2</v>
      </c>
      <c r="L649" s="22">
        <v>4.1298817649343178E-2</v>
      </c>
      <c r="M649" s="21">
        <v>110653.44073651516</v>
      </c>
      <c r="N649" s="21">
        <v>34743.821138522348</v>
      </c>
    </row>
    <row r="650" spans="10:14" x14ac:dyDescent="0.25">
      <c r="J650">
        <f t="shared" si="16"/>
        <v>637</v>
      </c>
      <c r="K650" s="22">
        <v>9.7661568622756878E-2</v>
      </c>
      <c r="L650" s="22">
        <v>7.3479369314018106E-2</v>
      </c>
      <c r="M650" s="21">
        <v>506852.1313255807</v>
      </c>
      <c r="N650" s="21">
        <v>159145.34312934021</v>
      </c>
    </row>
    <row r="651" spans="10:14" x14ac:dyDescent="0.25">
      <c r="J651">
        <f t="shared" si="16"/>
        <v>638</v>
      </c>
      <c r="K651" s="22">
        <v>0.13636464553749272</v>
      </c>
      <c r="L651" s="22">
        <v>0.1113297922354215</v>
      </c>
      <c r="M651" s="21">
        <v>2866447.6000886094</v>
      </c>
      <c r="N651" s="21">
        <v>900029.33535134594</v>
      </c>
    </row>
    <row r="652" spans="10:14" x14ac:dyDescent="0.25">
      <c r="J652">
        <f t="shared" si="16"/>
        <v>639</v>
      </c>
      <c r="K652" s="22">
        <v>0.15980737118240418</v>
      </c>
      <c r="L652" s="22">
        <v>0.13425605936516738</v>
      </c>
      <c r="M652" s="21">
        <v>7957040.3400801476</v>
      </c>
      <c r="N652" s="21">
        <v>2498412.9235171787</v>
      </c>
    </row>
    <row r="653" spans="10:14" x14ac:dyDescent="0.25">
      <c r="J653">
        <f t="shared" si="16"/>
        <v>640</v>
      </c>
      <c r="K653" s="22">
        <v>0.10377908132355995</v>
      </c>
      <c r="L653" s="22">
        <v>7.9462109225435507E-2</v>
      </c>
      <c r="M653" s="21">
        <v>669215.95427981985</v>
      </c>
      <c r="N653" s="21">
        <v>210125.5890804925</v>
      </c>
    </row>
    <row r="654" spans="10:14" x14ac:dyDescent="0.25">
      <c r="J654">
        <f t="shared" si="16"/>
        <v>641</v>
      </c>
      <c r="K654" s="22">
        <v>9.9909206989587052E-2</v>
      </c>
      <c r="L654" s="22">
        <v>7.5677490743647713E-2</v>
      </c>
      <c r="M654" s="21">
        <v>561435.92732402135</v>
      </c>
      <c r="N654" s="21">
        <v>176283.98457246702</v>
      </c>
    </row>
    <row r="655" spans="10:14" x14ac:dyDescent="0.25">
      <c r="J655">
        <f t="shared" si="16"/>
        <v>642</v>
      </c>
      <c r="K655" s="22">
        <v>0.11899429283965368</v>
      </c>
      <c r="L655" s="22">
        <v>9.4342119721538609E-2</v>
      </c>
      <c r="M655" s="21">
        <v>1326941.8956967266</v>
      </c>
      <c r="N655" s="21">
        <v>416643.45526388183</v>
      </c>
    </row>
    <row r="656" spans="10:14" x14ac:dyDescent="0.25">
      <c r="J656">
        <f t="shared" si="16"/>
        <v>643</v>
      </c>
      <c r="K656" s="22">
        <v>9.9996893370570827E-2</v>
      </c>
      <c r="L656" s="22">
        <v>7.5763245336544882E-2</v>
      </c>
      <c r="M656" s="21">
        <v>563678.22889249469</v>
      </c>
      <c r="N656" s="21">
        <v>176988.03972082137</v>
      </c>
    </row>
    <row r="657" spans="10:14" x14ac:dyDescent="0.25">
      <c r="J657">
        <f t="shared" si="16"/>
        <v>644</v>
      </c>
      <c r="K657" s="22">
        <v>0.10637653572353201</v>
      </c>
      <c r="L657" s="22">
        <v>8.2002340013147546E-2</v>
      </c>
      <c r="M657" s="21">
        <v>752672.69224049675</v>
      </c>
      <c r="N657" s="21">
        <v>236329.97962822742</v>
      </c>
    </row>
    <row r="658" spans="10:14" x14ac:dyDescent="0.25">
      <c r="J658">
        <f t="shared" si="16"/>
        <v>645</v>
      </c>
      <c r="K658" s="22">
        <v>0.10508350180551607</v>
      </c>
      <c r="L658" s="22">
        <v>8.0737792474551595E-2</v>
      </c>
      <c r="M658" s="21">
        <v>709926.0153893606</v>
      </c>
      <c r="N658" s="21">
        <v>222908.04819169341</v>
      </c>
    </row>
    <row r="659" spans="10:14" x14ac:dyDescent="0.25">
      <c r="J659">
        <f t="shared" si="16"/>
        <v>646</v>
      </c>
      <c r="K659" s="22">
        <v>0.10725731982729192</v>
      </c>
      <c r="L659" s="22">
        <v>8.2863719869410879E-2</v>
      </c>
      <c r="M659" s="21">
        <v>783224.61837006663</v>
      </c>
      <c r="N659" s="21">
        <v>245922.90913695112</v>
      </c>
    </row>
    <row r="660" spans="10:14" x14ac:dyDescent="0.25">
      <c r="J660">
        <f t="shared" si="16"/>
        <v>647</v>
      </c>
      <c r="K660" s="22">
        <v>0.12509157783329417</v>
      </c>
      <c r="L660" s="22">
        <v>0.10030507755535756</v>
      </c>
      <c r="M660" s="21">
        <v>1741213.4532082039</v>
      </c>
      <c r="N660" s="21">
        <v>546719.63546354626</v>
      </c>
    </row>
    <row r="661" spans="10:14" x14ac:dyDescent="0.25">
      <c r="J661">
        <f t="shared" si="16"/>
        <v>648</v>
      </c>
      <c r="K661" s="22">
        <v>0.11481867236143195</v>
      </c>
      <c r="L661" s="22">
        <v>9.0258490882205056E-2</v>
      </c>
      <c r="M661" s="21">
        <v>1100702.7220785078</v>
      </c>
      <c r="N661" s="21">
        <v>345607.13384089514</v>
      </c>
    </row>
    <row r="662" spans="10:14" x14ac:dyDescent="0.25">
      <c r="J662">
        <f t="shared" si="16"/>
        <v>649</v>
      </c>
      <c r="K662" s="22">
        <v>0.13067344942018311</v>
      </c>
      <c r="L662" s="22">
        <v>0.10576397687548544</v>
      </c>
      <c r="M662" s="21">
        <v>2230067.6493190662</v>
      </c>
      <c r="N662" s="21">
        <v>700213.84801980411</v>
      </c>
    </row>
    <row r="663" spans="10:14" x14ac:dyDescent="0.25">
      <c r="J663">
        <f t="shared" si="16"/>
        <v>650</v>
      </c>
      <c r="K663" s="22">
        <v>0.12137592715022238</v>
      </c>
      <c r="L663" s="22">
        <v>9.6671285076989522E-2</v>
      </c>
      <c r="M663" s="21">
        <v>1475773.7059978936</v>
      </c>
      <c r="N663" s="21">
        <v>463374.81546748575</v>
      </c>
    </row>
    <row r="664" spans="10:14" x14ac:dyDescent="0.25">
      <c r="J664">
        <f t="shared" si="16"/>
        <v>651</v>
      </c>
      <c r="K664" s="22">
        <v>0.10854465278868264</v>
      </c>
      <c r="L664" s="22">
        <v>8.41226920471696E-2</v>
      </c>
      <c r="M664" s="21">
        <v>830076.08457144734</v>
      </c>
      <c r="N664" s="21">
        <v>260633.69400675345</v>
      </c>
    </row>
    <row r="665" spans="10:14" x14ac:dyDescent="0.25">
      <c r="J665">
        <f t="shared" si="16"/>
        <v>652</v>
      </c>
      <c r="K665" s="22">
        <v>0.11658609122458197</v>
      </c>
      <c r="L665" s="22">
        <v>9.1986972356607355E-2</v>
      </c>
      <c r="M665" s="21">
        <v>1191431.3347276275</v>
      </c>
      <c r="N665" s="21">
        <v>374094.80371402053</v>
      </c>
    </row>
    <row r="666" spans="10:14" x14ac:dyDescent="0.25">
      <c r="J666">
        <f t="shared" si="16"/>
        <v>653</v>
      </c>
      <c r="K666" s="22">
        <v>0.10813130559487405</v>
      </c>
      <c r="L666" s="22">
        <v>8.3718451161270524E-2</v>
      </c>
      <c r="M666" s="21">
        <v>814740.94259866327</v>
      </c>
      <c r="N666" s="21">
        <v>255818.64780222604</v>
      </c>
    </row>
    <row r="667" spans="10:14" x14ac:dyDescent="0.25">
      <c r="J667">
        <f t="shared" si="16"/>
        <v>654</v>
      </c>
      <c r="K667" s="22">
        <v>0.12780342338467654</v>
      </c>
      <c r="L667" s="22">
        <v>0.10295717938290672</v>
      </c>
      <c r="M667" s="21">
        <v>1963942.4478710925</v>
      </c>
      <c r="N667" s="21">
        <v>616653.80381314957</v>
      </c>
    </row>
    <row r="668" spans="10:14" x14ac:dyDescent="0.25">
      <c r="J668">
        <f t="shared" si="16"/>
        <v>655</v>
      </c>
      <c r="K668" s="22">
        <v>8.5750982897163874E-2</v>
      </c>
      <c r="L668" s="22">
        <v>6.1831181549812486E-2</v>
      </c>
      <c r="M668" s="21">
        <v>293744.5987592453</v>
      </c>
      <c r="N668" s="21">
        <v>92232.195689242217</v>
      </c>
    </row>
    <row r="669" spans="10:14" x14ac:dyDescent="0.25">
      <c r="J669">
        <f t="shared" si="16"/>
        <v>656</v>
      </c>
      <c r="K669" s="22">
        <v>6.6623620140895179E-2</v>
      </c>
      <c r="L669" s="22">
        <v>4.3125207053499981E-2</v>
      </c>
      <c r="M669" s="21">
        <v>120786.43706218617</v>
      </c>
      <c r="N669" s="21">
        <v>37925.457512349451</v>
      </c>
    </row>
    <row r="670" spans="10:14" x14ac:dyDescent="0.25">
      <c r="J670">
        <f t="shared" si="16"/>
        <v>657</v>
      </c>
      <c r="K670" s="22">
        <v>0.14631026652615953</v>
      </c>
      <c r="L670" s="22">
        <v>0.12105630471571716</v>
      </c>
      <c r="M670" s="21">
        <v>4431670.1870505065</v>
      </c>
      <c r="N670" s="21">
        <v>1391490.0006628914</v>
      </c>
    </row>
    <row r="671" spans="10:14" x14ac:dyDescent="0.25">
      <c r="J671">
        <f t="shared" si="16"/>
        <v>658</v>
      </c>
      <c r="K671" s="22">
        <v>0.12670901917388511</v>
      </c>
      <c r="L671" s="22">
        <v>0.10188688560970927</v>
      </c>
      <c r="M671" s="21">
        <v>1870884.0424430668</v>
      </c>
      <c r="N671" s="21">
        <v>587434.60762632487</v>
      </c>
    </row>
    <row r="672" spans="10:14" x14ac:dyDescent="0.25">
      <c r="J672">
        <f t="shared" si="16"/>
        <v>659</v>
      </c>
      <c r="K672" s="22">
        <v>0.10361319924975665</v>
      </c>
      <c r="L672" s="22">
        <v>7.9299881641764047E-2</v>
      </c>
      <c r="M672" s="21">
        <v>664205.75018018647</v>
      </c>
      <c r="N672" s="21">
        <v>208552.44653791533</v>
      </c>
    </row>
    <row r="673" spans="10:14" x14ac:dyDescent="0.25">
      <c r="J673">
        <f t="shared" si="16"/>
        <v>660</v>
      </c>
      <c r="K673" s="22">
        <v>7.6099417699174277E-2</v>
      </c>
      <c r="L673" s="22">
        <v>5.239224661959474E-2</v>
      </c>
      <c r="M673" s="21">
        <v>187965.50239338147</v>
      </c>
      <c r="N673" s="21">
        <v>59018.858807280245</v>
      </c>
    </row>
    <row r="674" spans="10:14" x14ac:dyDescent="0.25">
      <c r="J674">
        <f t="shared" si="16"/>
        <v>661</v>
      </c>
      <c r="K674" s="22">
        <v>0.11039649726099543</v>
      </c>
      <c r="L674" s="22">
        <v>8.5933739179575142E-2</v>
      </c>
      <c r="M674" s="21">
        <v>902323.95460339566</v>
      </c>
      <c r="N674" s="21">
        <v>283318.63771317067</v>
      </c>
    </row>
    <row r="675" spans="10:14" x14ac:dyDescent="0.25">
      <c r="J675">
        <f t="shared" si="16"/>
        <v>662</v>
      </c>
      <c r="K675" s="22">
        <v>0.12190010482107638</v>
      </c>
      <c r="L675" s="22">
        <v>9.7183914772336344E-2</v>
      </c>
      <c r="M675" s="21">
        <v>1510663.5841573703</v>
      </c>
      <c r="N675" s="21">
        <v>474329.80862675112</v>
      </c>
    </row>
    <row r="676" spans="10:14" x14ac:dyDescent="0.25">
      <c r="J676">
        <f t="shared" si="16"/>
        <v>663</v>
      </c>
      <c r="K676" s="22">
        <v>0.11768453232741494</v>
      </c>
      <c r="L676" s="22">
        <v>9.3061214086485267E-2</v>
      </c>
      <c r="M676" s="21">
        <v>1251469.783794912</v>
      </c>
      <c r="N676" s="21">
        <v>392946.1392165022</v>
      </c>
    </row>
    <row r="677" spans="10:14" x14ac:dyDescent="0.25">
      <c r="J677">
        <f t="shared" si="16"/>
        <v>664</v>
      </c>
      <c r="K677" s="22">
        <v>9.8607609563861054E-2</v>
      </c>
      <c r="L677" s="22">
        <v>7.4404568356994272E-2</v>
      </c>
      <c r="M677" s="21">
        <v>529161.78566990932</v>
      </c>
      <c r="N677" s="21">
        <v>166150.30054451281</v>
      </c>
    </row>
    <row r="678" spans="10:14" x14ac:dyDescent="0.25">
      <c r="J678">
        <f t="shared" si="16"/>
        <v>665</v>
      </c>
      <c r="K678" s="22">
        <v>0.14298660488949722</v>
      </c>
      <c r="L678" s="22">
        <v>0.11780586550974759</v>
      </c>
      <c r="M678" s="21">
        <v>3832793.0310084126</v>
      </c>
      <c r="N678" s="21">
        <v>1203449.9301962245</v>
      </c>
    </row>
    <row r="679" spans="10:14" x14ac:dyDescent="0.25">
      <c r="J679">
        <f t="shared" si="16"/>
        <v>666</v>
      </c>
      <c r="K679" s="22">
        <v>0.15562250331997785</v>
      </c>
      <c r="L679" s="22">
        <v>0.13016338686752604</v>
      </c>
      <c r="M679" s="21">
        <v>6641372.532883483</v>
      </c>
      <c r="N679" s="21">
        <v>2085309.3935528521</v>
      </c>
    </row>
    <row r="680" spans="10:14" x14ac:dyDescent="0.25">
      <c r="J680">
        <f t="shared" si="16"/>
        <v>667</v>
      </c>
      <c r="K680" s="22">
        <v>9.1738757947935401E-2</v>
      </c>
      <c r="L680" s="22">
        <v>6.7687042016132182E-2</v>
      </c>
      <c r="M680" s="21">
        <v>386718.32886301464</v>
      </c>
      <c r="N680" s="21">
        <v>121424.80486439135</v>
      </c>
    </row>
    <row r="681" spans="10:14" x14ac:dyDescent="0.25">
      <c r="J681">
        <f t="shared" si="16"/>
        <v>668</v>
      </c>
      <c r="K681" s="22">
        <v>9.8150562117456985E-2</v>
      </c>
      <c r="L681" s="22">
        <v>7.3957589963528303E-2</v>
      </c>
      <c r="M681" s="21">
        <v>518266.02681911958</v>
      </c>
      <c r="N681" s="21">
        <v>162729.16610747593</v>
      </c>
    </row>
    <row r="682" spans="10:14" x14ac:dyDescent="0.25">
      <c r="J682">
        <f t="shared" si="16"/>
        <v>669</v>
      </c>
      <c r="K682" s="22">
        <v>0.12984977307873335</v>
      </c>
      <c r="L682" s="22">
        <v>0.10495844666033216</v>
      </c>
      <c r="M682" s="21">
        <v>2150272.330328309</v>
      </c>
      <c r="N682" s="21">
        <v>675159.09805222054</v>
      </c>
    </row>
    <row r="683" spans="10:14" x14ac:dyDescent="0.25">
      <c r="J683">
        <f t="shared" si="16"/>
        <v>670</v>
      </c>
      <c r="K683" s="22">
        <v>0.12022464526101695</v>
      </c>
      <c r="L683" s="22">
        <v>9.5545366677680432E-2</v>
      </c>
      <c r="M683" s="21">
        <v>1401891.7576814226</v>
      </c>
      <c r="N683" s="21">
        <v>440176.79125253751</v>
      </c>
    </row>
    <row r="684" spans="10:14" x14ac:dyDescent="0.25">
      <c r="J684">
        <f t="shared" si="16"/>
        <v>671</v>
      </c>
      <c r="K684" s="22">
        <v>0.12853669555395775</v>
      </c>
      <c r="L684" s="22">
        <v>0.10367429708868836</v>
      </c>
      <c r="M684" s="21">
        <v>2028815.665124275</v>
      </c>
      <c r="N684" s="21">
        <v>637023.19713632786</v>
      </c>
    </row>
    <row r="685" spans="10:14" x14ac:dyDescent="0.25">
      <c r="J685">
        <f t="shared" si="16"/>
        <v>672</v>
      </c>
      <c r="K685" s="22">
        <v>0.12966449846729611</v>
      </c>
      <c r="L685" s="22">
        <v>0.10477725376926195</v>
      </c>
      <c r="M685" s="21">
        <v>2132712.7168293633</v>
      </c>
      <c r="N685" s="21">
        <v>669645.5951136027</v>
      </c>
    </row>
    <row r="686" spans="10:14" x14ac:dyDescent="0.25">
      <c r="J686">
        <f t="shared" si="16"/>
        <v>673</v>
      </c>
      <c r="K686" s="22">
        <v>0.10213800080443325</v>
      </c>
      <c r="L686" s="22">
        <v>7.7857182779048184E-2</v>
      </c>
      <c r="M686" s="21">
        <v>621236.79210216703</v>
      </c>
      <c r="N686" s="21">
        <v>195060.72152661416</v>
      </c>
    </row>
    <row r="687" spans="10:14" x14ac:dyDescent="0.25">
      <c r="J687">
        <f t="shared" si="16"/>
        <v>674</v>
      </c>
      <c r="K687" s="22">
        <v>0.10180339264059857</v>
      </c>
      <c r="L687" s="22">
        <v>7.7529946251006843E-2</v>
      </c>
      <c r="M687" s="21">
        <v>611876.24899786734</v>
      </c>
      <c r="N687" s="21">
        <v>192121.62597558086</v>
      </c>
    </row>
    <row r="688" spans="10:14" x14ac:dyDescent="0.25">
      <c r="J688">
        <f t="shared" si="16"/>
        <v>675</v>
      </c>
      <c r="K688" s="22">
        <v>0.1293812007511641</v>
      </c>
      <c r="L688" s="22">
        <v>0.10450019728633952</v>
      </c>
      <c r="M688" s="21">
        <v>2106134.2387875514</v>
      </c>
      <c r="N688" s="21">
        <v>661300.27949510585</v>
      </c>
    </row>
    <row r="689" spans="10:14" x14ac:dyDescent="0.25">
      <c r="J689">
        <f t="shared" si="16"/>
        <v>676</v>
      </c>
      <c r="K689" s="22">
        <v>0.15467978846820829</v>
      </c>
      <c r="L689" s="22">
        <v>0.12924144063797005</v>
      </c>
      <c r="M689" s="21">
        <v>6375827.0737636304</v>
      </c>
      <c r="N689" s="21">
        <v>2001931.3813157468</v>
      </c>
    </row>
    <row r="690" spans="10:14" x14ac:dyDescent="0.25">
      <c r="J690">
        <f t="shared" ref="J690:J753" si="17">1+J689</f>
        <v>677</v>
      </c>
      <c r="K690" s="22">
        <v>0.14479831218277006</v>
      </c>
      <c r="L690" s="22">
        <v>0.11957765971131051</v>
      </c>
      <c r="M690" s="21">
        <v>4148655.3107852889</v>
      </c>
      <c r="N690" s="21">
        <v>1302626.8060342323</v>
      </c>
    </row>
    <row r="691" spans="10:14" x14ac:dyDescent="0.25">
      <c r="J691">
        <f t="shared" si="17"/>
        <v>678</v>
      </c>
      <c r="K691" s="22">
        <v>0.14696207168592301</v>
      </c>
      <c r="L691" s="22">
        <v>0.12169375018326378</v>
      </c>
      <c r="M691" s="21">
        <v>4559436.4197336277</v>
      </c>
      <c r="N691" s="21">
        <v>1431607.0282612958</v>
      </c>
    </row>
    <row r="692" spans="10:14" x14ac:dyDescent="0.25">
      <c r="J692">
        <f t="shared" si="17"/>
        <v>679</v>
      </c>
      <c r="K692" s="22">
        <v>9.5790687295081556E-2</v>
      </c>
      <c r="L692" s="22">
        <v>7.164970472057286E-2</v>
      </c>
      <c r="M692" s="21">
        <v>465413.08684672433</v>
      </c>
      <c r="N692" s="21">
        <v>146133.99219491286</v>
      </c>
    </row>
    <row r="693" spans="10:14" x14ac:dyDescent="0.25">
      <c r="J693">
        <f t="shared" si="17"/>
        <v>680</v>
      </c>
      <c r="K693" s="22">
        <v>9.7883016165405179E-2</v>
      </c>
      <c r="L693" s="22">
        <v>7.3695938223063973E-2</v>
      </c>
      <c r="M693" s="21">
        <v>511990.22384063678</v>
      </c>
      <c r="N693" s="21">
        <v>160758.64106339513</v>
      </c>
    </row>
    <row r="694" spans="10:14" x14ac:dyDescent="0.25">
      <c r="J694">
        <f t="shared" si="17"/>
        <v>681</v>
      </c>
      <c r="K694" s="22">
        <v>0.10459274799088991</v>
      </c>
      <c r="L694" s="22">
        <v>8.0257850286109766E-2</v>
      </c>
      <c r="M694" s="21">
        <v>694332.84694977745</v>
      </c>
      <c r="N694" s="21">
        <v>218011.98484615528</v>
      </c>
    </row>
    <row r="695" spans="10:14" x14ac:dyDescent="0.25">
      <c r="J695">
        <f t="shared" si="17"/>
        <v>682</v>
      </c>
      <c r="K695" s="22">
        <v>0.12063690498460033</v>
      </c>
      <c r="L695" s="22">
        <v>9.5948544051031481E-2</v>
      </c>
      <c r="M695" s="21">
        <v>1427921.5938271356</v>
      </c>
      <c r="N695" s="21">
        <v>448349.84005510638</v>
      </c>
    </row>
    <row r="696" spans="10:14" x14ac:dyDescent="0.25">
      <c r="J696">
        <f t="shared" si="17"/>
        <v>683</v>
      </c>
      <c r="K696" s="22">
        <v>0.1090805446130314</v>
      </c>
      <c r="L696" s="22">
        <v>8.4646777825579722E-2</v>
      </c>
      <c r="M696" s="21">
        <v>850379.30129026738</v>
      </c>
      <c r="N696" s="21">
        <v>267008.65465434006</v>
      </c>
    </row>
    <row r="697" spans="10:14" x14ac:dyDescent="0.25">
      <c r="J697">
        <f t="shared" si="17"/>
        <v>684</v>
      </c>
      <c r="K697" s="22">
        <v>0.11127884261565457</v>
      </c>
      <c r="L697" s="22">
        <v>8.6796645891363156E-2</v>
      </c>
      <c r="M697" s="21">
        <v>938881.17208294978</v>
      </c>
      <c r="N697" s="21">
        <v>294797.15493755694</v>
      </c>
    </row>
    <row r="698" spans="10:14" x14ac:dyDescent="0.25">
      <c r="J698">
        <f t="shared" si="17"/>
        <v>685</v>
      </c>
      <c r="K698" s="22">
        <v>0.12750889127330489</v>
      </c>
      <c r="L698" s="22">
        <v>0.10266913600578942</v>
      </c>
      <c r="M698" s="21">
        <v>1938461.1247876696</v>
      </c>
      <c r="N698" s="21">
        <v>608652.9813742754</v>
      </c>
    </row>
    <row r="699" spans="10:14" x14ac:dyDescent="0.25">
      <c r="J699">
        <f t="shared" si="17"/>
        <v>686</v>
      </c>
      <c r="K699" s="22">
        <v>0.10275742392943354</v>
      </c>
      <c r="L699" s="22">
        <v>7.8462959609149063E-2</v>
      </c>
      <c r="M699" s="21">
        <v>638936.70852570992</v>
      </c>
      <c r="N699" s="21">
        <v>200618.27786009229</v>
      </c>
    </row>
    <row r="700" spans="10:14" x14ac:dyDescent="0.25">
      <c r="J700">
        <f t="shared" si="17"/>
        <v>687</v>
      </c>
      <c r="K700" s="22">
        <v>8.5723378928490801E-2</v>
      </c>
      <c r="L700" s="22">
        <v>6.180418571454882E-2</v>
      </c>
      <c r="M700" s="21">
        <v>293371.4253421406</v>
      </c>
      <c r="N700" s="21">
        <v>92115.023820285976</v>
      </c>
    </row>
    <row r="701" spans="10:14" x14ac:dyDescent="0.25">
      <c r="J701">
        <f t="shared" si="17"/>
        <v>688</v>
      </c>
      <c r="K701" s="22">
        <v>0.10887848396752187</v>
      </c>
      <c r="L701" s="22">
        <v>8.4449168707700917E-2</v>
      </c>
      <c r="M701" s="21">
        <v>842667.35237204551</v>
      </c>
      <c r="N701" s="21">
        <v>264587.19742661464</v>
      </c>
    </row>
    <row r="702" spans="10:14" x14ac:dyDescent="0.25">
      <c r="J702">
        <f t="shared" si="17"/>
        <v>689</v>
      </c>
      <c r="K702" s="22">
        <v>0.14051696961223215</v>
      </c>
      <c r="L702" s="22">
        <v>0.11539063790621551</v>
      </c>
      <c r="M702" s="21">
        <v>3439900.6855752296</v>
      </c>
      <c r="N702" s="21">
        <v>1080086.559969632</v>
      </c>
    </row>
    <row r="703" spans="10:14" x14ac:dyDescent="0.25">
      <c r="J703">
        <f t="shared" si="17"/>
        <v>690</v>
      </c>
      <c r="K703" s="22">
        <v>0.1304141543360382</v>
      </c>
      <c r="L703" s="22">
        <v>0.10551039423093389</v>
      </c>
      <c r="M703" s="21">
        <v>2204639.9462818755</v>
      </c>
      <c r="N703" s="21">
        <v>692229.86161678494</v>
      </c>
    </row>
    <row r="704" spans="10:14" x14ac:dyDescent="0.25">
      <c r="J704">
        <f t="shared" si="17"/>
        <v>691</v>
      </c>
      <c r="K704" s="22">
        <v>9.9753204378290272E-2</v>
      </c>
      <c r="L704" s="22">
        <v>7.5524924971488883E-2</v>
      </c>
      <c r="M704" s="21">
        <v>557468.24481957557</v>
      </c>
      <c r="N704" s="21">
        <v>175038.18100457653</v>
      </c>
    </row>
    <row r="705" spans="10:14" x14ac:dyDescent="0.25">
      <c r="J705">
        <f t="shared" si="17"/>
        <v>692</v>
      </c>
      <c r="K705" s="22">
        <v>0.12360410781499453</v>
      </c>
      <c r="L705" s="22">
        <v>9.8850377470411477E-2</v>
      </c>
      <c r="M705" s="21">
        <v>1629762.2138002734</v>
      </c>
      <c r="N705" s="21">
        <v>511725.31534225657</v>
      </c>
    </row>
    <row r="706" spans="10:14" x14ac:dyDescent="0.25">
      <c r="J706">
        <f t="shared" si="17"/>
        <v>693</v>
      </c>
      <c r="K706" s="22">
        <v>0.13446314312080943</v>
      </c>
      <c r="L706" s="22">
        <v>0.10947018115550433</v>
      </c>
      <c r="M706" s="21">
        <v>2636197.0910423654</v>
      </c>
      <c r="N706" s="21">
        <v>827733.50387869182</v>
      </c>
    </row>
    <row r="707" spans="10:14" x14ac:dyDescent="0.25">
      <c r="J707">
        <f t="shared" si="17"/>
        <v>694</v>
      </c>
      <c r="K707" s="22">
        <v>0.15209272140974339</v>
      </c>
      <c r="L707" s="22">
        <v>0.12671136835186592</v>
      </c>
      <c r="M707" s="21">
        <v>5699410.9788333476</v>
      </c>
      <c r="N707" s="21">
        <v>1789545.0365166178</v>
      </c>
    </row>
    <row r="708" spans="10:14" x14ac:dyDescent="0.25">
      <c r="J708">
        <f t="shared" si="17"/>
        <v>695</v>
      </c>
      <c r="K708" s="22">
        <v>7.7275342775934064E-2</v>
      </c>
      <c r="L708" s="22">
        <v>5.3542265300985381E-2</v>
      </c>
      <c r="M708" s="21">
        <v>198515.44915803897</v>
      </c>
      <c r="N708" s="21">
        <v>62331.412497183126</v>
      </c>
    </row>
    <row r="709" spans="10:14" x14ac:dyDescent="0.25">
      <c r="J709">
        <f t="shared" si="17"/>
        <v>696</v>
      </c>
      <c r="K709" s="22">
        <v>0.10632386585124753</v>
      </c>
      <c r="L709" s="22">
        <v>8.1950830492455662E-2</v>
      </c>
      <c r="M709" s="21">
        <v>750883.20326234191</v>
      </c>
      <c r="N709" s="21">
        <v>235768.10207094104</v>
      </c>
    </row>
    <row r="710" spans="10:14" x14ac:dyDescent="0.25">
      <c r="J710">
        <f t="shared" si="17"/>
        <v>697</v>
      </c>
      <c r="K710" s="22">
        <v>0.11978769801204669</v>
      </c>
      <c r="L710" s="22">
        <v>9.5118045661206407E-2</v>
      </c>
      <c r="M710" s="21">
        <v>1374810.7889453094</v>
      </c>
      <c r="N710" s="21">
        <v>431673.69972856157</v>
      </c>
    </row>
    <row r="711" spans="10:14" x14ac:dyDescent="0.25">
      <c r="J711">
        <f t="shared" si="17"/>
        <v>698</v>
      </c>
      <c r="K711" s="22">
        <v>0.14982779080889252</v>
      </c>
      <c r="L711" s="22">
        <v>0.12449633564739404</v>
      </c>
      <c r="M711" s="21">
        <v>5165333.7388048619</v>
      </c>
      <c r="N711" s="21">
        <v>1621851.3436843259</v>
      </c>
    </row>
    <row r="712" spans="10:14" x14ac:dyDescent="0.25">
      <c r="J712">
        <f t="shared" si="17"/>
        <v>699</v>
      </c>
      <c r="K712" s="22">
        <v>0.13776261827945113</v>
      </c>
      <c r="L712" s="22">
        <v>0.11269696672731744</v>
      </c>
      <c r="M712" s="21">
        <v>3048185.3135987865</v>
      </c>
      <c r="N712" s="21">
        <v>957092.74495066388</v>
      </c>
    </row>
    <row r="713" spans="10:14" x14ac:dyDescent="0.25">
      <c r="J713">
        <f t="shared" si="17"/>
        <v>700</v>
      </c>
      <c r="K713" s="22">
        <v>0.11938720523151702</v>
      </c>
      <c r="L713" s="22">
        <v>9.4726375997489232E-2</v>
      </c>
      <c r="M713" s="21">
        <v>1350439.8892726304</v>
      </c>
      <c r="N713" s="21">
        <v>424021.53660036158</v>
      </c>
    </row>
    <row r="714" spans="10:14" x14ac:dyDescent="0.25">
      <c r="J714">
        <f t="shared" si="17"/>
        <v>701</v>
      </c>
      <c r="K714" s="22">
        <v>9.4833905477397895E-2</v>
      </c>
      <c r="L714" s="22">
        <v>7.071400142952422E-2</v>
      </c>
      <c r="M714" s="21">
        <v>445523.12625069876</v>
      </c>
      <c r="N714" s="21">
        <v>139888.78889349825</v>
      </c>
    </row>
    <row r="715" spans="10:14" x14ac:dyDescent="0.25">
      <c r="J715">
        <f t="shared" si="17"/>
        <v>702</v>
      </c>
      <c r="K715" s="22">
        <v>0.15684265564546318</v>
      </c>
      <c r="L715" s="22">
        <v>0.13135665844254585</v>
      </c>
      <c r="M715" s="21">
        <v>7001208.6088146307</v>
      </c>
      <c r="N715" s="21">
        <v>2198293.5012148013</v>
      </c>
    </row>
    <row r="716" spans="10:14" x14ac:dyDescent="0.25">
      <c r="J716">
        <f t="shared" si="17"/>
        <v>703</v>
      </c>
      <c r="K716" s="22">
        <v>6.4915316351144892E-2</v>
      </c>
      <c r="L716" s="22">
        <v>4.1454538308926203E-2</v>
      </c>
      <c r="M716" s="21">
        <v>111483.86086161759</v>
      </c>
      <c r="N716" s="21">
        <v>35004.562857029683</v>
      </c>
    </row>
    <row r="717" spans="10:14" x14ac:dyDescent="0.25">
      <c r="J717">
        <f t="shared" si="17"/>
        <v>704</v>
      </c>
      <c r="K717" s="22">
        <v>0.12711563255252267</v>
      </c>
      <c r="L717" s="22">
        <v>0.10228454103077178</v>
      </c>
      <c r="M717" s="21">
        <v>1904943.0403723314</v>
      </c>
      <c r="N717" s="21">
        <v>598128.71459973033</v>
      </c>
    </row>
    <row r="718" spans="10:14" x14ac:dyDescent="0.25">
      <c r="J718">
        <f t="shared" si="17"/>
        <v>705</v>
      </c>
      <c r="K718" s="22">
        <v>8.7262939305903009E-2</v>
      </c>
      <c r="L718" s="22">
        <v>6.3309828574068083E-2</v>
      </c>
      <c r="M718" s="21">
        <v>314910.81180381111</v>
      </c>
      <c r="N718" s="21">
        <v>98878.126582176279</v>
      </c>
    </row>
    <row r="719" spans="10:14" x14ac:dyDescent="0.25">
      <c r="J719">
        <f t="shared" si="17"/>
        <v>706</v>
      </c>
      <c r="K719" s="22">
        <v>0.12754264403890248</v>
      </c>
      <c r="L719" s="22">
        <v>0.10270214517597642</v>
      </c>
      <c r="M719" s="21">
        <v>1941364.7131442614</v>
      </c>
      <c r="N719" s="21">
        <v>609564.6724509364</v>
      </c>
    </row>
    <row r="720" spans="10:14" x14ac:dyDescent="0.25">
      <c r="J720">
        <f t="shared" si="17"/>
        <v>707</v>
      </c>
      <c r="K720" s="22">
        <v>8.1484218289768595E-2</v>
      </c>
      <c r="L720" s="22">
        <v>5.7658416545836921E-2</v>
      </c>
      <c r="M720" s="21">
        <v>241250.1801153328</v>
      </c>
      <c r="N720" s="21">
        <v>75749.593069792507</v>
      </c>
    </row>
    <row r="721" spans="10:14" x14ac:dyDescent="0.25">
      <c r="J721">
        <f t="shared" si="17"/>
        <v>708</v>
      </c>
      <c r="K721" s="22">
        <v>0.1026075370216597</v>
      </c>
      <c r="L721" s="22">
        <v>7.8316374807581024E-2</v>
      </c>
      <c r="M721" s="21">
        <v>634608.91958842124</v>
      </c>
      <c r="N721" s="21">
        <v>199259.40529579061</v>
      </c>
    </row>
    <row r="722" spans="10:14" x14ac:dyDescent="0.25">
      <c r="J722">
        <f t="shared" si="17"/>
        <v>709</v>
      </c>
      <c r="K722" s="22">
        <v>9.3755664631154589E-2</v>
      </c>
      <c r="L722" s="22">
        <v>6.9659514931426081E-2</v>
      </c>
      <c r="M722" s="21">
        <v>424105.6850374497</v>
      </c>
      <c r="N722" s="21">
        <v>133163.97544165244</v>
      </c>
    </row>
    <row r="723" spans="10:14" x14ac:dyDescent="0.25">
      <c r="J723">
        <f t="shared" si="17"/>
        <v>710</v>
      </c>
      <c r="K723" s="22">
        <v>0.11486302939599824</v>
      </c>
      <c r="L723" s="22">
        <v>9.030187070240836E-2</v>
      </c>
      <c r="M723" s="21">
        <v>1102894.6271268358</v>
      </c>
      <c r="N723" s="21">
        <v>346295.36510098825</v>
      </c>
    </row>
    <row r="724" spans="10:14" x14ac:dyDescent="0.25">
      <c r="J724">
        <f t="shared" si="17"/>
        <v>711</v>
      </c>
      <c r="K724" s="22">
        <v>0.11682844552202143</v>
      </c>
      <c r="L724" s="22">
        <v>9.2223987431019117E-2</v>
      </c>
      <c r="M724" s="21">
        <v>1204430.3024293659</v>
      </c>
      <c r="N724" s="21">
        <v>378176.31989470619</v>
      </c>
    </row>
    <row r="725" spans="10:14" x14ac:dyDescent="0.25">
      <c r="J725">
        <f t="shared" si="17"/>
        <v>712</v>
      </c>
      <c r="K725" s="22">
        <v>0.10307471270849722</v>
      </c>
      <c r="L725" s="22">
        <v>7.8773258309746685E-2</v>
      </c>
      <c r="M725" s="21">
        <v>648193.64547187579</v>
      </c>
      <c r="N725" s="21">
        <v>203524.8423501564</v>
      </c>
    </row>
    <row r="726" spans="10:14" x14ac:dyDescent="0.25">
      <c r="J726">
        <f t="shared" si="17"/>
        <v>713</v>
      </c>
      <c r="K726" s="22">
        <v>0.14171657123197923</v>
      </c>
      <c r="L726" s="22">
        <v>0.11656381152092976</v>
      </c>
      <c r="M726" s="21">
        <v>3625547.1683562146</v>
      </c>
      <c r="N726" s="21">
        <v>1138377.2751051607</v>
      </c>
    </row>
    <row r="727" spans="10:14" x14ac:dyDescent="0.25">
      <c r="J727">
        <f t="shared" si="17"/>
        <v>714</v>
      </c>
      <c r="K727" s="22">
        <v>0.12710727550574408</v>
      </c>
      <c r="L727" s="22">
        <v>0.10227636809517682</v>
      </c>
      <c r="M727" s="21">
        <v>1904236.9545871106</v>
      </c>
      <c r="N727" s="21">
        <v>597907.01233663864</v>
      </c>
    </row>
    <row r="728" spans="10:14" x14ac:dyDescent="0.25">
      <c r="J728">
        <f t="shared" si="17"/>
        <v>715</v>
      </c>
      <c r="K728" s="22">
        <v>0.13259068191235057</v>
      </c>
      <c r="L728" s="22">
        <v>0.10763897148707846</v>
      </c>
      <c r="M728" s="21">
        <v>2427211.0662908489</v>
      </c>
      <c r="N728" s="21">
        <v>762114.45926437096</v>
      </c>
    </row>
    <row r="729" spans="10:14" x14ac:dyDescent="0.25">
      <c r="J729">
        <f t="shared" si="17"/>
        <v>716</v>
      </c>
      <c r="K729" s="22">
        <v>0.1343934926902508</v>
      </c>
      <c r="L729" s="22">
        <v>0.10940206516929685</v>
      </c>
      <c r="M729" s="21">
        <v>2628116.77794657</v>
      </c>
      <c r="N729" s="21">
        <v>825196.38482414687</v>
      </c>
    </row>
    <row r="730" spans="10:14" x14ac:dyDescent="0.25">
      <c r="J730">
        <f t="shared" si="17"/>
        <v>717</v>
      </c>
      <c r="K730" s="22">
        <v>0.12828588880677105</v>
      </c>
      <c r="L730" s="22">
        <v>0.10342901577750307</v>
      </c>
      <c r="M730" s="21">
        <v>2006393.7137119041</v>
      </c>
      <c r="N730" s="21">
        <v>629982.97982123285</v>
      </c>
    </row>
    <row r="731" spans="10:14" x14ac:dyDescent="0.25">
      <c r="J731">
        <f t="shared" si="17"/>
        <v>718</v>
      </c>
      <c r="K731" s="22">
        <v>0.11369686188695205</v>
      </c>
      <c r="L731" s="22">
        <v>8.9161394623159085E-2</v>
      </c>
      <c r="M731" s="21">
        <v>1046666.024586915</v>
      </c>
      <c r="N731" s="21">
        <v>328640.27460843034</v>
      </c>
    </row>
    <row r="732" spans="10:14" x14ac:dyDescent="0.25">
      <c r="J732">
        <f t="shared" si="17"/>
        <v>719</v>
      </c>
      <c r="K732" s="22">
        <v>0.11173215213800836</v>
      </c>
      <c r="L732" s="22">
        <v>8.7239968709680538E-2</v>
      </c>
      <c r="M732" s="21">
        <v>958223.0835604918</v>
      </c>
      <c r="N732" s="21">
        <v>300870.2775479331</v>
      </c>
    </row>
    <row r="733" spans="10:14" x14ac:dyDescent="0.25">
      <c r="J733">
        <f t="shared" si="17"/>
        <v>720</v>
      </c>
      <c r="K733" s="22">
        <v>0.11822939272787703</v>
      </c>
      <c r="L733" s="22">
        <v>9.359407085743543E-2</v>
      </c>
      <c r="M733" s="21">
        <v>1282340.937231017</v>
      </c>
      <c r="N733" s="21">
        <v>402639.30217813043</v>
      </c>
    </row>
    <row r="734" spans="10:14" x14ac:dyDescent="0.25">
      <c r="J734">
        <f t="shared" si="17"/>
        <v>721</v>
      </c>
      <c r="K734" s="22">
        <v>0.11051131315068741</v>
      </c>
      <c r="L734" s="22">
        <v>8.604602560043273E-2</v>
      </c>
      <c r="M734" s="21">
        <v>907000.84332766139</v>
      </c>
      <c r="N734" s="21">
        <v>284787.12332228594</v>
      </c>
    </row>
    <row r="735" spans="10:14" x14ac:dyDescent="0.25">
      <c r="J735">
        <f t="shared" si="17"/>
        <v>722</v>
      </c>
      <c r="K735" s="22">
        <v>0.15048224077041672</v>
      </c>
      <c r="L735" s="22">
        <v>0.12513636764999569</v>
      </c>
      <c r="M735" s="21">
        <v>5314400.5870414898</v>
      </c>
      <c r="N735" s="21">
        <v>1668656.5029124888</v>
      </c>
    </row>
    <row r="736" spans="10:14" x14ac:dyDescent="0.25">
      <c r="J736">
        <f t="shared" si="17"/>
        <v>723</v>
      </c>
      <c r="K736" s="22">
        <v>0.11049721733822415</v>
      </c>
      <c r="L736" s="22">
        <v>8.6032240327899245E-2</v>
      </c>
      <c r="M736" s="21">
        <v>906425.39044446091</v>
      </c>
      <c r="N736" s="21">
        <v>284606.43818575074</v>
      </c>
    </row>
    <row r="737" spans="10:14" x14ac:dyDescent="0.25">
      <c r="J737">
        <f t="shared" si="17"/>
        <v>724</v>
      </c>
      <c r="K737" s="22">
        <v>0.12928321623756744</v>
      </c>
      <c r="L737" s="22">
        <v>0.10440437143539882</v>
      </c>
      <c r="M737" s="21">
        <v>2097017.2777157039</v>
      </c>
      <c r="N737" s="21">
        <v>658437.66571013199</v>
      </c>
    </row>
    <row r="738" spans="10:14" x14ac:dyDescent="0.25">
      <c r="J738">
        <f t="shared" si="17"/>
        <v>725</v>
      </c>
      <c r="K738" s="22">
        <v>0.16959605553807222</v>
      </c>
      <c r="L738" s="22">
        <v>0.14382909262870847</v>
      </c>
      <c r="M738" s="21">
        <v>12113037.961290387</v>
      </c>
      <c r="N738" s="21">
        <v>3803345.1248328411</v>
      </c>
    </row>
    <row r="739" spans="10:14" x14ac:dyDescent="0.25">
      <c r="J739">
        <f t="shared" si="17"/>
        <v>726</v>
      </c>
      <c r="K739" s="22">
        <v>9.9900506653407106E-2</v>
      </c>
      <c r="L739" s="22">
        <v>7.5668982081540825E-2</v>
      </c>
      <c r="M739" s="21">
        <v>561213.92105444963</v>
      </c>
      <c r="N739" s="21">
        <v>176214.27733091818</v>
      </c>
    </row>
    <row r="740" spans="10:14" x14ac:dyDescent="0.25">
      <c r="J740">
        <f t="shared" si="17"/>
        <v>727</v>
      </c>
      <c r="K740" s="22">
        <v>7.4953723422497731E-2</v>
      </c>
      <c r="L740" s="22">
        <v>5.1271792734070898E-2</v>
      </c>
      <c r="M740" s="21">
        <v>178216.02297045602</v>
      </c>
      <c r="N740" s="21">
        <v>55957.642029842573</v>
      </c>
    </row>
    <row r="741" spans="10:14" x14ac:dyDescent="0.25">
      <c r="J741">
        <f t="shared" si="17"/>
        <v>728</v>
      </c>
      <c r="K741" s="22">
        <v>0.10888821221284539</v>
      </c>
      <c r="L741" s="22">
        <v>8.4458682633443471E-2</v>
      </c>
      <c r="M741" s="21">
        <v>843037.06993359886</v>
      </c>
      <c r="N741" s="21">
        <v>264703.28419937904</v>
      </c>
    </row>
    <row r="742" spans="10:14" x14ac:dyDescent="0.25">
      <c r="J742">
        <f t="shared" si="17"/>
        <v>729</v>
      </c>
      <c r="K742" s="22">
        <v>8.2457513232154112E-2</v>
      </c>
      <c r="L742" s="22">
        <v>5.8610269166694762E-2</v>
      </c>
      <c r="M742" s="21">
        <v>252348.82634006656</v>
      </c>
      <c r="N742" s="21">
        <v>79234.431650005194</v>
      </c>
    </row>
    <row r="743" spans="10:14" x14ac:dyDescent="0.25">
      <c r="J743">
        <f t="shared" si="17"/>
        <v>730</v>
      </c>
      <c r="K743" s="22">
        <v>0.12708883304047824</v>
      </c>
      <c r="L743" s="22">
        <v>0.10225833192943323</v>
      </c>
      <c r="M743" s="21">
        <v>1902679.660541947</v>
      </c>
      <c r="N743" s="21">
        <v>597418.04113605851</v>
      </c>
    </row>
    <row r="744" spans="10:14" x14ac:dyDescent="0.25">
      <c r="J744">
        <f t="shared" si="17"/>
        <v>731</v>
      </c>
      <c r="K744" s="22">
        <v>9.9263184885981293E-2</v>
      </c>
      <c r="L744" s="22">
        <v>7.5045700927765191E-2</v>
      </c>
      <c r="M744" s="21">
        <v>545183.24374052288</v>
      </c>
      <c r="N744" s="21">
        <v>171180.84157313933</v>
      </c>
    </row>
    <row r="745" spans="10:14" x14ac:dyDescent="0.25">
      <c r="J745">
        <f t="shared" si="17"/>
        <v>732</v>
      </c>
      <c r="K745" s="22">
        <v>0.11529751315763925</v>
      </c>
      <c r="L745" s="22">
        <v>9.0726782503783188E-2</v>
      </c>
      <c r="M745" s="21">
        <v>1124592.0831731721</v>
      </c>
      <c r="N745" s="21">
        <v>353108.09977075702</v>
      </c>
    </row>
    <row r="746" spans="10:14" x14ac:dyDescent="0.25">
      <c r="J746">
        <f t="shared" si="17"/>
        <v>733</v>
      </c>
      <c r="K746" s="22">
        <v>0.1156673849413834</v>
      </c>
      <c r="L746" s="22">
        <v>9.1088505771218742E-2</v>
      </c>
      <c r="M746" s="21">
        <v>1143392.1134839456</v>
      </c>
      <c r="N746" s="21">
        <v>359011.07835116697</v>
      </c>
    </row>
    <row r="747" spans="10:14" x14ac:dyDescent="0.25">
      <c r="J747">
        <f t="shared" si="17"/>
        <v>734</v>
      </c>
      <c r="K747" s="22">
        <v>0.10601153357434701</v>
      </c>
      <c r="L747" s="22">
        <v>8.1645379099050119E-2</v>
      </c>
      <c r="M747" s="21">
        <v>740356.89063075732</v>
      </c>
      <c r="N747" s="21">
        <v>232462.96920850436</v>
      </c>
    </row>
    <row r="748" spans="10:14" x14ac:dyDescent="0.25">
      <c r="J748">
        <f t="shared" si="17"/>
        <v>735</v>
      </c>
      <c r="K748" s="22">
        <v>0.13654261692035963</v>
      </c>
      <c r="L748" s="22">
        <v>0.1115038427928039</v>
      </c>
      <c r="M748" s="21">
        <v>2888980.332810679</v>
      </c>
      <c r="N748" s="21">
        <v>907104.33663686295</v>
      </c>
    </row>
    <row r="749" spans="10:14" x14ac:dyDescent="0.25">
      <c r="J749">
        <f t="shared" si="17"/>
        <v>736</v>
      </c>
      <c r="K749" s="22">
        <v>0.1086149509190395</v>
      </c>
      <c r="L749" s="22">
        <v>8.4191441463926431E-2</v>
      </c>
      <c r="M749" s="21">
        <v>832712.13307238475</v>
      </c>
      <c r="N749" s="21">
        <v>261461.38085516443</v>
      </c>
    </row>
    <row r="750" spans="10:14" x14ac:dyDescent="0.25">
      <c r="J750">
        <f t="shared" si="17"/>
        <v>737</v>
      </c>
      <c r="K750" s="22">
        <v>0.11833757746206985</v>
      </c>
      <c r="L750" s="22">
        <v>9.3699872211468582E-2</v>
      </c>
      <c r="M750" s="21">
        <v>1288558.7603959637</v>
      </c>
      <c r="N750" s="21">
        <v>404591.62227297749</v>
      </c>
    </row>
    <row r="751" spans="10:14" x14ac:dyDescent="0.25">
      <c r="J751">
        <f t="shared" si="17"/>
        <v>738</v>
      </c>
      <c r="K751" s="22">
        <v>0.10006535669836292</v>
      </c>
      <c r="L751" s="22">
        <v>7.5830200372632772E-2</v>
      </c>
      <c r="M751" s="21">
        <v>565435.06079365069</v>
      </c>
      <c r="N751" s="21">
        <v>177539.66335708549</v>
      </c>
    </row>
    <row r="752" spans="10:14" x14ac:dyDescent="0.25">
      <c r="J752">
        <f t="shared" si="17"/>
        <v>739</v>
      </c>
      <c r="K752" s="22">
        <v>0.14388658722521663</v>
      </c>
      <c r="L752" s="22">
        <v>0.11868602064841571</v>
      </c>
      <c r="M752" s="21">
        <v>3986637.1823238987</v>
      </c>
      <c r="N752" s="21">
        <v>1251755.1039073674</v>
      </c>
    </row>
    <row r="753" spans="10:14" x14ac:dyDescent="0.25">
      <c r="J753">
        <f t="shared" si="17"/>
        <v>740</v>
      </c>
      <c r="K753" s="22">
        <v>0.10800469108590049</v>
      </c>
      <c r="L753" s="22">
        <v>8.3594626052398979E-2</v>
      </c>
      <c r="M753" s="21">
        <v>810099.35477791086</v>
      </c>
      <c r="N753" s="21">
        <v>254361.24624318216</v>
      </c>
    </row>
    <row r="754" spans="10:14" x14ac:dyDescent="0.25">
      <c r="J754">
        <f t="shared" ref="J754:J817" si="18">1+J753</f>
        <v>741</v>
      </c>
      <c r="K754" s="22">
        <v>0.15480941268594939</v>
      </c>
      <c r="L754" s="22">
        <v>0.12936820914976477</v>
      </c>
      <c r="M754" s="21">
        <v>6411713.1595063694</v>
      </c>
      <c r="N754" s="21">
        <v>2013199.1714188699</v>
      </c>
    </row>
    <row r="755" spans="10:14" x14ac:dyDescent="0.25">
      <c r="J755">
        <f t="shared" si="18"/>
        <v>742</v>
      </c>
      <c r="K755" s="22">
        <v>0.11969802889451975</v>
      </c>
      <c r="L755" s="22">
        <v>9.5030352012744013E-2</v>
      </c>
      <c r="M755" s="21">
        <v>1369317.0456777143</v>
      </c>
      <c r="N755" s="21">
        <v>429948.73182697786</v>
      </c>
    </row>
    <row r="756" spans="10:14" x14ac:dyDescent="0.25">
      <c r="J756">
        <f t="shared" si="18"/>
        <v>743</v>
      </c>
      <c r="K756" s="22">
        <v>9.3701191252925531E-2</v>
      </c>
      <c r="L756" s="22">
        <v>6.9606241637200306E-2</v>
      </c>
      <c r="M756" s="21">
        <v>423050.86525391042</v>
      </c>
      <c r="N756" s="21">
        <v>132832.77498689271</v>
      </c>
    </row>
    <row r="757" spans="10:14" x14ac:dyDescent="0.25">
      <c r="J757">
        <f t="shared" si="18"/>
        <v>744</v>
      </c>
      <c r="K757" s="22">
        <v>9.5731442616725948E-2</v>
      </c>
      <c r="L757" s="22">
        <v>7.1591765241070027E-2</v>
      </c>
      <c r="M757" s="21">
        <v>464156.60799802071</v>
      </c>
      <c r="N757" s="21">
        <v>145739.47327084574</v>
      </c>
    </row>
    <row r="758" spans="10:14" x14ac:dyDescent="0.25">
      <c r="J758">
        <f t="shared" si="18"/>
        <v>745</v>
      </c>
      <c r="K758" s="22">
        <v>0.13605458482660748</v>
      </c>
      <c r="L758" s="22">
        <v>0.11102656236395236</v>
      </c>
      <c r="M758" s="21">
        <v>2827601.9144541281</v>
      </c>
      <c r="N758" s="21">
        <v>887832.26723756338</v>
      </c>
    </row>
    <row r="759" spans="10:14" x14ac:dyDescent="0.25">
      <c r="J759">
        <f t="shared" si="18"/>
        <v>746</v>
      </c>
      <c r="K759" s="22">
        <v>9.4344913351178006E-2</v>
      </c>
      <c r="L759" s="22">
        <v>7.0235782118345469E-2</v>
      </c>
      <c r="M759" s="21">
        <v>435681.89253745339</v>
      </c>
      <c r="N759" s="21">
        <v>136798.76239599811</v>
      </c>
    </row>
    <row r="760" spans="10:14" x14ac:dyDescent="0.25">
      <c r="J760">
        <f t="shared" si="18"/>
        <v>747</v>
      </c>
      <c r="K760" s="22">
        <v>8.9446166344719025E-2</v>
      </c>
      <c r="L760" s="22">
        <v>6.5444957699193562E-2</v>
      </c>
      <c r="M760" s="21">
        <v>348134.5124178027</v>
      </c>
      <c r="N760" s="21">
        <v>109309.96045927161</v>
      </c>
    </row>
    <row r="761" spans="10:14" x14ac:dyDescent="0.25">
      <c r="J761">
        <f t="shared" si="18"/>
        <v>748</v>
      </c>
      <c r="K761" s="22">
        <v>0.14074954205044543</v>
      </c>
      <c r="L761" s="22">
        <v>0.11561808662213102</v>
      </c>
      <c r="M761" s="21">
        <v>3475149.4418352721</v>
      </c>
      <c r="N761" s="21">
        <v>1091154.2364440621</v>
      </c>
    </row>
    <row r="762" spans="10:14" x14ac:dyDescent="0.25">
      <c r="J762">
        <f t="shared" si="18"/>
        <v>749</v>
      </c>
      <c r="K762" s="22">
        <v>0.1363083118613686</v>
      </c>
      <c r="L762" s="22">
        <v>0.11127469962687497</v>
      </c>
      <c r="M762" s="21">
        <v>2859351.2176106363</v>
      </c>
      <c r="N762" s="21">
        <v>897801.15842431912</v>
      </c>
    </row>
    <row r="763" spans="10:14" x14ac:dyDescent="0.25">
      <c r="J763">
        <f t="shared" si="18"/>
        <v>750</v>
      </c>
      <c r="K763" s="22">
        <v>0.11204512977612713</v>
      </c>
      <c r="L763" s="22">
        <v>8.754605124657644E-2</v>
      </c>
      <c r="M763" s="21">
        <v>971804.60418513743</v>
      </c>
      <c r="N763" s="21">
        <v>305134.70819040586</v>
      </c>
    </row>
    <row r="764" spans="10:14" x14ac:dyDescent="0.25">
      <c r="J764">
        <f t="shared" si="18"/>
        <v>751</v>
      </c>
      <c r="K764" s="22">
        <v>9.3254084868455545E-2</v>
      </c>
      <c r="L764" s="22">
        <v>6.916898529759874E-2</v>
      </c>
      <c r="M764" s="21">
        <v>414489.72294141469</v>
      </c>
      <c r="N764" s="21">
        <v>130144.68146474854</v>
      </c>
    </row>
    <row r="765" spans="10:14" x14ac:dyDescent="0.25">
      <c r="J765">
        <f t="shared" si="18"/>
        <v>752</v>
      </c>
      <c r="K765" s="22">
        <v>0.10012859186548795</v>
      </c>
      <c r="L765" s="22">
        <v>7.5892042427838202E-2</v>
      </c>
      <c r="M765" s="21">
        <v>567062.49966727919</v>
      </c>
      <c r="N765" s="21">
        <v>178050.65917215342</v>
      </c>
    </row>
    <row r="766" spans="10:14" x14ac:dyDescent="0.25">
      <c r="J766">
        <f t="shared" si="18"/>
        <v>753</v>
      </c>
      <c r="K766" s="22">
        <v>0.11942144686989065</v>
      </c>
      <c r="L766" s="22">
        <v>9.4759863270266642E-2</v>
      </c>
      <c r="M766" s="21">
        <v>1352506.9106937305</v>
      </c>
      <c r="N766" s="21">
        <v>424670.55593555962</v>
      </c>
    </row>
    <row r="767" spans="10:14" x14ac:dyDescent="0.25">
      <c r="J767">
        <f t="shared" si="18"/>
        <v>754</v>
      </c>
      <c r="K767" s="22">
        <v>0.1067960958069949</v>
      </c>
      <c r="L767" s="22">
        <v>8.2412656914695237E-2</v>
      </c>
      <c r="M767" s="21">
        <v>767077.52061602927</v>
      </c>
      <c r="N767" s="21">
        <v>240852.91879107137</v>
      </c>
    </row>
    <row r="768" spans="10:14" x14ac:dyDescent="0.25">
      <c r="J768">
        <f t="shared" si="18"/>
        <v>755</v>
      </c>
      <c r="K768" s="22">
        <v>8.824596864511558E-2</v>
      </c>
      <c r="L768" s="22">
        <v>6.4271201136650413E-2</v>
      </c>
      <c r="M768" s="21">
        <v>329466.81748631608</v>
      </c>
      <c r="N768" s="21">
        <v>103448.53356236679</v>
      </c>
    </row>
    <row r="769" spans="10:14" x14ac:dyDescent="0.25">
      <c r="J769">
        <f t="shared" si="18"/>
        <v>756</v>
      </c>
      <c r="K769" s="22">
        <v>9.5454492176885397E-2</v>
      </c>
      <c r="L769" s="22">
        <v>7.1320916199808293E-2</v>
      </c>
      <c r="M769" s="21">
        <v>458326.91518862051</v>
      </c>
      <c r="N769" s="21">
        <v>143909.02133989651</v>
      </c>
    </row>
    <row r="770" spans="10:14" x14ac:dyDescent="0.25">
      <c r="J770">
        <f t="shared" si="18"/>
        <v>757</v>
      </c>
      <c r="K770" s="22">
        <v>9.4518561283464031E-2</v>
      </c>
      <c r="L770" s="22">
        <v>7.0405604473579464E-2</v>
      </c>
      <c r="M770" s="21">
        <v>439152.01079179975</v>
      </c>
      <c r="N770" s="21">
        <v>137888.33690137314</v>
      </c>
    </row>
    <row r="771" spans="10:14" x14ac:dyDescent="0.25">
      <c r="J771">
        <f t="shared" si="18"/>
        <v>758</v>
      </c>
      <c r="K771" s="22">
        <v>0.10819886744213414</v>
      </c>
      <c r="L771" s="22">
        <v>8.3784524577029673E-2</v>
      </c>
      <c r="M771" s="21">
        <v>817228.36023988575</v>
      </c>
      <c r="N771" s="21">
        <v>256599.66638644904</v>
      </c>
    </row>
    <row r="772" spans="10:14" x14ac:dyDescent="0.25">
      <c r="J772">
        <f t="shared" si="18"/>
        <v>759</v>
      </c>
      <c r="K772" s="22">
        <v>0.12705903116542783</v>
      </c>
      <c r="L772" s="22">
        <v>0.10222918660910141</v>
      </c>
      <c r="M772" s="21">
        <v>1900165.8079507672</v>
      </c>
      <c r="N772" s="21">
        <v>596628.72230227245</v>
      </c>
    </row>
    <row r="773" spans="10:14" x14ac:dyDescent="0.25">
      <c r="J773">
        <f t="shared" si="18"/>
        <v>760</v>
      </c>
      <c r="K773" s="22">
        <v>0.10106688526114427</v>
      </c>
      <c r="L773" s="22">
        <v>7.6809664608839201E-2</v>
      </c>
      <c r="M773" s="21">
        <v>591756.99282742466</v>
      </c>
      <c r="N773" s="21">
        <v>185804.42668043685</v>
      </c>
    </row>
    <row r="774" spans="10:14" x14ac:dyDescent="0.25">
      <c r="J774">
        <f t="shared" si="18"/>
        <v>761</v>
      </c>
      <c r="K774" s="22">
        <v>0.12059316320464886</v>
      </c>
      <c r="L774" s="22">
        <v>9.5905765930983211E-2</v>
      </c>
      <c r="M774" s="21">
        <v>1425137.4565949664</v>
      </c>
      <c r="N774" s="21">
        <v>447475.65516419162</v>
      </c>
    </row>
    <row r="775" spans="10:14" x14ac:dyDescent="0.25">
      <c r="J775">
        <f t="shared" si="18"/>
        <v>762</v>
      </c>
      <c r="K775" s="22">
        <v>9.5021381550802309E-2</v>
      </c>
      <c r="L775" s="22">
        <v>7.0897347282920631E-2</v>
      </c>
      <c r="M775" s="21">
        <v>449353.67536684376</v>
      </c>
      <c r="N775" s="21">
        <v>141091.53426199133</v>
      </c>
    </row>
    <row r="776" spans="10:14" x14ac:dyDescent="0.25">
      <c r="J776">
        <f t="shared" si="18"/>
        <v>763</v>
      </c>
      <c r="K776" s="22">
        <v>8.8780297221409787E-2</v>
      </c>
      <c r="L776" s="22">
        <v>6.4793758106378663E-2</v>
      </c>
      <c r="M776" s="21">
        <v>337653.29319020611</v>
      </c>
      <c r="N776" s="21">
        <v>106018.98637176555</v>
      </c>
    </row>
    <row r="777" spans="10:14" x14ac:dyDescent="0.25">
      <c r="J777">
        <f t="shared" si="18"/>
        <v>764</v>
      </c>
      <c r="K777" s="22">
        <v>9.6536582714512154E-2</v>
      </c>
      <c r="L777" s="22">
        <v>7.2379167578081383E-2</v>
      </c>
      <c r="M777" s="21">
        <v>481520.28896787437</v>
      </c>
      <c r="N777" s="21">
        <v>151191.45580213887</v>
      </c>
    </row>
    <row r="778" spans="10:14" x14ac:dyDescent="0.25">
      <c r="J778">
        <f t="shared" si="18"/>
        <v>765</v>
      </c>
      <c r="K778" s="22">
        <v>0.11370357542411424</v>
      </c>
      <c r="L778" s="22">
        <v>8.9167960256724799E-2</v>
      </c>
      <c r="M778" s="21">
        <v>1046981.5444282875</v>
      </c>
      <c r="N778" s="21">
        <v>328739.34396281582</v>
      </c>
    </row>
    <row r="779" spans="10:14" x14ac:dyDescent="0.25">
      <c r="J779">
        <f t="shared" si="18"/>
        <v>766</v>
      </c>
      <c r="K779" s="22">
        <v>0.12633254634326918</v>
      </c>
      <c r="L779" s="22">
        <v>0.10151870672076413</v>
      </c>
      <c r="M779" s="21">
        <v>1839882.1694586722</v>
      </c>
      <c r="N779" s="21">
        <v>577700.40033227589</v>
      </c>
    </row>
    <row r="780" spans="10:14" x14ac:dyDescent="0.25">
      <c r="J780">
        <f t="shared" si="18"/>
        <v>767</v>
      </c>
      <c r="K780" s="22">
        <v>0.12378184071919418</v>
      </c>
      <c r="L780" s="22">
        <v>9.9024194802966647E-2</v>
      </c>
      <c r="M780" s="21">
        <v>1642702.1712040454</v>
      </c>
      <c r="N780" s="21">
        <v>515788.30301425577</v>
      </c>
    </row>
    <row r="781" spans="10:14" x14ac:dyDescent="0.25">
      <c r="J781">
        <f t="shared" si="18"/>
        <v>768</v>
      </c>
      <c r="K781" s="22">
        <v>0.1032598275923684</v>
      </c>
      <c r="L781" s="22">
        <v>7.895429499215334E-2</v>
      </c>
      <c r="M781" s="21">
        <v>653654.9691646127</v>
      </c>
      <c r="N781" s="21">
        <v>205239.63090347257</v>
      </c>
    </row>
    <row r="782" spans="10:14" x14ac:dyDescent="0.25">
      <c r="J782">
        <f t="shared" si="18"/>
        <v>769</v>
      </c>
      <c r="K782" s="22">
        <v>0.12229699736756316</v>
      </c>
      <c r="L782" s="22">
        <v>9.7572063517511465E-2</v>
      </c>
      <c r="M782" s="21">
        <v>1537617.7365986442</v>
      </c>
      <c r="N782" s="21">
        <v>482793.08139194263</v>
      </c>
    </row>
    <row r="783" spans="10:14" x14ac:dyDescent="0.25">
      <c r="J783">
        <f t="shared" si="18"/>
        <v>770</v>
      </c>
      <c r="K783" s="22">
        <v>0.11269365266803844</v>
      </c>
      <c r="L783" s="22">
        <v>8.8180286756769588E-2</v>
      </c>
      <c r="M783" s="21">
        <v>1000550.1514428464</v>
      </c>
      <c r="N783" s="21">
        <v>314160.45692269277</v>
      </c>
    </row>
    <row r="784" spans="10:14" x14ac:dyDescent="0.25">
      <c r="J784">
        <f t="shared" si="18"/>
        <v>771</v>
      </c>
      <c r="K784" s="22">
        <v>0.11084891080010184</v>
      </c>
      <c r="L784" s="22">
        <v>8.6376185753739509E-2</v>
      </c>
      <c r="M784" s="21">
        <v>920890.53019244678</v>
      </c>
      <c r="N784" s="21">
        <v>289148.31437868782</v>
      </c>
    </row>
    <row r="785" spans="10:14" x14ac:dyDescent="0.25">
      <c r="J785">
        <f t="shared" si="18"/>
        <v>772</v>
      </c>
      <c r="K785" s="22">
        <v>6.6240341533770897E-2</v>
      </c>
      <c r="L785" s="22">
        <v>4.2750372323735686E-2</v>
      </c>
      <c r="M785" s="21">
        <v>118635.27427575801</v>
      </c>
      <c r="N785" s="21">
        <v>37250.018822020123</v>
      </c>
    </row>
    <row r="786" spans="10:14" x14ac:dyDescent="0.25">
      <c r="J786">
        <f t="shared" si="18"/>
        <v>773</v>
      </c>
      <c r="K786" s="22">
        <v>0.11101532756938304</v>
      </c>
      <c r="L786" s="22">
        <v>8.6538936253199195E-2</v>
      </c>
      <c r="M786" s="21">
        <v>927813.85991148371</v>
      </c>
      <c r="N786" s="21">
        <v>291322.15486516675</v>
      </c>
    </row>
    <row r="787" spans="10:14" x14ac:dyDescent="0.25">
      <c r="J787">
        <f t="shared" si="18"/>
        <v>774</v>
      </c>
      <c r="K787" s="22">
        <v>8.7130178668779923E-2</v>
      </c>
      <c r="L787" s="22">
        <v>6.317999274025321E-2</v>
      </c>
      <c r="M787" s="21">
        <v>312993.93727480381</v>
      </c>
      <c r="N787" s="21">
        <v>98276.251526710053</v>
      </c>
    </row>
    <row r="788" spans="10:14" x14ac:dyDescent="0.25">
      <c r="J788">
        <f t="shared" si="18"/>
        <v>775</v>
      </c>
      <c r="K788" s="22">
        <v>0.11396469546661581</v>
      </c>
      <c r="L788" s="22">
        <v>8.9423327654611917E-2</v>
      </c>
      <c r="M788" s="21">
        <v>1059326.1305143503</v>
      </c>
      <c r="N788" s="21">
        <v>332615.39235451957</v>
      </c>
    </row>
    <row r="789" spans="10:14" x14ac:dyDescent="0.25">
      <c r="J789">
        <f t="shared" si="18"/>
        <v>776</v>
      </c>
      <c r="K789" s="22">
        <v>0.10392622051685052</v>
      </c>
      <c r="L789" s="22">
        <v>7.9606006846460131E-2</v>
      </c>
      <c r="M789" s="21">
        <v>673691.04252834106</v>
      </c>
      <c r="N789" s="21">
        <v>211530.71181911524</v>
      </c>
    </row>
    <row r="790" spans="10:14" x14ac:dyDescent="0.25">
      <c r="J790">
        <f t="shared" si="18"/>
        <v>777</v>
      </c>
      <c r="K790" s="22">
        <v>9.5051895684543419E-2</v>
      </c>
      <c r="L790" s="22">
        <v>7.0927189170420402E-2</v>
      </c>
      <c r="M790" s="21">
        <v>449980.19297664601</v>
      </c>
      <c r="N790" s="21">
        <v>141288.25309540689</v>
      </c>
    </row>
    <row r="791" spans="10:14" x14ac:dyDescent="0.25">
      <c r="J791">
        <f t="shared" si="18"/>
        <v>778</v>
      </c>
      <c r="K791" s="22">
        <v>0.11201082284099706</v>
      </c>
      <c r="L791" s="22">
        <v>8.7512500115572767E-2</v>
      </c>
      <c r="M791" s="21">
        <v>970306.71305314254</v>
      </c>
      <c r="N791" s="21">
        <v>304664.38877486298</v>
      </c>
    </row>
    <row r="792" spans="10:14" x14ac:dyDescent="0.25">
      <c r="J792">
        <f t="shared" si="18"/>
        <v>779</v>
      </c>
      <c r="K792" s="22">
        <v>0.11591182814497092</v>
      </c>
      <c r="L792" s="22">
        <v>9.1327563731815387E-2</v>
      </c>
      <c r="M792" s="21">
        <v>1155985.4734372422</v>
      </c>
      <c r="N792" s="21">
        <v>362965.23868127575</v>
      </c>
    </row>
    <row r="793" spans="10:14" x14ac:dyDescent="0.25">
      <c r="J793">
        <f t="shared" si="18"/>
        <v>780</v>
      </c>
      <c r="K793" s="22">
        <v>0.10984015175351924</v>
      </c>
      <c r="L793" s="22">
        <v>8.5389650325998989E-2</v>
      </c>
      <c r="M793" s="21">
        <v>879994.51033865148</v>
      </c>
      <c r="N793" s="21">
        <v>276307.46650608449</v>
      </c>
    </row>
    <row r="794" spans="10:14" x14ac:dyDescent="0.25">
      <c r="J794">
        <f t="shared" si="18"/>
        <v>781</v>
      </c>
      <c r="K794" s="22">
        <v>8.0960109815339854E-2</v>
      </c>
      <c r="L794" s="22">
        <v>5.7145854522473005E-2</v>
      </c>
      <c r="M794" s="21">
        <v>235473.323809416</v>
      </c>
      <c r="N794" s="21">
        <v>73935.731151900196</v>
      </c>
    </row>
    <row r="795" spans="10:14" x14ac:dyDescent="0.25">
      <c r="J795">
        <f t="shared" si="18"/>
        <v>782</v>
      </c>
      <c r="K795" s="22">
        <v>0.1077847766864084</v>
      </c>
      <c r="L795" s="22">
        <v>8.337955651036677E-2</v>
      </c>
      <c r="M795" s="21">
        <v>802098.98457830423</v>
      </c>
      <c r="N795" s="21">
        <v>251849.22827603214</v>
      </c>
    </row>
    <row r="796" spans="10:14" x14ac:dyDescent="0.25">
      <c r="J796">
        <f t="shared" si="18"/>
        <v>783</v>
      </c>
      <c r="K796" s="22">
        <v>5.7199634445287861E-2</v>
      </c>
      <c r="L796" s="22">
        <v>3.3908837900995081E-2</v>
      </c>
      <c r="M796" s="21">
        <v>77501.221035889743</v>
      </c>
      <c r="N796" s="21">
        <v>24334.431390161586</v>
      </c>
    </row>
    <row r="797" spans="10:14" x14ac:dyDescent="0.25">
      <c r="J797">
        <f t="shared" si="18"/>
        <v>784</v>
      </c>
      <c r="K797" s="22">
        <v>7.0002039090309109E-2</v>
      </c>
      <c r="L797" s="22">
        <v>4.6429197232955355E-2</v>
      </c>
      <c r="M797" s="21">
        <v>141477.89717179546</v>
      </c>
      <c r="N797" s="21">
        <v>44422.321815511612</v>
      </c>
    </row>
    <row r="798" spans="10:14" x14ac:dyDescent="0.25">
      <c r="J798">
        <f t="shared" si="18"/>
        <v>785</v>
      </c>
      <c r="K798" s="22">
        <v>0.12327600246540049</v>
      </c>
      <c r="L798" s="22">
        <v>9.8529500495377231E-2</v>
      </c>
      <c r="M798" s="21">
        <v>1606136.19311193</v>
      </c>
      <c r="N798" s="21">
        <v>504307.03506513953</v>
      </c>
    </row>
    <row r="799" spans="10:14" x14ac:dyDescent="0.25">
      <c r="J799">
        <f t="shared" si="18"/>
        <v>786</v>
      </c>
      <c r="K799" s="22">
        <v>0.11383760054344316</v>
      </c>
      <c r="L799" s="22">
        <v>8.9299032715378868E-2</v>
      </c>
      <c r="M799" s="21">
        <v>1053299.9377866359</v>
      </c>
      <c r="N799" s="21">
        <v>330723.24186299962</v>
      </c>
    </row>
    <row r="800" spans="10:14" x14ac:dyDescent="0.25">
      <c r="J800">
        <f t="shared" si="18"/>
        <v>787</v>
      </c>
      <c r="K800" s="22">
        <v>0.11326067009193519</v>
      </c>
      <c r="L800" s="22">
        <v>8.8734812417496034E-2</v>
      </c>
      <c r="M800" s="21">
        <v>1026364.5589761827</v>
      </c>
      <c r="N800" s="21">
        <v>322265.86378727289</v>
      </c>
    </row>
    <row r="801" spans="10:14" x14ac:dyDescent="0.25">
      <c r="J801">
        <f t="shared" si="18"/>
        <v>788</v>
      </c>
      <c r="K801" s="22">
        <v>0.11294326521423503</v>
      </c>
      <c r="L801" s="22">
        <v>8.8424400175990403E-2</v>
      </c>
      <c r="M801" s="21">
        <v>1011834.8149081127</v>
      </c>
      <c r="N801" s="21">
        <v>317703.70263142063</v>
      </c>
    </row>
    <row r="802" spans="10:14" x14ac:dyDescent="0.25">
      <c r="J802">
        <f t="shared" si="18"/>
        <v>789</v>
      </c>
      <c r="K802" s="22">
        <v>9.2288400793298697E-2</v>
      </c>
      <c r="L802" s="22">
        <v>6.8224575871607129E-2</v>
      </c>
      <c r="M802" s="21">
        <v>396574.16793426505</v>
      </c>
      <c r="N802" s="21">
        <v>124519.41726489473</v>
      </c>
    </row>
    <row r="803" spans="10:14" x14ac:dyDescent="0.25">
      <c r="J803">
        <f t="shared" si="18"/>
        <v>790</v>
      </c>
      <c r="K803" s="22">
        <v>0.1312480279147421</v>
      </c>
      <c r="L803" s="22">
        <v>0.10632589703156281</v>
      </c>
      <c r="M803" s="21">
        <v>2287441.9745023181</v>
      </c>
      <c r="N803" s="21">
        <v>718228.68134845723</v>
      </c>
    </row>
    <row r="804" spans="10:14" x14ac:dyDescent="0.25">
      <c r="J804">
        <f t="shared" si="18"/>
        <v>791</v>
      </c>
      <c r="K804" s="22">
        <v>9.3372970750084328E-2</v>
      </c>
      <c r="L804" s="22">
        <v>6.9285252045820034E-2</v>
      </c>
      <c r="M804" s="21">
        <v>416749.4213871386</v>
      </c>
      <c r="N804" s="21">
        <v>130854.19901885855</v>
      </c>
    </row>
    <row r="805" spans="10:14" x14ac:dyDescent="0.25">
      <c r="J805">
        <f t="shared" si="18"/>
        <v>792</v>
      </c>
      <c r="K805" s="22">
        <v>0.10366000763626704</v>
      </c>
      <c r="L805" s="22">
        <v>7.9345658809031328E-2</v>
      </c>
      <c r="M805" s="21">
        <v>665615.78807309235</v>
      </c>
      <c r="N805" s="21">
        <v>208995.18111556224</v>
      </c>
    </row>
    <row r="806" spans="10:14" x14ac:dyDescent="0.25">
      <c r="J806">
        <f t="shared" si="18"/>
        <v>793</v>
      </c>
      <c r="K806" s="22">
        <v>0.1603324825220227</v>
      </c>
      <c r="L806" s="22">
        <v>0.1347696021599476</v>
      </c>
      <c r="M806" s="21">
        <v>8139183.433220637</v>
      </c>
      <c r="N806" s="21">
        <v>2555603.6173407831</v>
      </c>
    </row>
    <row r="807" spans="10:14" x14ac:dyDescent="0.25">
      <c r="J807">
        <f t="shared" si="18"/>
        <v>794</v>
      </c>
      <c r="K807" s="22">
        <v>0.12624864286301607</v>
      </c>
      <c r="L807" s="22">
        <v>0.10143665168883098</v>
      </c>
      <c r="M807" s="21">
        <v>1833041.7779288366</v>
      </c>
      <c r="N807" s="21">
        <v>575552.60141840414</v>
      </c>
    </row>
    <row r="808" spans="10:14" x14ac:dyDescent="0.25">
      <c r="J808">
        <f t="shared" si="18"/>
        <v>795</v>
      </c>
      <c r="K808" s="22">
        <v>0.17591404884804174</v>
      </c>
      <c r="L808" s="22">
        <v>0.15000789643089152</v>
      </c>
      <c r="M808" s="21">
        <v>15857593.464457156</v>
      </c>
      <c r="N808" s="21">
        <v>4979089.5551853199</v>
      </c>
    </row>
    <row r="809" spans="10:14" x14ac:dyDescent="0.25">
      <c r="J809">
        <f t="shared" si="18"/>
        <v>796</v>
      </c>
      <c r="K809" s="22">
        <v>8.4460751958471247E-2</v>
      </c>
      <c r="L809" s="22">
        <v>6.0569375239079681E-2</v>
      </c>
      <c r="M809" s="21">
        <v>276789.92503122386</v>
      </c>
      <c r="N809" s="21">
        <v>86908.636407691651</v>
      </c>
    </row>
    <row r="810" spans="10:14" x14ac:dyDescent="0.25">
      <c r="J810">
        <f t="shared" si="18"/>
        <v>797</v>
      </c>
      <c r="K810" s="22">
        <v>0.11808337318225459</v>
      </c>
      <c r="L810" s="22">
        <v>9.3451268217511485E-2</v>
      </c>
      <c r="M810" s="21">
        <v>1273995.1968498714</v>
      </c>
      <c r="N810" s="21">
        <v>400018.84221646038</v>
      </c>
    </row>
    <row r="811" spans="10:14" x14ac:dyDescent="0.25">
      <c r="J811">
        <f t="shared" si="18"/>
        <v>798</v>
      </c>
      <c r="K811" s="22">
        <v>7.9618816699273509E-2</v>
      </c>
      <c r="L811" s="22">
        <v>5.5834110967392991E-2</v>
      </c>
      <c r="M811" s="21">
        <v>221299.58232758925</v>
      </c>
      <c r="N811" s="21">
        <v>69485.350435037981</v>
      </c>
    </row>
    <row r="812" spans="10:14" x14ac:dyDescent="0.25">
      <c r="J812">
        <f t="shared" si="18"/>
        <v>799</v>
      </c>
      <c r="K812" s="22">
        <v>9.4067057246568053E-2</v>
      </c>
      <c r="L812" s="22">
        <v>6.9964047364699189E-2</v>
      </c>
      <c r="M812" s="21">
        <v>430185.13934009254</v>
      </c>
      <c r="N812" s="21">
        <v>135072.84941344155</v>
      </c>
    </row>
    <row r="813" spans="10:14" x14ac:dyDescent="0.25">
      <c r="J813">
        <f t="shared" si="18"/>
        <v>800</v>
      </c>
      <c r="K813" s="22">
        <v>0.12355858687708721</v>
      </c>
      <c r="L813" s="22">
        <v>9.8805859388415795E-2</v>
      </c>
      <c r="M813" s="21">
        <v>1626464.1342467819</v>
      </c>
      <c r="N813" s="21">
        <v>510689.75887564861</v>
      </c>
    </row>
    <row r="814" spans="10:14" x14ac:dyDescent="0.25">
      <c r="J814">
        <f t="shared" si="18"/>
        <v>801</v>
      </c>
      <c r="K814" s="22">
        <v>0.11289754802733909</v>
      </c>
      <c r="L814" s="22">
        <v>8.8379690168499225E-2</v>
      </c>
      <c r="M814" s="21">
        <v>1009758.7109921534</v>
      </c>
      <c r="N814" s="21">
        <v>317051.83150440495</v>
      </c>
    </row>
    <row r="815" spans="10:14" x14ac:dyDescent="0.25">
      <c r="J815">
        <f t="shared" si="18"/>
        <v>802</v>
      </c>
      <c r="K815" s="22">
        <v>9.8695579022082036E-2</v>
      </c>
      <c r="L815" s="22">
        <v>7.4490599790752565E-2</v>
      </c>
      <c r="M815" s="21">
        <v>531284.54152830062</v>
      </c>
      <c r="N815" s="21">
        <v>166816.81980838563</v>
      </c>
    </row>
    <row r="816" spans="10:14" x14ac:dyDescent="0.25">
      <c r="J816">
        <f t="shared" si="18"/>
        <v>803</v>
      </c>
      <c r="K816" s="22">
        <v>8.7252094452083151E-2</v>
      </c>
      <c r="L816" s="22">
        <v>6.3299222639441544E-2</v>
      </c>
      <c r="M816" s="21">
        <v>314753.7970122202</v>
      </c>
      <c r="N816" s="21">
        <v>98828.825866366387</v>
      </c>
    </row>
    <row r="817" spans="10:14" x14ac:dyDescent="0.25">
      <c r="J817">
        <f t="shared" si="18"/>
        <v>804</v>
      </c>
      <c r="K817" s="22">
        <v>0.12549029309777993</v>
      </c>
      <c r="L817" s="22">
        <v>0.10069500886286731</v>
      </c>
      <c r="M817" s="21">
        <v>1772335.8292622222</v>
      </c>
      <c r="N817" s="21">
        <v>556491.67924121267</v>
      </c>
    </row>
    <row r="818" spans="10:14" x14ac:dyDescent="0.25">
      <c r="J818">
        <f t="shared" ref="J818:J881" si="19">1+J817</f>
        <v>805</v>
      </c>
      <c r="K818" s="22">
        <v>0.14486820684645441</v>
      </c>
      <c r="L818" s="22">
        <v>0.11964601455002866</v>
      </c>
      <c r="M818" s="21">
        <v>4161338.9001839291</v>
      </c>
      <c r="N818" s="21">
        <v>1306609.2973018119</v>
      </c>
    </row>
    <row r="819" spans="10:14" x14ac:dyDescent="0.25">
      <c r="J819">
        <f t="shared" si="19"/>
        <v>806</v>
      </c>
      <c r="K819" s="22">
        <v>0.10402524431097926</v>
      </c>
      <c r="L819" s="22">
        <v>7.9702849081905836E-2</v>
      </c>
      <c r="M819" s="21">
        <v>676719.24601196416</v>
      </c>
      <c r="N819" s="21">
        <v>212481.53051490779</v>
      </c>
    </row>
    <row r="820" spans="10:14" x14ac:dyDescent="0.25">
      <c r="J820">
        <f t="shared" si="19"/>
        <v>807</v>
      </c>
      <c r="K820" s="22">
        <v>8.4519715767894965E-2</v>
      </c>
      <c r="L820" s="22">
        <v>6.062704003737629E-2</v>
      </c>
      <c r="M820" s="21">
        <v>277543.40310727037</v>
      </c>
      <c r="N820" s="21">
        <v>87145.219267941735</v>
      </c>
    </row>
    <row r="821" spans="10:14" x14ac:dyDescent="0.25">
      <c r="J821">
        <f t="shared" si="19"/>
        <v>808</v>
      </c>
      <c r="K821" s="22">
        <v>0.12235433067072621</v>
      </c>
      <c r="L821" s="22">
        <v>9.762813373066237E-2</v>
      </c>
      <c r="M821" s="21">
        <v>1541550.1685280404</v>
      </c>
      <c r="N821" s="21">
        <v>484027.81671228114</v>
      </c>
    </row>
    <row r="822" spans="10:14" x14ac:dyDescent="0.25">
      <c r="J822">
        <f t="shared" si="19"/>
        <v>809</v>
      </c>
      <c r="K822" s="22">
        <v>8.5479963125013381E-2</v>
      </c>
      <c r="L822" s="22">
        <v>6.1566132519768946E-2</v>
      </c>
      <c r="M822" s="21">
        <v>290100.77663960907</v>
      </c>
      <c r="N822" s="21">
        <v>91088.08030392231</v>
      </c>
    </row>
    <row r="823" spans="10:14" x14ac:dyDescent="0.25">
      <c r="J823">
        <f t="shared" si="19"/>
        <v>810</v>
      </c>
      <c r="K823" s="22">
        <v>9.2433724092275904E-2</v>
      </c>
      <c r="L823" s="22">
        <v>6.8366697603652993E-2</v>
      </c>
      <c r="M823" s="21">
        <v>399220.89210742939</v>
      </c>
      <c r="N823" s="21">
        <v>125350.45614324638</v>
      </c>
    </row>
    <row r="824" spans="10:14" x14ac:dyDescent="0.25">
      <c r="J824">
        <f t="shared" si="19"/>
        <v>811</v>
      </c>
      <c r="K824" s="22">
        <v>0.10787994818136593</v>
      </c>
      <c r="L824" s="22">
        <v>8.347263131530136E-2</v>
      </c>
      <c r="M824" s="21">
        <v>805551.72461822664</v>
      </c>
      <c r="N824" s="21">
        <v>252933.3462355498</v>
      </c>
    </row>
    <row r="825" spans="10:14" x14ac:dyDescent="0.25">
      <c r="J825">
        <f t="shared" si="19"/>
        <v>812</v>
      </c>
      <c r="K825" s="22">
        <v>7.7460638809224713E-2</v>
      </c>
      <c r="L825" s="22">
        <v>5.372347914197162E-2</v>
      </c>
      <c r="M825" s="21">
        <v>200229.93957155521</v>
      </c>
      <c r="N825" s="21">
        <v>62869.741426445806</v>
      </c>
    </row>
    <row r="826" spans="10:14" x14ac:dyDescent="0.25">
      <c r="J826">
        <f t="shared" si="19"/>
        <v>813</v>
      </c>
      <c r="K826" s="22">
        <v>0.12463939205873564</v>
      </c>
      <c r="L826" s="22">
        <v>9.9862853727939793E-2</v>
      </c>
      <c r="M826" s="21">
        <v>1706565.2213103489</v>
      </c>
      <c r="N826" s="21">
        <v>535840.51626207842</v>
      </c>
    </row>
    <row r="827" spans="10:14" x14ac:dyDescent="0.25">
      <c r="J827">
        <f t="shared" si="19"/>
        <v>814</v>
      </c>
      <c r="K827" s="22">
        <v>0.12890762614235429</v>
      </c>
      <c r="L827" s="22">
        <v>0.10403705583462042</v>
      </c>
      <c r="M827" s="21">
        <v>2062427.4148951117</v>
      </c>
      <c r="N827" s="21">
        <v>647576.87368192628</v>
      </c>
    </row>
    <row r="828" spans="10:14" x14ac:dyDescent="0.25">
      <c r="J828">
        <f t="shared" si="19"/>
        <v>815</v>
      </c>
      <c r="K828" s="22">
        <v>0.10459786366630897</v>
      </c>
      <c r="L828" s="22">
        <v>8.0262853259867262E-2</v>
      </c>
      <c r="M828" s="21">
        <v>694493.64759527263</v>
      </c>
      <c r="N828" s="21">
        <v>218062.47427358615</v>
      </c>
    </row>
    <row r="829" spans="10:14" x14ac:dyDescent="0.25">
      <c r="J829">
        <f t="shared" si="19"/>
        <v>816</v>
      </c>
      <c r="K829" s="22">
        <v>0.12407851208965659</v>
      </c>
      <c r="L829" s="22">
        <v>9.9314330309903776E-2</v>
      </c>
      <c r="M829" s="21">
        <v>1664526.1631861946</v>
      </c>
      <c r="N829" s="21">
        <v>522640.7684135185</v>
      </c>
    </row>
    <row r="830" spans="10:14" x14ac:dyDescent="0.25">
      <c r="J830">
        <f t="shared" si="19"/>
        <v>817</v>
      </c>
      <c r="K830" s="22">
        <v>0.11307560218345669</v>
      </c>
      <c r="L830" s="22">
        <v>8.8553821675583455E-2</v>
      </c>
      <c r="M830" s="21">
        <v>1017868.0957747479</v>
      </c>
      <c r="N830" s="21">
        <v>319598.07871149195</v>
      </c>
    </row>
    <row r="831" spans="10:14" x14ac:dyDescent="0.25">
      <c r="J831">
        <f t="shared" si="19"/>
        <v>818</v>
      </c>
      <c r="K831" s="22">
        <v>0.12378369100510422</v>
      </c>
      <c r="L831" s="22">
        <v>9.9026004325873052E-2</v>
      </c>
      <c r="M831" s="21">
        <v>1642837.4105887518</v>
      </c>
      <c r="N831" s="21">
        <v>515830.76651979022</v>
      </c>
    </row>
    <row r="832" spans="10:14" x14ac:dyDescent="0.25">
      <c r="J832">
        <f t="shared" si="19"/>
        <v>819</v>
      </c>
      <c r="K832" s="22">
        <v>0.11393337785525004</v>
      </c>
      <c r="L832" s="22">
        <v>8.9392699990622937E-2</v>
      </c>
      <c r="M832" s="21">
        <v>1057838.0796064048</v>
      </c>
      <c r="N832" s="21">
        <v>332148.16264845215</v>
      </c>
    </row>
    <row r="833" spans="10:14" x14ac:dyDescent="0.25">
      <c r="J833">
        <f t="shared" si="19"/>
        <v>820</v>
      </c>
      <c r="K833" s="22">
        <v>0.14352570420124566</v>
      </c>
      <c r="L833" s="22">
        <v>0.11833308811252086</v>
      </c>
      <c r="M833" s="21">
        <v>3924233.9176676283</v>
      </c>
      <c r="N833" s="21">
        <v>1232161.2453590371</v>
      </c>
    </row>
    <row r="834" spans="10:14" x14ac:dyDescent="0.25">
      <c r="J834">
        <f t="shared" si="19"/>
        <v>821</v>
      </c>
      <c r="K834" s="22">
        <v>0.12222969438407971</v>
      </c>
      <c r="L834" s="22">
        <v>9.7506243262591275E-2</v>
      </c>
      <c r="M834" s="21">
        <v>1533014.0371744074</v>
      </c>
      <c r="N834" s="21">
        <v>481347.57632398844</v>
      </c>
    </row>
    <row r="835" spans="10:14" x14ac:dyDescent="0.25">
      <c r="J835">
        <f t="shared" si="19"/>
        <v>822</v>
      </c>
      <c r="K835" s="22">
        <v>0.14490508275598413</v>
      </c>
      <c r="L835" s="22">
        <v>0.11968207805925268</v>
      </c>
      <c r="M835" s="21">
        <v>4168045.9741571634</v>
      </c>
      <c r="N835" s="21">
        <v>1308715.2361405666</v>
      </c>
    </row>
    <row r="836" spans="10:14" x14ac:dyDescent="0.25">
      <c r="J836">
        <f t="shared" si="19"/>
        <v>823</v>
      </c>
      <c r="K836" s="22">
        <v>0.11354015584672639</v>
      </c>
      <c r="L836" s="22">
        <v>8.9008140919068612E-2</v>
      </c>
      <c r="M836" s="21">
        <v>1039327.6394833197</v>
      </c>
      <c r="N836" s="21">
        <v>326336.11182968743</v>
      </c>
    </row>
    <row r="837" spans="10:14" x14ac:dyDescent="0.25">
      <c r="J837">
        <f t="shared" si="19"/>
        <v>824</v>
      </c>
      <c r="K837" s="22">
        <v>0.12700490981316115</v>
      </c>
      <c r="L837" s="22">
        <v>0.10217625758547655</v>
      </c>
      <c r="M837" s="21">
        <v>1895608.8751070001</v>
      </c>
      <c r="N837" s="21">
        <v>595197.90136611112</v>
      </c>
    </row>
    <row r="838" spans="10:14" x14ac:dyDescent="0.25">
      <c r="J838">
        <f t="shared" si="19"/>
        <v>825</v>
      </c>
      <c r="K838" s="22">
        <v>0.11649393224551474</v>
      </c>
      <c r="L838" s="22">
        <v>9.1896843699875941E-2</v>
      </c>
      <c r="M838" s="21">
        <v>1186524.4423758409</v>
      </c>
      <c r="N838" s="21">
        <v>372554.09979119891</v>
      </c>
    </row>
    <row r="839" spans="10:14" x14ac:dyDescent="0.25">
      <c r="J839">
        <f t="shared" si="19"/>
        <v>826</v>
      </c>
      <c r="K839" s="22">
        <v>0.16239429615485856</v>
      </c>
      <c r="L839" s="22">
        <v>0.13678599269550817</v>
      </c>
      <c r="M839" s="21">
        <v>8894710.9898893796</v>
      </c>
      <c r="N839" s="21">
        <v>2792829.9893306894</v>
      </c>
    </row>
    <row r="840" spans="10:14" x14ac:dyDescent="0.25">
      <c r="J840">
        <f t="shared" si="19"/>
        <v>827</v>
      </c>
      <c r="K840" s="22">
        <v>0.12294324528244926</v>
      </c>
      <c r="L840" s="22">
        <v>9.8204074169904843E-2</v>
      </c>
      <c r="M840" s="21">
        <v>1582518.1018399906</v>
      </c>
      <c r="N840" s="21">
        <v>496891.24452736939</v>
      </c>
    </row>
    <row r="841" spans="10:14" x14ac:dyDescent="0.25">
      <c r="J841">
        <f t="shared" si="19"/>
        <v>828</v>
      </c>
      <c r="K841" s="22">
        <v>7.8907533790656403E-2</v>
      </c>
      <c r="L841" s="22">
        <v>5.513849808454041E-2</v>
      </c>
      <c r="M841" s="21">
        <v>214126.10404469894</v>
      </c>
      <c r="N841" s="21">
        <v>67232.966372302108</v>
      </c>
    </row>
    <row r="842" spans="10:14" x14ac:dyDescent="0.25">
      <c r="J842">
        <f t="shared" si="19"/>
        <v>829</v>
      </c>
      <c r="K842" s="22">
        <v>0.10162294836045316</v>
      </c>
      <c r="L842" s="22">
        <v>7.7353477275883709E-2</v>
      </c>
      <c r="M842" s="21">
        <v>606885.89770753274</v>
      </c>
      <c r="N842" s="21">
        <v>190554.71697125415</v>
      </c>
    </row>
    <row r="843" spans="10:14" x14ac:dyDescent="0.25">
      <c r="J843">
        <f t="shared" si="19"/>
        <v>830</v>
      </c>
      <c r="K843" s="22">
        <v>0.113161237667186</v>
      </c>
      <c r="L843" s="22">
        <v>8.8637570553828482E-2</v>
      </c>
      <c r="M843" s="21">
        <v>1021791.0157499148</v>
      </c>
      <c r="N843" s="21">
        <v>320829.82739504601</v>
      </c>
    </row>
    <row r="844" spans="10:14" x14ac:dyDescent="0.25">
      <c r="J844">
        <f t="shared" si="19"/>
        <v>831</v>
      </c>
      <c r="K844" s="22">
        <v>0.11660713036556491</v>
      </c>
      <c r="L844" s="22">
        <v>9.2007547991610927E-2</v>
      </c>
      <c r="M844" s="21">
        <v>1192554.3232394711</v>
      </c>
      <c r="N844" s="21">
        <v>374447.40831209189</v>
      </c>
    </row>
    <row r="845" spans="10:14" x14ac:dyDescent="0.25">
      <c r="J845">
        <f t="shared" si="19"/>
        <v>832</v>
      </c>
      <c r="K845" s="22">
        <v>0.13346352949759188</v>
      </c>
      <c r="L845" s="22">
        <v>0.10849258967149567</v>
      </c>
      <c r="M845" s="21">
        <v>2522527.2606712119</v>
      </c>
      <c r="N845" s="21">
        <v>792042.57344783831</v>
      </c>
    </row>
    <row r="846" spans="10:14" x14ac:dyDescent="0.25">
      <c r="J846">
        <f t="shared" si="19"/>
        <v>833</v>
      </c>
      <c r="K846" s="22">
        <v>9.9547388029983308E-2</v>
      </c>
      <c r="L846" s="22">
        <v>7.5323642891391929E-2</v>
      </c>
      <c r="M846" s="21">
        <v>552275.64473877638</v>
      </c>
      <c r="N846" s="21">
        <v>173407.76836444225</v>
      </c>
    </row>
    <row r="847" spans="10:14" x14ac:dyDescent="0.25">
      <c r="J847">
        <f t="shared" si="19"/>
        <v>834</v>
      </c>
      <c r="K847" s="22">
        <v>0.14949498379635173</v>
      </c>
      <c r="L847" s="22">
        <v>0.1241708605901104</v>
      </c>
      <c r="M847" s="21">
        <v>5091108.4850495365</v>
      </c>
      <c r="N847" s="21">
        <v>1598545.5257786976</v>
      </c>
    </row>
    <row r="848" spans="10:14" x14ac:dyDescent="0.25">
      <c r="J848">
        <f t="shared" si="19"/>
        <v>835</v>
      </c>
      <c r="K848" s="22">
        <v>9.739268890984043E-2</v>
      </c>
      <c r="L848" s="22">
        <v>7.321641319630956E-2</v>
      </c>
      <c r="M848" s="21">
        <v>500681.39684554387</v>
      </c>
      <c r="N848" s="21">
        <v>157207.80830312343</v>
      </c>
    </row>
    <row r="849" spans="10:14" x14ac:dyDescent="0.25">
      <c r="J849">
        <f t="shared" si="19"/>
        <v>836</v>
      </c>
      <c r="K849" s="22">
        <v>0.10206267263950553</v>
      </c>
      <c r="L849" s="22">
        <v>7.7783514142658161E-2</v>
      </c>
      <c r="M849" s="21">
        <v>619117.35008362099</v>
      </c>
      <c r="N849" s="21">
        <v>194395.24276774595</v>
      </c>
    </row>
    <row r="850" spans="10:14" x14ac:dyDescent="0.25">
      <c r="J850">
        <f t="shared" si="19"/>
        <v>837</v>
      </c>
      <c r="K850" s="22">
        <v>0.11149582336568953</v>
      </c>
      <c r="L850" s="22">
        <v>8.7008846414146523E-2</v>
      </c>
      <c r="M850" s="21">
        <v>948091.1343576879</v>
      </c>
      <c r="N850" s="21">
        <v>297688.96995782357</v>
      </c>
    </row>
    <row r="851" spans="10:14" x14ac:dyDescent="0.25">
      <c r="J851">
        <f t="shared" si="19"/>
        <v>838</v>
      </c>
      <c r="K851" s="22">
        <v>0.11297597310655405</v>
      </c>
      <c r="L851" s="22">
        <v>8.8456387492137578E-2</v>
      </c>
      <c r="M851" s="21">
        <v>1013322.7085646461</v>
      </c>
      <c r="N851" s="21">
        <v>318170.88296247635</v>
      </c>
    </row>
    <row r="852" spans="10:14" x14ac:dyDescent="0.25">
      <c r="J852">
        <f t="shared" si="19"/>
        <v>839</v>
      </c>
      <c r="K852" s="22">
        <v>0.11890919310585368</v>
      </c>
      <c r="L852" s="22">
        <v>9.4258894790303138E-2</v>
      </c>
      <c r="M852" s="21">
        <v>1321905.5761096161</v>
      </c>
      <c r="N852" s="21">
        <v>415062.11277903611</v>
      </c>
    </row>
    <row r="853" spans="10:14" x14ac:dyDescent="0.25">
      <c r="J853">
        <f t="shared" si="19"/>
        <v>840</v>
      </c>
      <c r="K853" s="22">
        <v>0.14900596555685963</v>
      </c>
      <c r="L853" s="22">
        <v>0.12369261574095192</v>
      </c>
      <c r="M853" s="21">
        <v>4983936.5686359508</v>
      </c>
      <c r="N853" s="21">
        <v>1564894.8605109747</v>
      </c>
    </row>
    <row r="854" spans="10:14" x14ac:dyDescent="0.25">
      <c r="J854">
        <f t="shared" si="19"/>
        <v>841</v>
      </c>
      <c r="K854" s="22">
        <v>0.10028356336699273</v>
      </c>
      <c r="L854" s="22">
        <v>7.6043599806225659E-2</v>
      </c>
      <c r="M854" s="21">
        <v>571070.32665163185</v>
      </c>
      <c r="N854" s="21">
        <v>179309.067613605</v>
      </c>
    </row>
    <row r="855" spans="10:14" x14ac:dyDescent="0.25">
      <c r="J855">
        <f t="shared" si="19"/>
        <v>842</v>
      </c>
      <c r="K855" s="22">
        <v>0.11809993815061537</v>
      </c>
      <c r="L855" s="22">
        <v>9.3467468248829899E-2</v>
      </c>
      <c r="M855" s="21">
        <v>1274939.2835192732</v>
      </c>
      <c r="N855" s="21">
        <v>400315.27383361239</v>
      </c>
    </row>
    <row r="856" spans="10:14" x14ac:dyDescent="0.25">
      <c r="J856">
        <f t="shared" si="19"/>
        <v>843</v>
      </c>
      <c r="K856" s="22">
        <v>0.12050613054949877</v>
      </c>
      <c r="L856" s="22">
        <v>9.582065066191392E-2</v>
      </c>
      <c r="M856" s="21">
        <v>1419613.6956515354</v>
      </c>
      <c r="N856" s="21">
        <v>445741.26208112872</v>
      </c>
    </row>
    <row r="857" spans="10:14" x14ac:dyDescent="0.25">
      <c r="J857">
        <f t="shared" si="19"/>
        <v>844</v>
      </c>
      <c r="K857" s="22">
        <v>9.8033071184721043E-2</v>
      </c>
      <c r="L857" s="22">
        <v>7.3842687432567278E-2</v>
      </c>
      <c r="M857" s="21">
        <v>515500.82221781439</v>
      </c>
      <c r="N857" s="21">
        <v>161860.92583008649</v>
      </c>
    </row>
    <row r="858" spans="10:14" x14ac:dyDescent="0.25">
      <c r="J858">
        <f t="shared" si="19"/>
        <v>845</v>
      </c>
      <c r="K858" s="22">
        <v>0.11758107011448216</v>
      </c>
      <c r="L858" s="22">
        <v>9.2960031213492611E-2</v>
      </c>
      <c r="M858" s="21">
        <v>1245690.5762694974</v>
      </c>
      <c r="N858" s="21">
        <v>391131.53904456965</v>
      </c>
    </row>
    <row r="859" spans="10:14" x14ac:dyDescent="0.25">
      <c r="J859">
        <f t="shared" si="19"/>
        <v>846</v>
      </c>
      <c r="K859" s="22">
        <v>9.7878200780528779E-2</v>
      </c>
      <c r="L859" s="22">
        <v>7.3691228924252838E-2</v>
      </c>
      <c r="M859" s="21">
        <v>511877.95481782284</v>
      </c>
      <c r="N859" s="21">
        <v>160723.3899693299</v>
      </c>
    </row>
    <row r="860" spans="10:14" x14ac:dyDescent="0.25">
      <c r="J860">
        <f t="shared" si="19"/>
        <v>847</v>
      </c>
      <c r="K860" s="22">
        <v>0.11555810016872714</v>
      </c>
      <c r="L860" s="22">
        <v>9.0981628613285848E-2</v>
      </c>
      <c r="M860" s="21">
        <v>1137805.5049903665</v>
      </c>
      <c r="N860" s="21">
        <v>357256.95190936886</v>
      </c>
    </row>
    <row r="861" spans="10:14" x14ac:dyDescent="0.25">
      <c r="J861">
        <f t="shared" si="19"/>
        <v>848</v>
      </c>
      <c r="K861" s="22">
        <v>8.8221011435236196E-2</v>
      </c>
      <c r="L861" s="22">
        <v>6.4246793750360132E-2</v>
      </c>
      <c r="M861" s="21">
        <v>329089.23951058486</v>
      </c>
      <c r="N861" s="21">
        <v>103329.97871610685</v>
      </c>
    </row>
    <row r="862" spans="10:14" x14ac:dyDescent="0.25">
      <c r="J862">
        <f t="shared" si="19"/>
        <v>849</v>
      </c>
      <c r="K862" s="22">
        <v>8.9391589771996571E-2</v>
      </c>
      <c r="L862" s="22">
        <v>6.5391583483916049E-2</v>
      </c>
      <c r="M862" s="21">
        <v>347263.57963265979</v>
      </c>
      <c r="N862" s="21">
        <v>109036.4982631639</v>
      </c>
    </row>
    <row r="863" spans="10:14" x14ac:dyDescent="0.25">
      <c r="J863">
        <f t="shared" si="19"/>
        <v>850</v>
      </c>
      <c r="K863" s="22">
        <v>0.1244546090391343</v>
      </c>
      <c r="L863" s="22">
        <v>9.968214159861688E-2</v>
      </c>
      <c r="M863" s="21">
        <v>1692601.714261198</v>
      </c>
      <c r="N863" s="21">
        <v>531456.14657458337</v>
      </c>
    </row>
    <row r="864" spans="10:14" x14ac:dyDescent="0.25">
      <c r="J864">
        <f t="shared" si="19"/>
        <v>851</v>
      </c>
      <c r="K864" s="22">
        <v>8.4700145811639205E-2</v>
      </c>
      <c r="L864" s="22">
        <v>6.0803495089735149E-2</v>
      </c>
      <c r="M864" s="21">
        <v>279861.56423091033</v>
      </c>
      <c r="N864" s="21">
        <v>87873.093384769309</v>
      </c>
    </row>
    <row r="865" spans="10:14" x14ac:dyDescent="0.25">
      <c r="J865">
        <f t="shared" si="19"/>
        <v>852</v>
      </c>
      <c r="K865" s="22">
        <v>8.1137904649157377E-2</v>
      </c>
      <c r="L865" s="22">
        <v>5.7319732420296532E-2</v>
      </c>
      <c r="M865" s="21">
        <v>237417.66445707151</v>
      </c>
      <c r="N865" s="21">
        <v>74546.230231231661</v>
      </c>
    </row>
    <row r="866" spans="10:14" x14ac:dyDescent="0.25">
      <c r="J866">
        <f t="shared" si="19"/>
        <v>853</v>
      </c>
      <c r="K866" s="22">
        <v>0.10388582009361325</v>
      </c>
      <c r="L866" s="22">
        <v>7.9566496470861336E-2</v>
      </c>
      <c r="M866" s="21">
        <v>672459.39257016708</v>
      </c>
      <c r="N866" s="21">
        <v>211143.98886167951</v>
      </c>
    </row>
    <row r="867" spans="10:14" x14ac:dyDescent="0.25">
      <c r="J867">
        <f t="shared" si="19"/>
        <v>854</v>
      </c>
      <c r="K867" s="22">
        <v>0.1160469666572943</v>
      </c>
      <c r="L867" s="22">
        <v>9.1459725054691132E-2</v>
      </c>
      <c r="M867" s="21">
        <v>1163005.8557592179</v>
      </c>
      <c r="N867" s="21">
        <v>365169.55249289563</v>
      </c>
    </row>
    <row r="868" spans="10:14" x14ac:dyDescent="0.25">
      <c r="J868">
        <f t="shared" si="19"/>
        <v>855</v>
      </c>
      <c r="K868" s="22">
        <v>0.12981985399596718</v>
      </c>
      <c r="L868" s="22">
        <v>0.10492918671444684</v>
      </c>
      <c r="M868" s="21">
        <v>2147427.1531786686</v>
      </c>
      <c r="N868" s="21">
        <v>674265.74737702648</v>
      </c>
    </row>
    <row r="869" spans="10:14" x14ac:dyDescent="0.25">
      <c r="J869">
        <f t="shared" si="19"/>
        <v>856</v>
      </c>
      <c r="K869" s="22">
        <v>8.9900220274048426E-2</v>
      </c>
      <c r="L869" s="22">
        <v>6.5889008524715909E-2</v>
      </c>
      <c r="M869" s="21">
        <v>355463.7744792687</v>
      </c>
      <c r="N869" s="21">
        <v>111611.25871485219</v>
      </c>
    </row>
    <row r="870" spans="10:14" x14ac:dyDescent="0.25">
      <c r="J870">
        <f t="shared" si="19"/>
        <v>857</v>
      </c>
      <c r="K870" s="22">
        <v>0.10275054475248835</v>
      </c>
      <c r="L870" s="22">
        <v>7.8456231984952662E-2</v>
      </c>
      <c r="M870" s="21">
        <v>638737.44951905718</v>
      </c>
      <c r="N870" s="21">
        <v>200555.71297967553</v>
      </c>
    </row>
    <row r="871" spans="10:14" x14ac:dyDescent="0.25">
      <c r="J871">
        <f t="shared" si="19"/>
        <v>858</v>
      </c>
      <c r="K871" s="22">
        <v>0.12543569261489962</v>
      </c>
      <c r="L871" s="22">
        <v>0.10064161126418814</v>
      </c>
      <c r="M871" s="21">
        <v>1768041.902225099</v>
      </c>
      <c r="N871" s="21">
        <v>555143.43889760773</v>
      </c>
    </row>
    <row r="872" spans="10:14" x14ac:dyDescent="0.25">
      <c r="J872">
        <f t="shared" si="19"/>
        <v>859</v>
      </c>
      <c r="K872" s="22">
        <v>0.1344967710759748</v>
      </c>
      <c r="L872" s="22">
        <v>0.10950306826491407</v>
      </c>
      <c r="M872" s="21">
        <v>2640107.0606693444</v>
      </c>
      <c r="N872" s="21">
        <v>828961.18631199538</v>
      </c>
    </row>
    <row r="873" spans="10:14" x14ac:dyDescent="0.25">
      <c r="J873">
        <f t="shared" si="19"/>
        <v>860</v>
      </c>
      <c r="K873" s="22">
        <v>0.13498994737544256</v>
      </c>
      <c r="L873" s="22">
        <v>0.10998537956927867</v>
      </c>
      <c r="M873" s="21">
        <v>2698106.4489869</v>
      </c>
      <c r="N873" s="21">
        <v>847172.28178662411</v>
      </c>
    </row>
    <row r="874" spans="10:14" x14ac:dyDescent="0.25">
      <c r="J874">
        <f t="shared" si="19"/>
        <v>861</v>
      </c>
      <c r="K874" s="22">
        <v>0.11005041340795318</v>
      </c>
      <c r="L874" s="22">
        <v>8.5595279779233868E-2</v>
      </c>
      <c r="M874" s="21">
        <v>888369.16400445928</v>
      </c>
      <c r="N874" s="21">
        <v>278937.00488397136</v>
      </c>
    </row>
    <row r="875" spans="10:14" x14ac:dyDescent="0.25">
      <c r="J875">
        <f t="shared" si="19"/>
        <v>862</v>
      </c>
      <c r="K875" s="22">
        <v>0.13033716114607663</v>
      </c>
      <c r="L875" s="22">
        <v>0.10543509725109601</v>
      </c>
      <c r="M875" s="21">
        <v>2197144.4934255378</v>
      </c>
      <c r="N875" s="21">
        <v>689876.38149308122</v>
      </c>
    </row>
    <row r="876" spans="10:14" x14ac:dyDescent="0.25">
      <c r="J876">
        <f t="shared" si="19"/>
        <v>863</v>
      </c>
      <c r="K876" s="22">
        <v>0.10420760067448165</v>
      </c>
      <c r="L876" s="22">
        <v>7.9881188015944238E-2</v>
      </c>
      <c r="M876" s="21">
        <v>682330.74679272575</v>
      </c>
      <c r="N876" s="21">
        <v>214243.47282910754</v>
      </c>
    </row>
    <row r="877" spans="10:14" x14ac:dyDescent="0.25">
      <c r="J877">
        <f t="shared" si="19"/>
        <v>864</v>
      </c>
      <c r="K877" s="22">
        <v>9.5352095111633783E-2</v>
      </c>
      <c r="L877" s="22">
        <v>7.1220775008599579E-2</v>
      </c>
      <c r="M877" s="21">
        <v>456189.71947156638</v>
      </c>
      <c r="N877" s="21">
        <v>143237.96813778093</v>
      </c>
    </row>
    <row r="878" spans="10:14" x14ac:dyDescent="0.25">
      <c r="J878">
        <f t="shared" si="19"/>
        <v>865</v>
      </c>
      <c r="K878" s="22">
        <v>0.14395423057845957</v>
      </c>
      <c r="L878" s="22">
        <v>0.11875217377452807</v>
      </c>
      <c r="M878" s="21">
        <v>3998441.6993589704</v>
      </c>
      <c r="N878" s="21">
        <v>1255461.5772511992</v>
      </c>
    </row>
    <row r="879" spans="10:14" x14ac:dyDescent="0.25">
      <c r="J879">
        <f t="shared" si="19"/>
        <v>866</v>
      </c>
      <c r="K879" s="22">
        <v>0.13151665479006969</v>
      </c>
      <c r="L879" s="22">
        <v>0.10658860588185926</v>
      </c>
      <c r="M879" s="21">
        <v>2314759.4522048961</v>
      </c>
      <c r="N879" s="21">
        <v>726806.03378265712</v>
      </c>
    </row>
    <row r="880" spans="10:14" x14ac:dyDescent="0.25">
      <c r="J880">
        <f t="shared" si="19"/>
        <v>867</v>
      </c>
      <c r="K880" s="22">
        <v>0.15675044126747673</v>
      </c>
      <c r="L880" s="22">
        <v>0.13126647560736937</v>
      </c>
      <c r="M880" s="21">
        <v>6973358.9762691911</v>
      </c>
      <c r="N880" s="21">
        <v>2189549.0586968651</v>
      </c>
    </row>
    <row r="881" spans="10:14" x14ac:dyDescent="0.25">
      <c r="J881">
        <f t="shared" si="19"/>
        <v>868</v>
      </c>
      <c r="K881" s="22">
        <v>0.12916684150688562</v>
      </c>
      <c r="L881" s="22">
        <v>0.10429056051583352</v>
      </c>
      <c r="M881" s="21">
        <v>2086239.4370647841</v>
      </c>
      <c r="N881" s="21">
        <v>655053.55613936216</v>
      </c>
    </row>
    <row r="882" spans="10:14" x14ac:dyDescent="0.25">
      <c r="J882">
        <f t="shared" ref="J882:J945" si="20">1+J881</f>
        <v>869</v>
      </c>
      <c r="K882" s="22">
        <v>0.11624271780889739</v>
      </c>
      <c r="L882" s="22">
        <v>9.1651163680923631E-2</v>
      </c>
      <c r="M882" s="21">
        <v>1173249.1877294469</v>
      </c>
      <c r="N882" s="21">
        <v>368385.83290376497</v>
      </c>
    </row>
    <row r="883" spans="10:14" x14ac:dyDescent="0.25">
      <c r="J883">
        <f t="shared" si="20"/>
        <v>870</v>
      </c>
      <c r="K883" s="22">
        <v>0.10971336479664395</v>
      </c>
      <c r="L883" s="22">
        <v>8.5265656568365378E-2</v>
      </c>
      <c r="M883" s="21">
        <v>874982.07126664836</v>
      </c>
      <c r="N883" s="21">
        <v>274733.62220963731</v>
      </c>
    </row>
    <row r="884" spans="10:14" x14ac:dyDescent="0.25">
      <c r="J884">
        <f t="shared" si="20"/>
        <v>871</v>
      </c>
      <c r="K884" s="22">
        <v>0.15578743839511811</v>
      </c>
      <c r="L884" s="22">
        <v>0.13032468831553223</v>
      </c>
      <c r="M884" s="21">
        <v>6688932.8022021186</v>
      </c>
      <c r="N884" s="21">
        <v>2100242.7338946252</v>
      </c>
    </row>
    <row r="885" spans="10:14" x14ac:dyDescent="0.25">
      <c r="J885">
        <f t="shared" si="20"/>
        <v>872</v>
      </c>
      <c r="K885" s="22">
        <v>6.4236627657135337E-2</v>
      </c>
      <c r="L885" s="22">
        <v>4.0790801568903357E-2</v>
      </c>
      <c r="M885" s="21">
        <v>107986.24126989345</v>
      </c>
      <c r="N885" s="21">
        <v>33906.353269540967</v>
      </c>
    </row>
    <row r="886" spans="10:14" x14ac:dyDescent="0.25">
      <c r="J886">
        <f t="shared" si="20"/>
        <v>873</v>
      </c>
      <c r="K886" s="22">
        <v>0.10574302150135151</v>
      </c>
      <c r="L886" s="22">
        <v>8.1382782521915553E-2</v>
      </c>
      <c r="M886" s="21">
        <v>731423.12691722426</v>
      </c>
      <c r="N886" s="21">
        <v>229657.87714366824</v>
      </c>
    </row>
    <row r="887" spans="10:14" x14ac:dyDescent="0.25">
      <c r="J887">
        <f t="shared" si="20"/>
        <v>874</v>
      </c>
      <c r="K887" s="22">
        <v>0.15672493699220413</v>
      </c>
      <c r="L887" s="22">
        <v>0.13124153320789311</v>
      </c>
      <c r="M887" s="21">
        <v>6965675.623707436</v>
      </c>
      <c r="N887" s="21">
        <v>2187136.5803737962</v>
      </c>
    </row>
    <row r="888" spans="10:14" x14ac:dyDescent="0.25">
      <c r="J888">
        <f t="shared" si="20"/>
        <v>875</v>
      </c>
      <c r="K888" s="22">
        <v>0.11254943730313349</v>
      </c>
      <c r="L888" s="22">
        <v>8.8039248550286775E-2</v>
      </c>
      <c r="M888" s="21">
        <v>994086.67174106382</v>
      </c>
      <c r="N888" s="21">
        <v>312131.00369289273</v>
      </c>
    </row>
    <row r="889" spans="10:14" x14ac:dyDescent="0.25">
      <c r="J889">
        <f t="shared" si="20"/>
        <v>876</v>
      </c>
      <c r="K889" s="22">
        <v>0.11679879000193338</v>
      </c>
      <c r="L889" s="22">
        <v>9.2194985241354388E-2</v>
      </c>
      <c r="M889" s="21">
        <v>1202832.2602031238</v>
      </c>
      <c r="N889" s="21">
        <v>377674.55426581291</v>
      </c>
    </row>
    <row r="890" spans="10:14" x14ac:dyDescent="0.25">
      <c r="J890">
        <f t="shared" si="20"/>
        <v>877</v>
      </c>
      <c r="K890" s="22">
        <v>8.1729007309281343E-2</v>
      </c>
      <c r="L890" s="22">
        <v>5.7897812703808782E-2</v>
      </c>
      <c r="M890" s="21">
        <v>243995.6697276097</v>
      </c>
      <c r="N890" s="21">
        <v>76611.643082803464</v>
      </c>
    </row>
    <row r="891" spans="10:14" x14ac:dyDescent="0.25">
      <c r="J891">
        <f t="shared" si="20"/>
        <v>878</v>
      </c>
      <c r="K891" s="22">
        <v>8.9673201778537548E-2</v>
      </c>
      <c r="L891" s="22">
        <v>6.5666991394527807E-2</v>
      </c>
      <c r="M891" s="21">
        <v>351780.57446663664</v>
      </c>
      <c r="N891" s="21">
        <v>110454.7791548446</v>
      </c>
    </row>
    <row r="892" spans="10:14" x14ac:dyDescent="0.25">
      <c r="J892">
        <f t="shared" si="20"/>
        <v>879</v>
      </c>
      <c r="K892" s="22">
        <v>0.11924313542976206</v>
      </c>
      <c r="L892" s="22">
        <v>9.4585480147305612E-2</v>
      </c>
      <c r="M892" s="21">
        <v>1341776.8735416015</v>
      </c>
      <c r="N892" s="21">
        <v>421301.45607619802</v>
      </c>
    </row>
    <row r="893" spans="10:14" x14ac:dyDescent="0.25">
      <c r="J893">
        <f t="shared" si="20"/>
        <v>880</v>
      </c>
      <c r="K893" s="22">
        <v>0.13738866471569788</v>
      </c>
      <c r="L893" s="22">
        <v>0.11233125160414503</v>
      </c>
      <c r="M893" s="21">
        <v>2998493.5362321273</v>
      </c>
      <c r="N893" s="21">
        <v>941490.13726498396</v>
      </c>
    </row>
    <row r="894" spans="10:14" x14ac:dyDescent="0.25">
      <c r="J894">
        <f t="shared" si="20"/>
        <v>881</v>
      </c>
      <c r="K894" s="22">
        <v>7.9655583831924837E-2</v>
      </c>
      <c r="L894" s="22">
        <v>5.5870068096163905E-2</v>
      </c>
      <c r="M894" s="21">
        <v>221676.72208824838</v>
      </c>
      <c r="N894" s="21">
        <v>69603.767687148254</v>
      </c>
    </row>
    <row r="895" spans="10:14" x14ac:dyDescent="0.25">
      <c r="J895">
        <f t="shared" si="20"/>
        <v>882</v>
      </c>
      <c r="K895" s="22">
        <v>0.10972690864610035</v>
      </c>
      <c r="L895" s="22">
        <v>8.5278902037996485E-2</v>
      </c>
      <c r="M895" s="21">
        <v>875516.18079750484</v>
      </c>
      <c r="N895" s="21">
        <v>274901.32604139292</v>
      </c>
    </row>
    <row r="896" spans="10:14" x14ac:dyDescent="0.25">
      <c r="J896">
        <f t="shared" si="20"/>
        <v>883</v>
      </c>
      <c r="K896" s="22">
        <v>0.16573606353359382</v>
      </c>
      <c r="L896" s="22">
        <v>0.14005413876225981</v>
      </c>
      <c r="M896" s="21">
        <v>10267623.540088871</v>
      </c>
      <c r="N896" s="21">
        <v>3223907.6654107869</v>
      </c>
    </row>
    <row r="897" spans="10:14" x14ac:dyDescent="0.25">
      <c r="J897">
        <f t="shared" si="20"/>
        <v>884</v>
      </c>
      <c r="K897" s="22">
        <v>0.12794856654542497</v>
      </c>
      <c r="L897" s="22">
        <v>0.10309912494528639</v>
      </c>
      <c r="M897" s="21">
        <v>1976619.8987657328</v>
      </c>
      <c r="N897" s="21">
        <v>620634.36766587791</v>
      </c>
    </row>
    <row r="898" spans="10:14" x14ac:dyDescent="0.25">
      <c r="J898">
        <f t="shared" si="20"/>
        <v>885</v>
      </c>
      <c r="K898" s="22">
        <v>7.4131267890934494E-2</v>
      </c>
      <c r="L898" s="22">
        <v>5.0467456433566982E-2</v>
      </c>
      <c r="M898" s="21">
        <v>171524.54775532419</v>
      </c>
      <c r="N898" s="21">
        <v>53856.601009518694</v>
      </c>
    </row>
    <row r="899" spans="10:14" x14ac:dyDescent="0.25">
      <c r="J899">
        <f t="shared" si="20"/>
        <v>886</v>
      </c>
      <c r="K899" s="22">
        <v>0.14163529681486686</v>
      </c>
      <c r="L899" s="22">
        <v>0.11648432763216388</v>
      </c>
      <c r="M899" s="21">
        <v>3612665.2100526169</v>
      </c>
      <c r="N899" s="21">
        <v>1134332.4984381625</v>
      </c>
    </row>
    <row r="900" spans="10:14" x14ac:dyDescent="0.25">
      <c r="J900">
        <f t="shared" si="20"/>
        <v>887</v>
      </c>
      <c r="K900" s="22">
        <v>7.8577027752236184E-2</v>
      </c>
      <c r="L900" s="22">
        <v>5.4815273309418711E-2</v>
      </c>
      <c r="M900" s="21">
        <v>210870.89353822215</v>
      </c>
      <c r="N900" s="21">
        <v>66210.870259858799</v>
      </c>
    </row>
    <row r="901" spans="10:14" x14ac:dyDescent="0.25">
      <c r="J901">
        <f t="shared" si="20"/>
        <v>888</v>
      </c>
      <c r="K901" s="22">
        <v>0.13693610844613491</v>
      </c>
      <c r="L901" s="22">
        <v>0.11188866544396925</v>
      </c>
      <c r="M901" s="21">
        <v>2939417.7528391918</v>
      </c>
      <c r="N901" s="21">
        <v>922941.06695898552</v>
      </c>
    </row>
    <row r="902" spans="10:14" x14ac:dyDescent="0.25">
      <c r="J902">
        <f t="shared" si="20"/>
        <v>889</v>
      </c>
      <c r="K902" s="22">
        <v>0.10219708213995404</v>
      </c>
      <c r="L902" s="22">
        <v>7.791496251426544E-2</v>
      </c>
      <c r="M902" s="21">
        <v>622904.08536442684</v>
      </c>
      <c r="N902" s="21">
        <v>195584.2311301461</v>
      </c>
    </row>
    <row r="903" spans="10:14" x14ac:dyDescent="0.25">
      <c r="J903">
        <f t="shared" si="20"/>
        <v>890</v>
      </c>
      <c r="K903" s="22">
        <v>7.9714869311953152E-2</v>
      </c>
      <c r="L903" s="22">
        <v>5.5928047478452259E-2</v>
      </c>
      <c r="M903" s="21">
        <v>222286.17139997709</v>
      </c>
      <c r="N903" s="21">
        <v>69795.127284633505</v>
      </c>
    </row>
    <row r="904" spans="10:14" x14ac:dyDescent="0.25">
      <c r="J904">
        <f t="shared" si="20"/>
        <v>891</v>
      </c>
      <c r="K904" s="22">
        <v>0.11795994915463082</v>
      </c>
      <c r="L904" s="22">
        <v>9.3330563301607272E-2</v>
      </c>
      <c r="M904" s="21">
        <v>1266982.4325165537</v>
      </c>
      <c r="N904" s="21">
        <v>397816.92035970063</v>
      </c>
    </row>
    <row r="905" spans="10:14" x14ac:dyDescent="0.25">
      <c r="J905">
        <f t="shared" si="20"/>
        <v>892</v>
      </c>
      <c r="K905" s="22">
        <v>0.1154580321452614</v>
      </c>
      <c r="L905" s="22">
        <v>9.0883765153555451E-2</v>
      </c>
      <c r="M905" s="21">
        <v>1132713.5209585452</v>
      </c>
      <c r="N905" s="21">
        <v>355658.13147265895</v>
      </c>
    </row>
    <row r="906" spans="10:14" x14ac:dyDescent="0.25">
      <c r="J906">
        <f t="shared" si="20"/>
        <v>893</v>
      </c>
      <c r="K906" s="22">
        <v>8.4027952739046841E-2</v>
      </c>
      <c r="L906" s="22">
        <v>6.0146110868359193E-2</v>
      </c>
      <c r="M906" s="21">
        <v>271320.3592574104</v>
      </c>
      <c r="N906" s="21">
        <v>85191.259942162113</v>
      </c>
    </row>
    <row r="907" spans="10:14" x14ac:dyDescent="0.25">
      <c r="J907">
        <f t="shared" si="20"/>
        <v>894</v>
      </c>
      <c r="K907" s="22">
        <v>0.1148080580370463</v>
      </c>
      <c r="L907" s="22">
        <v>9.0248110398299053E-2</v>
      </c>
      <c r="M907" s="21">
        <v>1100178.848055999</v>
      </c>
      <c r="N907" s="21">
        <v>345442.64383302903</v>
      </c>
    </row>
    <row r="908" spans="10:14" x14ac:dyDescent="0.25">
      <c r="J908">
        <f t="shared" si="20"/>
        <v>895</v>
      </c>
      <c r="K908" s="22">
        <v>0.1248483419694093</v>
      </c>
      <c r="L908" s="22">
        <v>0.10006720033598349</v>
      </c>
      <c r="M908" s="21">
        <v>1722490.9768912811</v>
      </c>
      <c r="N908" s="21">
        <v>540841.00788454211</v>
      </c>
    </row>
    <row r="909" spans="10:14" x14ac:dyDescent="0.25">
      <c r="J909">
        <f t="shared" si="20"/>
        <v>896</v>
      </c>
      <c r="K909" s="22">
        <v>0.12827594934703779</v>
      </c>
      <c r="L909" s="22">
        <v>0.10341929529054172</v>
      </c>
      <c r="M909" s="21">
        <v>2005510.1536953882</v>
      </c>
      <c r="N909" s="21">
        <v>629705.55282958539</v>
      </c>
    </row>
    <row r="910" spans="10:14" x14ac:dyDescent="0.25">
      <c r="J910">
        <f t="shared" si="20"/>
        <v>897</v>
      </c>
      <c r="K910" s="22">
        <v>0.12823784774374558</v>
      </c>
      <c r="L910" s="22">
        <v>0.10338203309038718</v>
      </c>
      <c r="M910" s="21">
        <v>2002126.6744430882</v>
      </c>
      <c r="N910" s="21">
        <v>628643.18190659047</v>
      </c>
    </row>
    <row r="911" spans="10:14" x14ac:dyDescent="0.25">
      <c r="J911">
        <f t="shared" si="20"/>
        <v>898</v>
      </c>
      <c r="K911" s="22">
        <v>0.14502038084258428</v>
      </c>
      <c r="L911" s="22">
        <v>0.11979483605390651</v>
      </c>
      <c r="M911" s="21">
        <v>4189085.0690808571</v>
      </c>
      <c r="N911" s="21">
        <v>1315321.2535050497</v>
      </c>
    </row>
    <row r="912" spans="10:14" x14ac:dyDescent="0.25">
      <c r="J912">
        <f t="shared" si="20"/>
        <v>899</v>
      </c>
      <c r="K912" s="22">
        <v>0.12446770323815048</v>
      </c>
      <c r="L912" s="22">
        <v>9.9694947323900163E-2</v>
      </c>
      <c r="M912" s="21">
        <v>1693587.5071914066</v>
      </c>
      <c r="N912" s="21">
        <v>531765.6734453144</v>
      </c>
    </row>
    <row r="913" spans="10:14" x14ac:dyDescent="0.25">
      <c r="J913">
        <f t="shared" si="20"/>
        <v>900</v>
      </c>
      <c r="K913" s="22">
        <v>0.13468464910749245</v>
      </c>
      <c r="L913" s="22">
        <v>0.10968680722102486</v>
      </c>
      <c r="M913" s="21">
        <v>2662056.7028063005</v>
      </c>
      <c r="N913" s="21">
        <v>835853.10431639699</v>
      </c>
    </row>
    <row r="914" spans="10:14" x14ac:dyDescent="0.25">
      <c r="J914">
        <f t="shared" si="20"/>
        <v>901</v>
      </c>
      <c r="K914" s="22">
        <v>0.10843256952485358</v>
      </c>
      <c r="L914" s="22">
        <v>8.4013078050647172E-2</v>
      </c>
      <c r="M914" s="21">
        <v>825890.07636486983</v>
      </c>
      <c r="N914" s="21">
        <v>259319.33885027867</v>
      </c>
    </row>
    <row r="915" spans="10:14" x14ac:dyDescent="0.25">
      <c r="J915">
        <f t="shared" si="20"/>
        <v>902</v>
      </c>
      <c r="K915" s="22">
        <v>0.12006647230649103</v>
      </c>
      <c r="L915" s="22">
        <v>9.5390678376367166E-2</v>
      </c>
      <c r="M915" s="21">
        <v>1392028.7354027568</v>
      </c>
      <c r="N915" s="21">
        <v>437079.92341314332</v>
      </c>
    </row>
    <row r="916" spans="10:14" x14ac:dyDescent="0.25">
      <c r="J916">
        <f t="shared" si="20"/>
        <v>903</v>
      </c>
      <c r="K916" s="22">
        <v>0.11143725415490313</v>
      </c>
      <c r="L916" s="22">
        <v>8.6951567521222239E-2</v>
      </c>
      <c r="M916" s="21">
        <v>945596.41864986077</v>
      </c>
      <c r="N916" s="21">
        <v>296905.65987033519</v>
      </c>
    </row>
    <row r="917" spans="10:14" x14ac:dyDescent="0.25">
      <c r="J917">
        <f t="shared" si="20"/>
        <v>904</v>
      </c>
      <c r="K917" s="22">
        <v>9.4904880532999281E-2</v>
      </c>
      <c r="L917" s="22">
        <v>7.0783412858421491E-2</v>
      </c>
      <c r="M917" s="21">
        <v>446969.52388582128</v>
      </c>
      <c r="N917" s="21">
        <v>140342.9399835628</v>
      </c>
    </row>
    <row r="918" spans="10:14" x14ac:dyDescent="0.25">
      <c r="J918">
        <f t="shared" si="20"/>
        <v>905</v>
      </c>
      <c r="K918" s="22">
        <v>8.0065169059537977E-2</v>
      </c>
      <c r="L918" s="22">
        <v>5.62706298944331E-2</v>
      </c>
      <c r="M918" s="21">
        <v>225920.87894851516</v>
      </c>
      <c r="N918" s="21">
        <v>70936.380806590838</v>
      </c>
    </row>
    <row r="919" spans="10:14" x14ac:dyDescent="0.25">
      <c r="J919">
        <f t="shared" si="20"/>
        <v>906</v>
      </c>
      <c r="K919" s="22">
        <v>0.16236266774413544</v>
      </c>
      <c r="L919" s="22">
        <v>0.13675506107927426</v>
      </c>
      <c r="M919" s="21">
        <v>8882617.9284935854</v>
      </c>
      <c r="N919" s="21">
        <v>2789032.9166020327</v>
      </c>
    </row>
    <row r="920" spans="10:14" x14ac:dyDescent="0.25">
      <c r="J920">
        <f t="shared" si="20"/>
        <v>907</v>
      </c>
      <c r="K920" s="22">
        <v>0.13388809473447805</v>
      </c>
      <c r="L920" s="22">
        <v>0.10890780145967627</v>
      </c>
      <c r="M920" s="21">
        <v>2570207.0019843904</v>
      </c>
      <c r="N920" s="21">
        <v>807013.42652831937</v>
      </c>
    </row>
    <row r="921" spans="10:14" x14ac:dyDescent="0.25">
      <c r="J921">
        <f t="shared" si="20"/>
        <v>908</v>
      </c>
      <c r="K921" s="22">
        <v>0.14021005572259315</v>
      </c>
      <c r="L921" s="22">
        <v>0.11509048552947099</v>
      </c>
      <c r="M921" s="21">
        <v>3393920.5442904714</v>
      </c>
      <c r="N921" s="21">
        <v>1065649.3604204049</v>
      </c>
    </row>
    <row r="922" spans="10:14" x14ac:dyDescent="0.25">
      <c r="J922">
        <f t="shared" si="20"/>
        <v>909</v>
      </c>
      <c r="K922" s="22">
        <v>0.11342463504748324</v>
      </c>
      <c r="L922" s="22">
        <v>8.8895165118276331E-2</v>
      </c>
      <c r="M922" s="21">
        <v>1033950.2266863221</v>
      </c>
      <c r="N922" s="21">
        <v>324647.67026688269</v>
      </c>
    </row>
    <row r="923" spans="10:14" x14ac:dyDescent="0.25">
      <c r="J923">
        <f t="shared" si="20"/>
        <v>910</v>
      </c>
      <c r="K923" s="22">
        <v>0.10189838676868579</v>
      </c>
      <c r="L923" s="22">
        <v>7.7622847596578781E-2</v>
      </c>
      <c r="M923" s="21">
        <v>614519.53355695924</v>
      </c>
      <c r="N923" s="21">
        <v>192951.58485736555</v>
      </c>
    </row>
    <row r="924" spans="10:14" x14ac:dyDescent="0.25">
      <c r="J924">
        <f t="shared" si="20"/>
        <v>911</v>
      </c>
      <c r="K924" s="22">
        <v>0.1008299181680874</v>
      </c>
      <c r="L924" s="22">
        <v>7.6577918055189098E-2</v>
      </c>
      <c r="M924" s="21">
        <v>585422.67795595794</v>
      </c>
      <c r="N924" s="21">
        <v>183815.52962071175</v>
      </c>
    </row>
    <row r="925" spans="10:14" x14ac:dyDescent="0.25">
      <c r="J925">
        <f t="shared" si="20"/>
        <v>912</v>
      </c>
      <c r="K925" s="22">
        <v>0.13383411762852515</v>
      </c>
      <c r="L925" s="22">
        <v>0.10885501350452498</v>
      </c>
      <c r="M925" s="21">
        <v>2564096.5816642079</v>
      </c>
      <c r="N925" s="21">
        <v>805094.82960740547</v>
      </c>
    </row>
    <row r="926" spans="10:14" x14ac:dyDescent="0.25">
      <c r="J926">
        <f t="shared" si="20"/>
        <v>913</v>
      </c>
      <c r="K926" s="22">
        <v>8.7308859235299074E-2</v>
      </c>
      <c r="L926" s="22">
        <v>6.3354736857509808E-2</v>
      </c>
      <c r="M926" s="21">
        <v>315576.50429337204</v>
      </c>
      <c r="N926" s="21">
        <v>99087.145846616826</v>
      </c>
    </row>
    <row r="927" spans="10:14" x14ac:dyDescent="0.25">
      <c r="J927">
        <f t="shared" si="20"/>
        <v>914</v>
      </c>
      <c r="K927" s="22">
        <v>0.11076315913978019</v>
      </c>
      <c r="L927" s="22">
        <v>8.6292323258348347E-2</v>
      </c>
      <c r="M927" s="21">
        <v>917342.85031305451</v>
      </c>
      <c r="N927" s="21">
        <v>288034.38647580548</v>
      </c>
    </row>
    <row r="928" spans="10:14" x14ac:dyDescent="0.25">
      <c r="J928">
        <f t="shared" si="20"/>
        <v>915</v>
      </c>
      <c r="K928" s="22">
        <v>0.10971462875397742</v>
      </c>
      <c r="L928" s="22">
        <v>8.5266892679895401E-2</v>
      </c>
      <c r="M928" s="21">
        <v>875031.902642161</v>
      </c>
      <c r="N928" s="21">
        <v>274749.26864942606</v>
      </c>
    </row>
    <row r="929" spans="10:14" x14ac:dyDescent="0.25">
      <c r="J929">
        <f t="shared" si="20"/>
        <v>916</v>
      </c>
      <c r="K929" s="22">
        <v>9.2813481714510759E-2</v>
      </c>
      <c r="L929" s="22">
        <v>6.873808891811839E-2</v>
      </c>
      <c r="M929" s="21">
        <v>406219.28457721579</v>
      </c>
      <c r="N929" s="21">
        <v>127547.86541139941</v>
      </c>
    </row>
    <row r="930" spans="10:14" x14ac:dyDescent="0.25">
      <c r="J930">
        <f t="shared" si="20"/>
        <v>917</v>
      </c>
      <c r="K930" s="22">
        <v>0.11044812674654647</v>
      </c>
      <c r="L930" s="22">
        <v>8.5984231233930952E-2</v>
      </c>
      <c r="M930" s="21">
        <v>904424.0886918389</v>
      </c>
      <c r="N930" s="21">
        <v>283978.05401916278</v>
      </c>
    </row>
    <row r="931" spans="10:14" x14ac:dyDescent="0.25">
      <c r="J931">
        <f t="shared" si="20"/>
        <v>918</v>
      </c>
      <c r="K931" s="22">
        <v>0.19276984440512113</v>
      </c>
      <c r="L931" s="22">
        <v>0.16649234783297762</v>
      </c>
      <c r="M931" s="21">
        <v>32306571.252578687</v>
      </c>
      <c r="N931" s="21">
        <v>10143866.5235117</v>
      </c>
    </row>
    <row r="932" spans="10:14" x14ac:dyDescent="0.25">
      <c r="J932">
        <f t="shared" si="20"/>
        <v>919</v>
      </c>
      <c r="K932" s="22">
        <v>9.0333000678917141E-2</v>
      </c>
      <c r="L932" s="22">
        <v>6.6312254495377809E-2</v>
      </c>
      <c r="M932" s="21">
        <v>362590.29489701038</v>
      </c>
      <c r="N932" s="21">
        <v>113848.89858475582</v>
      </c>
    </row>
    <row r="933" spans="10:14" x14ac:dyDescent="0.25">
      <c r="J933">
        <f t="shared" si="20"/>
        <v>920</v>
      </c>
      <c r="K933" s="22">
        <v>0.13266758832993331</v>
      </c>
      <c r="L933" s="22">
        <v>0.10771418360618967</v>
      </c>
      <c r="M933" s="21">
        <v>2435465.5484430981</v>
      </c>
      <c r="N933" s="21">
        <v>764706.26526317198</v>
      </c>
    </row>
    <row r="934" spans="10:14" x14ac:dyDescent="0.25">
      <c r="J934">
        <f t="shared" si="20"/>
        <v>921</v>
      </c>
      <c r="K934" s="22">
        <v>0.13814435469864184</v>
      </c>
      <c r="L934" s="22">
        <v>0.11307029324455309</v>
      </c>
      <c r="M934" s="21">
        <v>3099743.5136097376</v>
      </c>
      <c r="N934" s="21">
        <v>973281.38641975389</v>
      </c>
    </row>
    <row r="935" spans="10:14" x14ac:dyDescent="0.25">
      <c r="J935">
        <f t="shared" si="20"/>
        <v>922</v>
      </c>
      <c r="K935" s="22">
        <v>0.13150304775340182</v>
      </c>
      <c r="L935" s="22">
        <v>0.10657529861707205</v>
      </c>
      <c r="M935" s="21">
        <v>2313368.0569211352</v>
      </c>
      <c r="N935" s="21">
        <v>726369.15275527828</v>
      </c>
    </row>
    <row r="936" spans="10:14" x14ac:dyDescent="0.25">
      <c r="J936">
        <f t="shared" si="20"/>
        <v>923</v>
      </c>
      <c r="K936" s="22">
        <v>0.13015245136422093</v>
      </c>
      <c r="L936" s="22">
        <v>0.10525445674604361</v>
      </c>
      <c r="M936" s="21">
        <v>2179264.2738426579</v>
      </c>
      <c r="N936" s="21">
        <v>684262.21218239225</v>
      </c>
    </row>
    <row r="937" spans="10:14" x14ac:dyDescent="0.25">
      <c r="J937">
        <f t="shared" si="20"/>
        <v>924</v>
      </c>
      <c r="K937" s="22">
        <v>0.13931713828576187</v>
      </c>
      <c r="L937" s="22">
        <v>0.11421723964536667</v>
      </c>
      <c r="M937" s="21">
        <v>3263546.8196844561</v>
      </c>
      <c r="N937" s="21">
        <v>1024713.6123883098</v>
      </c>
    </row>
    <row r="938" spans="10:14" x14ac:dyDescent="0.25">
      <c r="J938">
        <f t="shared" si="20"/>
        <v>925</v>
      </c>
      <c r="K938" s="22">
        <v>0.11369915014462451</v>
      </c>
      <c r="L938" s="22">
        <v>8.916363246902459E-2</v>
      </c>
      <c r="M938" s="21">
        <v>1046773.5566367513</v>
      </c>
      <c r="N938" s="21">
        <v>328674.03835116891</v>
      </c>
    </row>
    <row r="939" spans="10:14" x14ac:dyDescent="0.25">
      <c r="J939">
        <f t="shared" si="20"/>
        <v>926</v>
      </c>
      <c r="K939" s="22">
        <v>0.14559596689060794</v>
      </c>
      <c r="L939" s="22">
        <v>0.12035774156638945</v>
      </c>
      <c r="M939" s="21">
        <v>4295682.0716604786</v>
      </c>
      <c r="N939" s="21">
        <v>1348791.4028910759</v>
      </c>
    </row>
    <row r="940" spans="10:14" x14ac:dyDescent="0.25">
      <c r="J940">
        <f t="shared" si="20"/>
        <v>927</v>
      </c>
      <c r="K940" s="22">
        <v>0.10530378777255245</v>
      </c>
      <c r="L940" s="22">
        <v>8.0953225398253004E-2</v>
      </c>
      <c r="M940" s="21">
        <v>717036.4709209156</v>
      </c>
      <c r="N940" s="21">
        <v>225140.64388467342</v>
      </c>
    </row>
    <row r="941" spans="10:14" x14ac:dyDescent="0.25">
      <c r="J941">
        <f t="shared" si="20"/>
        <v>928</v>
      </c>
      <c r="K941" s="22">
        <v>9.5357724863365245E-2</v>
      </c>
      <c r="L941" s="22">
        <v>7.122628073323356E-2</v>
      </c>
      <c r="M941" s="21">
        <v>456306.96753720846</v>
      </c>
      <c r="N941" s="21">
        <v>143274.78259013226</v>
      </c>
    </row>
    <row r="942" spans="10:14" x14ac:dyDescent="0.25">
      <c r="J942">
        <f t="shared" si="20"/>
        <v>929</v>
      </c>
      <c r="K942" s="22">
        <v>0.13382581018474604</v>
      </c>
      <c r="L942" s="22">
        <v>0.10884688907914342</v>
      </c>
      <c r="M942" s="21">
        <v>2563157.4114365708</v>
      </c>
      <c r="N942" s="21">
        <v>804799.94169257465</v>
      </c>
    </row>
    <row r="943" spans="10:14" x14ac:dyDescent="0.25">
      <c r="J943">
        <f t="shared" si="20"/>
        <v>930</v>
      </c>
      <c r="K943" s="22">
        <v>9.749974107056314E-2</v>
      </c>
      <c r="L943" s="22">
        <v>7.3321106928204038E-2</v>
      </c>
      <c r="M943" s="21">
        <v>503129.35044561909</v>
      </c>
      <c r="N943" s="21">
        <v>157976.43566319745</v>
      </c>
    </row>
    <row r="944" spans="10:14" x14ac:dyDescent="0.25">
      <c r="J944">
        <f t="shared" si="20"/>
        <v>931</v>
      </c>
      <c r="K944" s="22">
        <v>0.12043445157297183</v>
      </c>
      <c r="L944" s="22">
        <v>9.5750550819927449E-2</v>
      </c>
      <c r="M944" s="21">
        <v>1415080.1577560478</v>
      </c>
      <c r="N944" s="21">
        <v>444317.78687134653</v>
      </c>
    </row>
    <row r="945" spans="10:14" x14ac:dyDescent="0.25">
      <c r="J945">
        <f t="shared" si="20"/>
        <v>932</v>
      </c>
      <c r="K945" s="22">
        <v>0.14217298165919035</v>
      </c>
      <c r="L945" s="22">
        <v>0.11701016692915056</v>
      </c>
      <c r="M945" s="21">
        <v>3698728.5665528812</v>
      </c>
      <c r="N945" s="21">
        <v>1161355.3351879586</v>
      </c>
    </row>
    <row r="946" spans="10:14" x14ac:dyDescent="0.25">
      <c r="J946">
        <f t="shared" ref="J946:J1009" si="21">1+J945</f>
        <v>933</v>
      </c>
      <c r="K946" s="22">
        <v>6.9348717158004058E-2</v>
      </c>
      <c r="L946" s="22">
        <v>4.5790268408354429E-2</v>
      </c>
      <c r="M946" s="21">
        <v>137222.70268590425</v>
      </c>
      <c r="N946" s="21">
        <v>43086.243017207751</v>
      </c>
    </row>
    <row r="947" spans="10:14" x14ac:dyDescent="0.25">
      <c r="J947">
        <f t="shared" si="21"/>
        <v>934</v>
      </c>
      <c r="K947" s="22">
        <v>8.101433050689022E-2</v>
      </c>
      <c r="L947" s="22">
        <v>5.7198880696872623E-2</v>
      </c>
      <c r="M947" s="21">
        <v>236064.61432668174</v>
      </c>
      <c r="N947" s="21">
        <v>74121.389110984397</v>
      </c>
    </row>
    <row r="948" spans="10:14" x14ac:dyDescent="0.25">
      <c r="J948">
        <f t="shared" si="21"/>
        <v>935</v>
      </c>
      <c r="K948" s="22">
        <v>0.12848803370646666</v>
      </c>
      <c r="L948" s="22">
        <v>0.10362670729339318</v>
      </c>
      <c r="M948" s="21">
        <v>2024446.2151017308</v>
      </c>
      <c r="N948" s="21">
        <v>635651.24350301537</v>
      </c>
    </row>
    <row r="949" spans="10:14" x14ac:dyDescent="0.25">
      <c r="J949">
        <f t="shared" si="21"/>
        <v>936</v>
      </c>
      <c r="K949" s="22">
        <v>0.16935308709557062</v>
      </c>
      <c r="L949" s="22">
        <v>0.14359147693925056</v>
      </c>
      <c r="M949" s="21">
        <v>11987859.844754083</v>
      </c>
      <c r="N949" s="21">
        <v>3764040.7339124489</v>
      </c>
    </row>
    <row r="950" spans="10:14" x14ac:dyDescent="0.25">
      <c r="J950">
        <f t="shared" si="21"/>
        <v>937</v>
      </c>
      <c r="K950" s="22">
        <v>0.11720825348783581</v>
      </c>
      <c r="L950" s="22">
        <v>9.2595427979961897E-2</v>
      </c>
      <c r="M950" s="21">
        <v>1225081.8398284791</v>
      </c>
      <c r="N950" s="21">
        <v>384660.64895717805</v>
      </c>
    </row>
    <row r="951" spans="10:14" x14ac:dyDescent="0.25">
      <c r="J951">
        <f t="shared" si="21"/>
        <v>938</v>
      </c>
      <c r="K951" s="22">
        <v>0.12422771746024419</v>
      </c>
      <c r="L951" s="22">
        <v>9.9460248588993716E-2</v>
      </c>
      <c r="M951" s="21">
        <v>1675609.2689951831</v>
      </c>
      <c r="N951" s="21">
        <v>526120.72749408369</v>
      </c>
    </row>
    <row r="952" spans="10:14" x14ac:dyDescent="0.25">
      <c r="J952">
        <f t="shared" si="21"/>
        <v>939</v>
      </c>
      <c r="K952" s="22">
        <v>0.10596950060459931</v>
      </c>
      <c r="L952" s="22">
        <v>8.1604272143003698E-2</v>
      </c>
      <c r="M952" s="21">
        <v>738951.36997524893</v>
      </c>
      <c r="N952" s="21">
        <v>232021.65298791107</v>
      </c>
    </row>
    <row r="953" spans="10:14" x14ac:dyDescent="0.25">
      <c r="J953">
        <f t="shared" si="21"/>
        <v>940</v>
      </c>
      <c r="K953" s="22">
        <v>0.11286311218518952</v>
      </c>
      <c r="L953" s="22">
        <v>8.8346012970381693E-2</v>
      </c>
      <c r="M953" s="21">
        <v>1008197.6713253005</v>
      </c>
      <c r="N953" s="21">
        <v>316561.68422462512</v>
      </c>
    </row>
    <row r="954" spans="10:14" x14ac:dyDescent="0.25">
      <c r="J954">
        <f t="shared" si="21"/>
        <v>941</v>
      </c>
      <c r="K954" s="22">
        <v>9.9078697630819557E-2</v>
      </c>
      <c r="L954" s="22">
        <v>7.486527804699894E-2</v>
      </c>
      <c r="M954" s="21">
        <v>540627.15067546326</v>
      </c>
      <c r="N954" s="21">
        <v>169750.28431717632</v>
      </c>
    </row>
    <row r="955" spans="10:14" x14ac:dyDescent="0.25">
      <c r="J955">
        <f t="shared" si="21"/>
        <v>942</v>
      </c>
      <c r="K955" s="22">
        <v>0.12525908780946149</v>
      </c>
      <c r="L955" s="22">
        <v>0.10046889717764373</v>
      </c>
      <c r="M955" s="21">
        <v>1754222.9315072421</v>
      </c>
      <c r="N955" s="21">
        <v>550804.45184267324</v>
      </c>
    </row>
    <row r="956" spans="10:14" x14ac:dyDescent="0.25">
      <c r="J956">
        <f t="shared" si="21"/>
        <v>943</v>
      </c>
      <c r="K956" s="22">
        <v>0.1435393907804221</v>
      </c>
      <c r="L956" s="22">
        <v>0.11834647316744351</v>
      </c>
      <c r="M956" s="21">
        <v>3926583.0161824678</v>
      </c>
      <c r="N956" s="21">
        <v>1232898.8334366702</v>
      </c>
    </row>
    <row r="957" spans="10:14" x14ac:dyDescent="0.25">
      <c r="J957">
        <f t="shared" si="21"/>
        <v>944</v>
      </c>
      <c r="K957" s="22">
        <v>0.11348590393495295</v>
      </c>
      <c r="L957" s="22">
        <v>8.8955084212248181E-2</v>
      </c>
      <c r="M957" s="21">
        <v>1036798.846100943</v>
      </c>
      <c r="N957" s="21">
        <v>325542.10177099629</v>
      </c>
    </row>
    <row r="958" spans="10:14" x14ac:dyDescent="0.25">
      <c r="J958">
        <f t="shared" si="21"/>
        <v>945</v>
      </c>
      <c r="K958" s="22">
        <v>0.13725057920890738</v>
      </c>
      <c r="L958" s="22">
        <v>0.11219620821101017</v>
      </c>
      <c r="M958" s="21">
        <v>2980345.8555567744</v>
      </c>
      <c r="N958" s="21">
        <v>935791.9884567163</v>
      </c>
    </row>
    <row r="959" spans="10:14" x14ac:dyDescent="0.25">
      <c r="J959">
        <f t="shared" si="21"/>
        <v>946</v>
      </c>
      <c r="K959" s="22">
        <v>0.12019563792027443</v>
      </c>
      <c r="L959" s="22">
        <v>9.5516998387548124E-2</v>
      </c>
      <c r="M959" s="21">
        <v>1400077.8641715243</v>
      </c>
      <c r="N959" s="21">
        <v>439607.25097206584</v>
      </c>
    </row>
    <row r="960" spans="10:14" x14ac:dyDescent="0.25">
      <c r="J960">
        <f t="shared" si="21"/>
        <v>947</v>
      </c>
      <c r="K960" s="22">
        <v>0.11253804025682657</v>
      </c>
      <c r="L960" s="22">
        <v>8.8028102588333157E-2</v>
      </c>
      <c r="M960" s="21">
        <v>993577.62430454534</v>
      </c>
      <c r="N960" s="21">
        <v>311971.16905089968</v>
      </c>
    </row>
    <row r="961" spans="10:14" x14ac:dyDescent="0.25">
      <c r="J961">
        <f t="shared" si="21"/>
        <v>948</v>
      </c>
      <c r="K961" s="22">
        <v>0.1027864771745437</v>
      </c>
      <c r="L961" s="22">
        <v>7.849137279234597E-2</v>
      </c>
      <c r="M961" s="21">
        <v>639778.92330296466</v>
      </c>
      <c r="N961" s="21">
        <v>200882.72295449144</v>
      </c>
    </row>
    <row r="962" spans="10:14" x14ac:dyDescent="0.25">
      <c r="J962">
        <f t="shared" si="21"/>
        <v>949</v>
      </c>
      <c r="K962" s="22">
        <v>0.12203461978695818</v>
      </c>
      <c r="L962" s="22">
        <v>9.7315466285904373E-2</v>
      </c>
      <c r="M962" s="21">
        <v>1519746.6091463512</v>
      </c>
      <c r="N962" s="21">
        <v>477181.7668985714</v>
      </c>
    </row>
    <row r="963" spans="10:14" x14ac:dyDescent="0.25">
      <c r="J963">
        <f t="shared" si="21"/>
        <v>950</v>
      </c>
      <c r="K963" s="22">
        <v>9.8533276779330548E-2</v>
      </c>
      <c r="L963" s="22">
        <v>7.4331873172123197E-2</v>
      </c>
      <c r="M963" s="21">
        <v>527374.5717726018</v>
      </c>
      <c r="N963" s="21">
        <v>165589.13733466566</v>
      </c>
    </row>
    <row r="964" spans="10:14" x14ac:dyDescent="0.25">
      <c r="J964">
        <f t="shared" si="21"/>
        <v>951</v>
      </c>
      <c r="K964" s="22">
        <v>0.10670492685574962</v>
      </c>
      <c r="L964" s="22">
        <v>8.2323496474828062E-2</v>
      </c>
      <c r="M964" s="21">
        <v>763924.604501936</v>
      </c>
      <c r="N964" s="21">
        <v>239862.94186126522</v>
      </c>
    </row>
    <row r="965" spans="10:14" x14ac:dyDescent="0.25">
      <c r="J965">
        <f t="shared" si="21"/>
        <v>952</v>
      </c>
      <c r="K965" s="22">
        <v>0.11038640213422735</v>
      </c>
      <c r="L965" s="22">
        <v>8.5923866455024811E-2</v>
      </c>
      <c r="M965" s="21">
        <v>901913.87378709507</v>
      </c>
      <c r="N965" s="21">
        <v>283189.87737423269</v>
      </c>
    </row>
    <row r="966" spans="10:14" x14ac:dyDescent="0.25">
      <c r="J966">
        <f t="shared" si="21"/>
        <v>953</v>
      </c>
      <c r="K966" s="22">
        <v>9.7567192445486173E-2</v>
      </c>
      <c r="L966" s="22">
        <v>7.3387072305403533E-2</v>
      </c>
      <c r="M966" s="21">
        <v>504677.77527450077</v>
      </c>
      <c r="N966" s="21">
        <v>158462.62203881334</v>
      </c>
    </row>
    <row r="967" spans="10:14" x14ac:dyDescent="0.25">
      <c r="J967">
        <f t="shared" si="21"/>
        <v>954</v>
      </c>
      <c r="K967" s="22">
        <v>0.14168304097602191</v>
      </c>
      <c r="L967" s="22">
        <v>0.11653101995835091</v>
      </c>
      <c r="M967" s="21">
        <v>3620227.1922998251</v>
      </c>
      <c r="N967" s="21">
        <v>1136706.8679733612</v>
      </c>
    </row>
    <row r="968" spans="10:14" x14ac:dyDescent="0.25">
      <c r="J968">
        <f t="shared" si="21"/>
        <v>955</v>
      </c>
      <c r="K968" s="22">
        <v>0.13866354960482363</v>
      </c>
      <c r="L968" s="22">
        <v>0.11357804994877863</v>
      </c>
      <c r="M968" s="21">
        <v>3171241.0299445051</v>
      </c>
      <c r="N968" s="21">
        <v>995730.72828250541</v>
      </c>
    </row>
    <row r="969" spans="10:14" x14ac:dyDescent="0.25">
      <c r="J969">
        <f t="shared" si="21"/>
        <v>956</v>
      </c>
      <c r="K969" s="22">
        <v>0.16527295655234653</v>
      </c>
      <c r="L969" s="22">
        <v>0.13960123432944993</v>
      </c>
      <c r="M969" s="21">
        <v>10065647.271650361</v>
      </c>
      <c r="N969" s="21">
        <v>3160489.598171798</v>
      </c>
    </row>
    <row r="970" spans="10:14" x14ac:dyDescent="0.25">
      <c r="J970">
        <f t="shared" si="21"/>
        <v>957</v>
      </c>
      <c r="K970" s="22">
        <v>0.11659884425775857</v>
      </c>
      <c r="L970" s="22">
        <v>9.1999444432156574E-2</v>
      </c>
      <c r="M970" s="21">
        <v>1192111.9188763609</v>
      </c>
      <c r="N970" s="21">
        <v>374308.49877651402</v>
      </c>
    </row>
    <row r="971" spans="10:14" x14ac:dyDescent="0.25">
      <c r="J971">
        <f t="shared" si="21"/>
        <v>958</v>
      </c>
      <c r="K971" s="22">
        <v>0.12247626475388707</v>
      </c>
      <c r="L971" s="22">
        <v>9.7747381526550381E-2</v>
      </c>
      <c r="M971" s="21">
        <v>1549946.3001073876</v>
      </c>
      <c r="N971" s="21">
        <v>486664.0988911874</v>
      </c>
    </row>
    <row r="972" spans="10:14" x14ac:dyDescent="0.25">
      <c r="J972">
        <f t="shared" si="21"/>
        <v>959</v>
      </c>
      <c r="K972" s="22">
        <v>0.1389576208737362</v>
      </c>
      <c r="L972" s="22">
        <v>0.11386564263609644</v>
      </c>
      <c r="M972" s="21">
        <v>3212451.4494887693</v>
      </c>
      <c r="N972" s="21">
        <v>1008670.2937958703</v>
      </c>
    </row>
    <row r="973" spans="10:14" x14ac:dyDescent="0.25">
      <c r="J973">
        <f t="shared" si="21"/>
        <v>960</v>
      </c>
      <c r="K973" s="22">
        <v>0.11572063816454792</v>
      </c>
      <c r="L973" s="22">
        <v>9.1140585791191109E-2</v>
      </c>
      <c r="M973" s="21">
        <v>1146124.1363477996</v>
      </c>
      <c r="N973" s="21">
        <v>359868.89997059695</v>
      </c>
    </row>
    <row r="974" spans="10:14" x14ac:dyDescent="0.25">
      <c r="J974">
        <f t="shared" si="21"/>
        <v>961</v>
      </c>
      <c r="K974" s="22">
        <v>0.10088970946638853</v>
      </c>
      <c r="L974" s="22">
        <v>7.6636392112243934E-2</v>
      </c>
      <c r="M974" s="21">
        <v>587014.64965957124</v>
      </c>
      <c r="N974" s="21">
        <v>184315.38918006909</v>
      </c>
    </row>
    <row r="975" spans="10:14" x14ac:dyDescent="0.25">
      <c r="J975">
        <f t="shared" si="21"/>
        <v>962</v>
      </c>
      <c r="K975" s="22">
        <v>7.2214132188952451E-2</v>
      </c>
      <c r="L975" s="22">
        <v>4.8592556479808868E-2</v>
      </c>
      <c r="M975" s="21">
        <v>156868.11756508771</v>
      </c>
      <c r="N975" s="21">
        <v>49254.66196750231</v>
      </c>
    </row>
    <row r="976" spans="10:14" x14ac:dyDescent="0.25">
      <c r="J976">
        <f t="shared" si="21"/>
        <v>963</v>
      </c>
      <c r="K976" s="22">
        <v>6.5127837389670873E-2</v>
      </c>
      <c r="L976" s="22">
        <v>4.1662377370549786E-2</v>
      </c>
      <c r="M976" s="21">
        <v>112601.73749007903</v>
      </c>
      <c r="N976" s="21">
        <v>35355.562386512749</v>
      </c>
    </row>
    <row r="977" spans="10:14" x14ac:dyDescent="0.25">
      <c r="J977">
        <f t="shared" si="21"/>
        <v>964</v>
      </c>
      <c r="K977" s="22">
        <v>0.15288837667251576</v>
      </c>
      <c r="L977" s="22">
        <v>0.12748949481095639</v>
      </c>
      <c r="M977" s="21">
        <v>5899583.6663237438</v>
      </c>
      <c r="N977" s="21">
        <v>1852396.801492857</v>
      </c>
    </row>
    <row r="978" spans="10:14" x14ac:dyDescent="0.25">
      <c r="J978">
        <f t="shared" si="21"/>
        <v>965</v>
      </c>
      <c r="K978" s="22">
        <v>9.7508222907059849E-2</v>
      </c>
      <c r="L978" s="22">
        <v>7.3329401904318026E-2</v>
      </c>
      <c r="M978" s="21">
        <v>503323.80466029426</v>
      </c>
      <c r="N978" s="21">
        <v>158037.49189795472</v>
      </c>
    </row>
    <row r="979" spans="10:14" x14ac:dyDescent="0.25">
      <c r="J979">
        <f t="shared" si="21"/>
        <v>966</v>
      </c>
      <c r="K979" s="22">
        <v>0.10915167339458876</v>
      </c>
      <c r="L979" s="22">
        <v>8.4716339593750023E-2</v>
      </c>
      <c r="M979" s="21">
        <v>853110.46366846259</v>
      </c>
      <c r="N979" s="21">
        <v>267866.20609184325</v>
      </c>
    </row>
    <row r="980" spans="10:14" x14ac:dyDescent="0.25">
      <c r="J980">
        <f t="shared" si="21"/>
        <v>967</v>
      </c>
      <c r="K980" s="22">
        <v>0.11142245890141966</v>
      </c>
      <c r="L980" s="22">
        <v>8.6937098216809838E-2</v>
      </c>
      <c r="M980" s="21">
        <v>944967.24337150715</v>
      </c>
      <c r="N980" s="21">
        <v>296708.10656164098</v>
      </c>
    </row>
    <row r="981" spans="10:14" x14ac:dyDescent="0.25">
      <c r="J981">
        <f t="shared" si="21"/>
        <v>968</v>
      </c>
      <c r="K981" s="22">
        <v>0.11849378173092373</v>
      </c>
      <c r="L981" s="22">
        <v>9.3852635198537371E-2</v>
      </c>
      <c r="M981" s="21">
        <v>1297588.6235234225</v>
      </c>
      <c r="N981" s="21">
        <v>407426.88837331336</v>
      </c>
    </row>
    <row r="982" spans="10:14" x14ac:dyDescent="0.25">
      <c r="J982">
        <f t="shared" si="21"/>
        <v>969</v>
      </c>
      <c r="K982" s="22">
        <v>0.10729825117196978</v>
      </c>
      <c r="L982" s="22">
        <v>8.2903749469905419E-2</v>
      </c>
      <c r="M982" s="21">
        <v>784673.58095638955</v>
      </c>
      <c r="N982" s="21">
        <v>246377.86559018501</v>
      </c>
    </row>
    <row r="983" spans="10:14" x14ac:dyDescent="0.25">
      <c r="J983">
        <f t="shared" si="21"/>
        <v>970</v>
      </c>
      <c r="K983" s="22">
        <v>8.4347622607960915E-2</v>
      </c>
      <c r="L983" s="22">
        <v>6.0458738201846884E-2</v>
      </c>
      <c r="M983" s="21">
        <v>275349.89284240158</v>
      </c>
      <c r="N983" s="21">
        <v>86456.483989573069</v>
      </c>
    </row>
    <row r="984" spans="10:14" x14ac:dyDescent="0.25">
      <c r="J984">
        <f t="shared" si="21"/>
        <v>971</v>
      </c>
      <c r="K984" s="22">
        <v>0.10761485613235156</v>
      </c>
      <c r="L984" s="22">
        <v>8.3213379416791966E-2</v>
      </c>
      <c r="M984" s="21">
        <v>795970.4399280143</v>
      </c>
      <c r="N984" s="21">
        <v>249924.94053810139</v>
      </c>
    </row>
    <row r="985" spans="10:14" x14ac:dyDescent="0.25">
      <c r="J985">
        <f t="shared" si="21"/>
        <v>972</v>
      </c>
      <c r="K985" s="22">
        <v>0.11882804251118362</v>
      </c>
      <c r="L985" s="22">
        <v>9.4179531996090526E-2</v>
      </c>
      <c r="M985" s="21">
        <v>1317120.4232511872</v>
      </c>
      <c r="N985" s="21">
        <v>413559.63356169645</v>
      </c>
    </row>
    <row r="986" spans="10:14" x14ac:dyDescent="0.25">
      <c r="J986">
        <f t="shared" si="21"/>
        <v>973</v>
      </c>
      <c r="K986" s="22">
        <v>0.11475328427815867</v>
      </c>
      <c r="L986" s="22">
        <v>9.0194543340996303E-2</v>
      </c>
      <c r="M986" s="21">
        <v>1097479.3497860166</v>
      </c>
      <c r="N986" s="21">
        <v>344595.03453654674</v>
      </c>
    </row>
    <row r="987" spans="10:14" x14ac:dyDescent="0.25">
      <c r="J987">
        <f t="shared" si="21"/>
        <v>974</v>
      </c>
      <c r="K987" s="22">
        <v>0.12694018562001919</v>
      </c>
      <c r="L987" s="22">
        <v>0.10211295930846687</v>
      </c>
      <c r="M987" s="21">
        <v>1890173.260762603</v>
      </c>
      <c r="N987" s="21">
        <v>593491.18523236329</v>
      </c>
    </row>
    <row r="988" spans="10:14" x14ac:dyDescent="0.25">
      <c r="J988">
        <f t="shared" si="21"/>
        <v>975</v>
      </c>
      <c r="K988" s="22">
        <v>8.7719230664126568E-2</v>
      </c>
      <c r="L988" s="22">
        <v>6.3756067536468564E-2</v>
      </c>
      <c r="M988" s="21">
        <v>321587.13934749807</v>
      </c>
      <c r="N988" s="21">
        <v>100974.41141973852</v>
      </c>
    </row>
    <row r="989" spans="10:14" x14ac:dyDescent="0.25">
      <c r="J989">
        <f t="shared" si="21"/>
        <v>976</v>
      </c>
      <c r="K989" s="22">
        <v>0.11448250235534085</v>
      </c>
      <c r="L989" s="22">
        <v>8.9929726920309427E-2</v>
      </c>
      <c r="M989" s="21">
        <v>1084229.0703893371</v>
      </c>
      <c r="N989" s="21">
        <v>340434.60957073036</v>
      </c>
    </row>
    <row r="990" spans="10:14" x14ac:dyDescent="0.25">
      <c r="J990">
        <f t="shared" si="21"/>
        <v>977</v>
      </c>
      <c r="K990" s="22">
        <v>0.10096056846026413</v>
      </c>
      <c r="L990" s="22">
        <v>7.6705690036330987E-2</v>
      </c>
      <c r="M990" s="21">
        <v>588906.79781323997</v>
      </c>
      <c r="N990" s="21">
        <v>184909.50045741466</v>
      </c>
    </row>
    <row r="991" spans="10:14" x14ac:dyDescent="0.25">
      <c r="J991">
        <f t="shared" si="21"/>
        <v>978</v>
      </c>
      <c r="K991" s="22">
        <v>0.10678443839549123</v>
      </c>
      <c r="L991" s="22">
        <v>8.2401256323559879E-2</v>
      </c>
      <c r="M991" s="21">
        <v>766673.65981301875</v>
      </c>
      <c r="N991" s="21">
        <v>240726.1114599006</v>
      </c>
    </row>
    <row r="992" spans="10:14" x14ac:dyDescent="0.25">
      <c r="J992">
        <f t="shared" si="21"/>
        <v>979</v>
      </c>
      <c r="K992" s="22">
        <v>0.1083691278915726</v>
      </c>
      <c r="L992" s="22">
        <v>8.3951034077869302E-2</v>
      </c>
      <c r="M992" s="21">
        <v>823529.87823310203</v>
      </c>
      <c r="N992" s="21">
        <v>258578.2656292762</v>
      </c>
    </row>
    <row r="993" spans="10:14" x14ac:dyDescent="0.25">
      <c r="J993">
        <f t="shared" si="21"/>
        <v>980</v>
      </c>
      <c r="K993" s="22">
        <v>0.15001704367200763</v>
      </c>
      <c r="L993" s="22">
        <v>0.12468141914666653</v>
      </c>
      <c r="M993" s="21">
        <v>5208014.3301002551</v>
      </c>
      <c r="N993" s="21">
        <v>1635252.5250681434</v>
      </c>
    </row>
    <row r="994" spans="10:14" x14ac:dyDescent="0.25">
      <c r="J994">
        <f t="shared" si="21"/>
        <v>981</v>
      </c>
      <c r="K994" s="22">
        <v>6.0810732543278512E-2</v>
      </c>
      <c r="L994" s="22">
        <v>3.7440381155830815E-2</v>
      </c>
      <c r="M994" s="21">
        <v>91908.055733637797</v>
      </c>
      <c r="N994" s="21">
        <v>28858.000513535779</v>
      </c>
    </row>
    <row r="995" spans="10:14" x14ac:dyDescent="0.25">
      <c r="J995">
        <f t="shared" si="21"/>
        <v>982</v>
      </c>
      <c r="K995" s="22">
        <v>9.5356272003734865E-2</v>
      </c>
      <c r="L995" s="22">
        <v>7.1224859881047209E-2</v>
      </c>
      <c r="M995" s="21">
        <v>456276.7067185638</v>
      </c>
      <c r="N995" s="21">
        <v>143265.28106479789</v>
      </c>
    </row>
    <row r="996" spans="10:14" x14ac:dyDescent="0.25">
      <c r="J996">
        <f t="shared" si="21"/>
        <v>983</v>
      </c>
      <c r="K996" s="22">
        <v>8.3221578633033477E-2</v>
      </c>
      <c r="L996" s="22">
        <v>5.935750170912546E-2</v>
      </c>
      <c r="M996" s="21">
        <v>261410.76993819638</v>
      </c>
      <c r="N996" s="21">
        <v>82079.770624059354</v>
      </c>
    </row>
    <row r="997" spans="10:14" x14ac:dyDescent="0.25">
      <c r="J997">
        <f t="shared" si="21"/>
        <v>984</v>
      </c>
      <c r="K997" s="22">
        <v>0.12560518457286896</v>
      </c>
      <c r="L997" s="22">
        <v>0.10080736920392641</v>
      </c>
      <c r="M997" s="21">
        <v>1781404.6048576445</v>
      </c>
      <c r="N997" s="21">
        <v>559339.16337849339</v>
      </c>
    </row>
    <row r="998" spans="10:14" x14ac:dyDescent="0.25">
      <c r="J998">
        <f t="shared" si="21"/>
        <v>985</v>
      </c>
      <c r="K998" s="22">
        <v>9.1142438805174919E-2</v>
      </c>
      <c r="L998" s="22">
        <v>6.7103860172493812E-2</v>
      </c>
      <c r="M998" s="21">
        <v>376296.95689314854</v>
      </c>
      <c r="N998" s="21">
        <v>118152.62208065661</v>
      </c>
    </row>
    <row r="999" spans="10:14" x14ac:dyDescent="0.25">
      <c r="J999">
        <f t="shared" si="21"/>
        <v>986</v>
      </c>
      <c r="K999" s="22">
        <v>0.12049409447815962</v>
      </c>
      <c r="L999" s="22">
        <v>9.5808879753066067E-2</v>
      </c>
      <c r="M999" s="21">
        <v>1418851.4474430464</v>
      </c>
      <c r="N999" s="21">
        <v>445501.92550702288</v>
      </c>
    </row>
    <row r="1000" spans="10:14" x14ac:dyDescent="0.25">
      <c r="J1000">
        <f t="shared" si="21"/>
        <v>987</v>
      </c>
      <c r="K1000" s="22">
        <v>0.10185584003530401</v>
      </c>
      <c r="L1000" s="22">
        <v>7.7581238195445712E-2</v>
      </c>
      <c r="M1000" s="21">
        <v>613334.25729032268</v>
      </c>
      <c r="N1000" s="21">
        <v>192579.42266942406</v>
      </c>
    </row>
    <row r="1001" spans="10:14" x14ac:dyDescent="0.25">
      <c r="J1001">
        <f t="shared" si="21"/>
        <v>988</v>
      </c>
      <c r="K1001" s="22">
        <v>0.11495219106761478</v>
      </c>
      <c r="L1001" s="22">
        <v>9.0389068084324453E-2</v>
      </c>
      <c r="M1001" s="21">
        <v>1107313.5042458505</v>
      </c>
      <c r="N1001" s="21">
        <v>347682.8382354363</v>
      </c>
    </row>
    <row r="1002" spans="10:14" x14ac:dyDescent="0.25">
      <c r="J1002">
        <f t="shared" si="21"/>
        <v>989</v>
      </c>
      <c r="K1002" s="22">
        <v>0.10277890582337634</v>
      </c>
      <c r="L1002" s="22">
        <v>7.8483968242976321E-2</v>
      </c>
      <c r="M1002" s="21">
        <v>639559.33518291905</v>
      </c>
      <c r="N1002" s="21">
        <v>200813.77498218958</v>
      </c>
    </row>
    <row r="1003" spans="10:14" x14ac:dyDescent="0.25">
      <c r="J1003">
        <f t="shared" si="21"/>
        <v>990</v>
      </c>
      <c r="K1003" s="22">
        <v>0.10674727529276362</v>
      </c>
      <c r="L1003" s="22">
        <v>8.2364911948191066E-2</v>
      </c>
      <c r="M1003" s="21">
        <v>765387.5672071547</v>
      </c>
      <c r="N1003" s="21">
        <v>240322.29417985672</v>
      </c>
    </row>
    <row r="1004" spans="10:14" x14ac:dyDescent="0.25">
      <c r="J1004">
        <f t="shared" si="21"/>
        <v>991</v>
      </c>
      <c r="K1004" s="22">
        <v>0.14727405153819428</v>
      </c>
      <c r="L1004" s="22">
        <v>0.12199885691618428</v>
      </c>
      <c r="M1004" s="21">
        <v>4621861.0252623586</v>
      </c>
      <c r="N1004" s="21">
        <v>1451207.5875814303</v>
      </c>
    </row>
    <row r="1005" spans="10:14" x14ac:dyDescent="0.25">
      <c r="J1005">
        <f t="shared" si="21"/>
        <v>992</v>
      </c>
      <c r="K1005" s="22">
        <v>0.12497468060542061</v>
      </c>
      <c r="L1005" s="22">
        <v>0.10019075564955404</v>
      </c>
      <c r="M1005" s="21">
        <v>1732190.8207303942</v>
      </c>
      <c r="N1005" s="21">
        <v>543886.63969837991</v>
      </c>
    </row>
    <row r="1006" spans="10:14" x14ac:dyDescent="0.25">
      <c r="J1006">
        <f t="shared" si="21"/>
        <v>993</v>
      </c>
      <c r="K1006" s="22">
        <v>0.11232122694973645</v>
      </c>
      <c r="L1006" s="22">
        <v>8.781606581961765E-2</v>
      </c>
      <c r="M1006" s="21">
        <v>983942.20089192374</v>
      </c>
      <c r="N1006" s="21">
        <v>308945.76445964794</v>
      </c>
    </row>
    <row r="1007" spans="10:14" x14ac:dyDescent="0.25">
      <c r="J1007">
        <f t="shared" si="21"/>
        <v>994</v>
      </c>
      <c r="K1007" s="22">
        <v>0.12427247169834255</v>
      </c>
      <c r="L1007" s="22">
        <v>9.9504016862076439E-2</v>
      </c>
      <c r="M1007" s="21">
        <v>1678947.7297570666</v>
      </c>
      <c r="N1007" s="21">
        <v>527168.96316408913</v>
      </c>
    </row>
    <row r="1008" spans="10:14" x14ac:dyDescent="0.25">
      <c r="J1008">
        <f t="shared" si="21"/>
        <v>995</v>
      </c>
      <c r="K1008" s="22">
        <v>0.10030196212534537</v>
      </c>
      <c r="L1008" s="22">
        <v>7.606159322794781E-2</v>
      </c>
      <c r="M1008" s="21">
        <v>571547.98945590912</v>
      </c>
      <c r="N1008" s="21">
        <v>179459.04786659914</v>
      </c>
    </row>
    <row r="1009" spans="10:14" x14ac:dyDescent="0.25">
      <c r="J1009">
        <f t="shared" si="21"/>
        <v>996</v>
      </c>
      <c r="K1009" s="22">
        <v>0.13712593581792509</v>
      </c>
      <c r="L1009" s="22">
        <v>0.11207431079511654</v>
      </c>
      <c r="M1009" s="21">
        <v>2964057.2441256</v>
      </c>
      <c r="N1009" s="21">
        <v>930677.5645545515</v>
      </c>
    </row>
    <row r="1010" spans="10:14" x14ac:dyDescent="0.25">
      <c r="J1010">
        <f t="shared" ref="J1010:J1013" si="22">1+J1009</f>
        <v>997</v>
      </c>
      <c r="K1010" s="22">
        <v>0.14601694135692256</v>
      </c>
      <c r="L1010" s="22">
        <v>0.12076944169101345</v>
      </c>
      <c r="M1010" s="21">
        <v>4375324.0027354816</v>
      </c>
      <c r="N1010" s="21">
        <v>1373797.9909373103</v>
      </c>
    </row>
    <row r="1011" spans="10:14" x14ac:dyDescent="0.25">
      <c r="J1011">
        <f t="shared" si="22"/>
        <v>998</v>
      </c>
      <c r="K1011" s="22">
        <v>0.11774597049274749</v>
      </c>
      <c r="L1011" s="22">
        <v>9.312129872901842E-2</v>
      </c>
      <c r="M1011" s="21">
        <v>1254914.0314721223</v>
      </c>
      <c r="N1011" s="21">
        <v>394027.59067844733</v>
      </c>
    </row>
    <row r="1012" spans="10:14" x14ac:dyDescent="0.25">
      <c r="J1012">
        <f t="shared" si="22"/>
        <v>999</v>
      </c>
      <c r="K1012" s="22">
        <v>0.14043325746837154</v>
      </c>
      <c r="L1012" s="22">
        <v>0.1153087699954094</v>
      </c>
      <c r="M1012" s="21">
        <v>3427299.1966729378</v>
      </c>
      <c r="N1012" s="21">
        <v>1076129.8472493936</v>
      </c>
    </row>
    <row r="1013" spans="10:14" x14ac:dyDescent="0.25">
      <c r="J1013">
        <f t="shared" si="22"/>
        <v>1000</v>
      </c>
      <c r="K1013" s="22">
        <v>0.10007110843794131</v>
      </c>
      <c r="L1013" s="22">
        <v>7.5835825397641887E-2</v>
      </c>
      <c r="M1013" s="21">
        <v>565582.89982168376</v>
      </c>
      <c r="N1013" s="21">
        <v>177586.08299585214</v>
      </c>
    </row>
  </sheetData>
  <mergeCells count="1">
    <mergeCell ref="U12:V12"/>
  </mergeCells>
  <dataValidations count="1">
    <dataValidation type="list" allowBlank="1" showInputMessage="1" showErrorMessage="1" sqref="N10" xr:uid="{8AEE5D47-7805-46D1-B177-B0730EF3F3A7}">
      <formula1>$J$4:$J$8</formula1>
    </dataValidation>
  </dataValidations>
  <hyperlinks>
    <hyperlink ref="A1" location="Main!A1" display="Main" xr:uid="{73F323EE-0DA5-46B4-92FA-1E3C7D8564BC}"/>
  </hyperlink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cp:lastPrinted>2025-05-12T11:22:55Z</cp:lastPrinted>
  <dcterms:created xsi:type="dcterms:W3CDTF">2025-05-06T15:21:59Z</dcterms:created>
  <dcterms:modified xsi:type="dcterms:W3CDTF">2025-06-26T13:02:38Z</dcterms:modified>
</cp:coreProperties>
</file>