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191878A-7DFC-464C-9958-034374C5803D}" xr6:coauthVersionLast="47" xr6:coauthVersionMax="47" xr10:uidLastSave="{00000000-0000-0000-0000-000000000000}"/>
  <bookViews>
    <workbookView xWindow="19095" yWindow="0" windowWidth="19410" windowHeight="20925" xr2:uid="{A6A9719B-65E6-4B85-BB9B-7231670B31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41" i="2"/>
  <c r="K40" i="2"/>
  <c r="K39" i="2"/>
  <c r="K38" i="2"/>
  <c r="K37" i="2"/>
  <c r="K36" i="2"/>
  <c r="K35" i="2"/>
  <c r="K34" i="2"/>
  <c r="K33" i="2"/>
  <c r="K32" i="2"/>
  <c r="K29" i="2"/>
  <c r="K27" i="2"/>
  <c r="K25" i="2"/>
  <c r="K22" i="2"/>
  <c r="K19" i="2"/>
  <c r="K13" i="2"/>
  <c r="H5" i="1"/>
  <c r="Q32" i="2"/>
  <c r="S35" i="2"/>
  <c r="R35" i="2"/>
  <c r="Q35" i="2"/>
  <c r="S34" i="2"/>
  <c r="R34" i="2"/>
  <c r="Q34" i="2"/>
  <c r="S33" i="2"/>
  <c r="R33" i="2"/>
  <c r="Q33" i="2"/>
  <c r="S32" i="2"/>
  <c r="R32" i="2"/>
  <c r="R38" i="2"/>
  <c r="T36" i="2"/>
  <c r="S36" i="2"/>
  <c r="R36" i="2"/>
  <c r="Q36" i="2"/>
  <c r="T37" i="2"/>
  <c r="Q37" i="2"/>
  <c r="R10" i="2"/>
  <c r="S37" i="2" s="1"/>
  <c r="U6" i="2"/>
  <c r="T6" i="2"/>
  <c r="S6" i="2"/>
  <c r="R6" i="2"/>
  <c r="Q6" i="2"/>
  <c r="P6" i="2"/>
  <c r="I6" i="2"/>
  <c r="H6" i="2"/>
  <c r="G6" i="2"/>
  <c r="E6" i="2"/>
  <c r="D6" i="2"/>
  <c r="C6" i="2"/>
  <c r="J30" i="2"/>
  <c r="F30" i="2"/>
  <c r="F26" i="2"/>
  <c r="F24" i="2"/>
  <c r="F23" i="2"/>
  <c r="F21" i="2"/>
  <c r="F20" i="2"/>
  <c r="F18" i="2"/>
  <c r="F17" i="2"/>
  <c r="F16" i="2"/>
  <c r="F15" i="2"/>
  <c r="F14" i="2"/>
  <c r="F12" i="2"/>
  <c r="F11" i="2"/>
  <c r="F6" i="2" s="1"/>
  <c r="F10" i="2"/>
  <c r="F9" i="2"/>
  <c r="F8" i="2"/>
  <c r="J26" i="2"/>
  <c r="J24" i="2"/>
  <c r="J23" i="2"/>
  <c r="J21" i="2"/>
  <c r="J20" i="2"/>
  <c r="J18" i="2"/>
  <c r="J17" i="2"/>
  <c r="J16" i="2"/>
  <c r="J15" i="2"/>
  <c r="J14" i="2"/>
  <c r="J12" i="2"/>
  <c r="J11" i="2"/>
  <c r="J6" i="2" s="1"/>
  <c r="J10" i="2"/>
  <c r="J9" i="2"/>
  <c r="J8" i="2"/>
  <c r="S38" i="2"/>
  <c r="T38" i="2"/>
  <c r="I34" i="2"/>
  <c r="H34" i="2"/>
  <c r="G34" i="2"/>
  <c r="I33" i="2"/>
  <c r="H33" i="2"/>
  <c r="G33" i="2"/>
  <c r="I32" i="2"/>
  <c r="H32" i="2"/>
  <c r="G32" i="2"/>
  <c r="J34" i="2"/>
  <c r="J33" i="2"/>
  <c r="J32" i="2"/>
  <c r="T34" i="2"/>
  <c r="T33" i="2"/>
  <c r="T32" i="2"/>
  <c r="U34" i="2"/>
  <c r="U33" i="2"/>
  <c r="U32" i="2"/>
  <c r="U38" i="2"/>
  <c r="U37" i="2"/>
  <c r="U36" i="2"/>
  <c r="T35" i="2"/>
  <c r="U35" i="2"/>
  <c r="T13" i="2"/>
  <c r="T39" i="2" s="1"/>
  <c r="T19" i="2"/>
  <c r="T40" i="2" s="1"/>
  <c r="S13" i="2"/>
  <c r="S19" i="2" s="1"/>
  <c r="S22" i="2" s="1"/>
  <c r="S25" i="2" s="1"/>
  <c r="S27" i="2" s="1"/>
  <c r="S29" i="2" s="1"/>
  <c r="R13" i="2"/>
  <c r="R39" i="2" s="1"/>
  <c r="Q13" i="2"/>
  <c r="Q39" i="2" s="1"/>
  <c r="P13" i="2"/>
  <c r="P39" i="2" s="1"/>
  <c r="U13" i="2"/>
  <c r="U39" i="2" s="1"/>
  <c r="I13" i="2"/>
  <c r="I19" i="2" s="1"/>
  <c r="G38" i="2"/>
  <c r="G37" i="2"/>
  <c r="G36" i="2"/>
  <c r="G35" i="2"/>
  <c r="I38" i="2"/>
  <c r="I37" i="2"/>
  <c r="I36" i="2"/>
  <c r="I35" i="2"/>
  <c r="H38" i="2"/>
  <c r="H37" i="2"/>
  <c r="H36" i="2"/>
  <c r="H35" i="2"/>
  <c r="H13" i="2"/>
  <c r="H19" i="2" s="1"/>
  <c r="H22" i="2" s="1"/>
  <c r="H25" i="2" s="1"/>
  <c r="H27" i="2" s="1"/>
  <c r="H29" i="2" s="1"/>
  <c r="J13" i="2"/>
  <c r="G13" i="2"/>
  <c r="G19" i="2" s="1"/>
  <c r="G22" i="2" s="1"/>
  <c r="G25" i="2" s="1"/>
  <c r="G27" i="2" s="1"/>
  <c r="G29" i="2" s="1"/>
  <c r="E13" i="2"/>
  <c r="E19" i="2" s="1"/>
  <c r="E22" i="2" s="1"/>
  <c r="E25" i="2" s="1"/>
  <c r="E27" i="2" s="1"/>
  <c r="E29" i="2" s="1"/>
  <c r="D13" i="2"/>
  <c r="D19" i="2" s="1"/>
  <c r="D22" i="2" s="1"/>
  <c r="D25" i="2" s="1"/>
  <c r="D27" i="2" s="1"/>
  <c r="D29" i="2" s="1"/>
  <c r="C13" i="2"/>
  <c r="C19" i="2" s="1"/>
  <c r="C22" i="2" s="1"/>
  <c r="C25" i="2" s="1"/>
  <c r="C27" i="2" s="1"/>
  <c r="C29" i="2" s="1"/>
  <c r="H4" i="1"/>
  <c r="J35" i="2" l="1"/>
  <c r="I39" i="2"/>
  <c r="R37" i="2"/>
  <c r="J37" i="2"/>
  <c r="J38" i="2"/>
  <c r="F13" i="2"/>
  <c r="F39" i="2" s="1"/>
  <c r="F19" i="2"/>
  <c r="F22" i="2" s="1"/>
  <c r="F25" i="2" s="1"/>
  <c r="F27" i="2" s="1"/>
  <c r="F29" i="2" s="1"/>
  <c r="J36" i="2"/>
  <c r="J19" i="2"/>
  <c r="J22" i="2" s="1"/>
  <c r="J25" i="2" s="1"/>
  <c r="J27" i="2" s="1"/>
  <c r="J29" i="2" s="1"/>
  <c r="P19" i="2"/>
  <c r="P22" i="2" s="1"/>
  <c r="P25" i="2" s="1"/>
  <c r="P27" i="2" s="1"/>
  <c r="Q19" i="2"/>
  <c r="Q40" i="2" s="1"/>
  <c r="R19" i="2"/>
  <c r="R22" i="2" s="1"/>
  <c r="R25" i="2" s="1"/>
  <c r="R27" i="2" s="1"/>
  <c r="R29" i="2" s="1"/>
  <c r="U19" i="2"/>
  <c r="U40" i="2" s="1"/>
  <c r="T22" i="2"/>
  <c r="U22" i="2"/>
  <c r="S41" i="2"/>
  <c r="S39" i="2"/>
  <c r="S40" i="2"/>
  <c r="G39" i="2"/>
  <c r="H39" i="2"/>
  <c r="C39" i="2"/>
  <c r="D39" i="2"/>
  <c r="C40" i="2"/>
  <c r="D40" i="2"/>
  <c r="G40" i="2"/>
  <c r="C41" i="2"/>
  <c r="D41" i="2"/>
  <c r="G41" i="2"/>
  <c r="J39" i="2"/>
  <c r="I40" i="2"/>
  <c r="I22" i="2"/>
  <c r="H40" i="2"/>
  <c r="H41" i="2"/>
  <c r="E41" i="2"/>
  <c r="E40" i="2"/>
  <c r="E39" i="2"/>
  <c r="H7" i="1"/>
  <c r="F41" i="2" l="1"/>
  <c r="R41" i="2"/>
  <c r="R40" i="2"/>
  <c r="Q22" i="2"/>
  <c r="Q25" i="2" s="1"/>
  <c r="Q27" i="2" s="1"/>
  <c r="Q29" i="2" s="1"/>
  <c r="F40" i="2"/>
  <c r="J40" i="2"/>
  <c r="J41" i="2"/>
  <c r="P40" i="2"/>
  <c r="P41" i="2"/>
  <c r="U41" i="2"/>
  <c r="U25" i="2"/>
  <c r="U27" i="2" s="1"/>
  <c r="U29" i="2" s="1"/>
  <c r="T41" i="2"/>
  <c r="T25" i="2"/>
  <c r="T27" i="2" s="1"/>
  <c r="T29" i="2" s="1"/>
  <c r="I25" i="2"/>
  <c r="I27" i="2" s="1"/>
  <c r="I29" i="2" s="1"/>
  <c r="I41" i="2"/>
  <c r="Q41" i="2" l="1"/>
</calcChain>
</file>

<file path=xl/sharedStrings.xml><?xml version="1.0" encoding="utf-8"?>
<sst xmlns="http://schemas.openxmlformats.org/spreadsheetml/2006/main" count="74" uniqueCount="70">
  <si>
    <t>numbers in mio USD</t>
  </si>
  <si>
    <t>Price</t>
  </si>
  <si>
    <t>Shares</t>
  </si>
  <si>
    <t>MC</t>
  </si>
  <si>
    <t>Cash</t>
  </si>
  <si>
    <t>Debt</t>
  </si>
  <si>
    <t>EV</t>
  </si>
  <si>
    <t>UBER</t>
  </si>
  <si>
    <t>SEC</t>
  </si>
  <si>
    <t>Uber  Technologies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</si>
  <si>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</si>
  <si>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</si>
  <si>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</si>
  <si>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</si>
  <si>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</si>
  <si>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</si>
  <si>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</si>
  <si>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</si>
  <si>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</si>
  <si>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Notes</t>
  </si>
  <si>
    <t>Pretax Income</t>
  </si>
  <si>
    <t>Other Income</t>
  </si>
  <si>
    <t>Inerest Expense</t>
  </si>
  <si>
    <t>Operating Profit</t>
  </si>
  <si>
    <t>D&amp;A</t>
  </si>
  <si>
    <t>Revenue</t>
  </si>
  <si>
    <t>COGS</t>
  </si>
  <si>
    <t>Gross Profit</t>
  </si>
  <si>
    <t>Operations &amp; Support</t>
  </si>
  <si>
    <t>G&amp;A</t>
  </si>
  <si>
    <t>R&amp;D</t>
  </si>
  <si>
    <t>S&amp;M</t>
  </si>
  <si>
    <t>Net Income</t>
  </si>
  <si>
    <t>Tax Expense</t>
  </si>
  <si>
    <t>Minorities</t>
  </si>
  <si>
    <t>NI to Company</t>
  </si>
  <si>
    <t>Mobility Revenue</t>
  </si>
  <si>
    <t>Delivery Revenue</t>
  </si>
  <si>
    <t>Freight Revenue</t>
  </si>
  <si>
    <t>EPS</t>
  </si>
  <si>
    <t>Mobility Growth</t>
  </si>
  <si>
    <t>Deleivery Growth</t>
  </si>
  <si>
    <t>Freight Growth</t>
  </si>
  <si>
    <t>Revenue Growth</t>
  </si>
  <si>
    <t>Gross Margin</t>
  </si>
  <si>
    <t>Operating Margin</t>
  </si>
  <si>
    <t>Tax Rate</t>
  </si>
  <si>
    <t xml:space="preserve">Acquistion of Expedia -&gt; canceld </t>
  </si>
  <si>
    <t>Segments</t>
  </si>
  <si>
    <t>Mobility</t>
  </si>
  <si>
    <t>Delivery</t>
  </si>
  <si>
    <t>Freight Platform</t>
  </si>
  <si>
    <t>MAPCs</t>
  </si>
  <si>
    <t>Trips</t>
  </si>
  <si>
    <t>Gross Bookings</t>
  </si>
  <si>
    <t>FY19</t>
  </si>
  <si>
    <t>FY20</t>
  </si>
  <si>
    <t>FY21</t>
  </si>
  <si>
    <t>FY22</t>
  </si>
  <si>
    <t>FY23</t>
  </si>
  <si>
    <t>FY24</t>
  </si>
  <si>
    <t>MPACs Growth</t>
  </si>
  <si>
    <t>Trip Growth</t>
  </si>
  <si>
    <t>Booking Growth</t>
  </si>
  <si>
    <t>Income from Investments</t>
  </si>
  <si>
    <t>Take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</si>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</sst>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4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165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154315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6416-215A-409B-9E01-599FA4FEB68F}">
  <dimension ref="A1:I13"/>
  <sheetViews>
    <sheetView tabSelected="1" zoomScale="200" zoomScaleNormal="200" workbookViewId="0">
      <selection activeCell="H7" sqref="H7"/>
    </sheetView>
  </sheetViews>
  <sheetFormatPr defaultRowHeight="15" x14ac:dyDescent="0.25"/>
  <cols>
    <col min="1" max="1" width="4.28515625" customWidth="1"/>
  </cols>
  <sheetData>
    <row r="1" spans="1:9" x14ac:dyDescent="0.25">
      <c r="A1" s="1" t="s">
        <v>9</v>
      </c>
    </row>
    <row r="2" spans="1:9" x14ac:dyDescent="0.25">
      <c r="A2" t="s">
        <v>0</v>
      </c>
      <c r="G2" t="s">
        <v>1</v>
      </c>
      <c r="H2">
        <v>83.19</v>
      </c>
    </row>
    <row r="3" spans="1:9" x14ac:dyDescent="0.25">
      <c r="G3" t="s">
        <v>2</v>
      </c>
      <c r="H3" s="2">
        <v>2091.1680980000001</v>
      </c>
      <c r="I3" s="3" t="s">
        <v>66</v>
      </c>
    </row>
    <row r="4" spans="1:9" x14ac:dyDescent="0.25">
      <c r="B4" t="s">
        <v>7</v>
      </c>
      <c r="G4" t="s">
        <v>3</v>
      </c>
      <c r="H4" s="2">
        <f>+H2*H3</f>
        <v>173964.27407262</v>
      </c>
    </row>
    <row r="5" spans="1:9" x14ac:dyDescent="0.25">
      <c r="B5" s="4" t="s">
        <v>8</v>
      </c>
      <c r="G5" t="s">
        <v>4</v>
      </c>
      <c r="H5" s="2">
        <f>5132+894+1253</f>
        <v>7279</v>
      </c>
      <c r="I5" s="3" t="s">
        <v>66</v>
      </c>
    </row>
    <row r="6" spans="1:9" x14ac:dyDescent="0.25">
      <c r="G6" t="s">
        <v>5</v>
      </c>
      <c r="H6" s="2">
        <v>8350</v>
      </c>
      <c r="I6" s="3" t="s">
        <v>66</v>
      </c>
    </row>
    <row r="7" spans="1:9" x14ac:dyDescent="0.25">
      <c r="B7" t="s">
        <v>48</v>
      </c>
      <c r="G7" t="s">
        <v>6</v>
      </c>
      <c r="H7" s="2">
        <f>+H4-H5+H6</f>
        <v>175035.27407262</v>
      </c>
    </row>
    <row r="8" spans="1:9" x14ac:dyDescent="0.25">
      <c r="B8" t="s">
        <v>49</v>
      </c>
    </row>
    <row r="9" spans="1:9" x14ac:dyDescent="0.25">
      <c r="B9" t="s">
        <v>50</v>
      </c>
    </row>
    <row r="10" spans="1:9" x14ac:dyDescent="0.25">
      <c r="B10" t="s">
        <v>51</v>
      </c>
    </row>
    <row r="12" spans="1:9" x14ac:dyDescent="0.25">
      <c r="B12" s="5" t="s">
        <v>19</v>
      </c>
    </row>
    <row r="13" spans="1:9" x14ac:dyDescent="0.25">
      <c r="B13" t="s">
        <v>47</v>
      </c>
    </row>
  </sheetData>
  <hyperlinks>
    <hyperlink ref="B5" r:id="rId1" xr:uid="{DE4C75D5-F376-414F-9926-4B782D2E8A1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A702-87E9-41A0-B660-23DDD0826055}">
  <dimension ref="A1:BK36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4.7109375" bestFit="1" customWidth="1"/>
    <col min="2" max="2" width="22.5703125" bestFit="1" customWidth="1"/>
  </cols>
  <sheetData>
    <row r="1" spans="1:63" x14ac:dyDescent="0.25">
      <c r="A1" s="4" t="s">
        <v>11</v>
      </c>
    </row>
    <row r="2" spans="1:63" x14ac:dyDescent="0.25">
      <c r="B2" s="6"/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17</v>
      </c>
      <c r="J2" s="3" t="s">
        <v>18</v>
      </c>
      <c r="K2" s="3" t="s">
        <v>66</v>
      </c>
      <c r="L2" s="3" t="s">
        <v>67</v>
      </c>
      <c r="M2" s="3" t="s">
        <v>68</v>
      </c>
      <c r="N2" s="3" t="s">
        <v>69</v>
      </c>
      <c r="P2" s="3" t="s">
        <v>55</v>
      </c>
      <c r="Q2" s="3" t="s">
        <v>56</v>
      </c>
      <c r="R2" s="3" t="s">
        <v>57</v>
      </c>
      <c r="S2" s="3" t="s">
        <v>58</v>
      </c>
      <c r="T2" s="3" t="s">
        <v>59</v>
      </c>
      <c r="U2" s="3" t="s">
        <v>60</v>
      </c>
    </row>
    <row r="3" spans="1:63" x14ac:dyDescent="0.25">
      <c r="B3" t="s">
        <v>52</v>
      </c>
      <c r="C3" s="2">
        <v>130</v>
      </c>
      <c r="D3" s="2">
        <v>137</v>
      </c>
      <c r="E3" s="2">
        <v>142</v>
      </c>
      <c r="F3" s="2">
        <v>150</v>
      </c>
      <c r="G3" s="2">
        <v>149</v>
      </c>
      <c r="H3" s="2">
        <v>156</v>
      </c>
      <c r="I3" s="2">
        <v>161</v>
      </c>
      <c r="J3" s="2">
        <v>171</v>
      </c>
      <c r="K3" s="2">
        <v>149</v>
      </c>
      <c r="L3" s="2"/>
      <c r="M3" s="2"/>
      <c r="N3" s="2"/>
      <c r="O3" s="2"/>
      <c r="P3" s="2"/>
      <c r="Q3" s="2"/>
      <c r="R3" s="2">
        <v>118</v>
      </c>
      <c r="S3" s="2">
        <v>131</v>
      </c>
      <c r="T3" s="2">
        <v>150</v>
      </c>
      <c r="U3" s="2">
        <v>171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B4" t="s">
        <v>53</v>
      </c>
      <c r="C4" s="2">
        <v>2124</v>
      </c>
      <c r="D4" s="2">
        <v>2282</v>
      </c>
      <c r="E4" s="2">
        <v>2441</v>
      </c>
      <c r="F4" s="2">
        <v>2601</v>
      </c>
      <c r="G4" s="2">
        <v>2572</v>
      </c>
      <c r="H4" s="2">
        <v>2765</v>
      </c>
      <c r="I4" s="2">
        <v>2868</v>
      </c>
      <c r="J4" s="2">
        <v>3068</v>
      </c>
      <c r="K4" s="2">
        <v>2572</v>
      </c>
      <c r="L4" s="2"/>
      <c r="M4" s="2"/>
      <c r="N4" s="2"/>
      <c r="O4" s="2"/>
      <c r="P4" s="2"/>
      <c r="Q4" s="2"/>
      <c r="R4" s="2">
        <v>6368</v>
      </c>
      <c r="S4" s="2">
        <v>7642</v>
      </c>
      <c r="T4" s="2">
        <v>9488</v>
      </c>
      <c r="U4" s="2">
        <v>11273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B5" t="s">
        <v>54</v>
      </c>
      <c r="C5" s="2">
        <v>31408</v>
      </c>
      <c r="D5" s="2">
        <v>33601</v>
      </c>
      <c r="E5" s="2">
        <v>35281</v>
      </c>
      <c r="F5" s="2">
        <v>37575</v>
      </c>
      <c r="G5" s="2">
        <v>37651</v>
      </c>
      <c r="H5" s="2">
        <v>39952</v>
      </c>
      <c r="I5" s="2">
        <v>40973</v>
      </c>
      <c r="J5" s="2">
        <v>44197</v>
      </c>
      <c r="K5" s="2">
        <v>37651</v>
      </c>
      <c r="L5" s="2"/>
      <c r="M5" s="2"/>
      <c r="N5" s="2"/>
      <c r="O5" s="2"/>
      <c r="P5" s="2"/>
      <c r="Q5" s="2"/>
      <c r="R5" s="2">
        <v>90415</v>
      </c>
      <c r="S5" s="2">
        <v>115395</v>
      </c>
      <c r="T5" s="2">
        <v>137865</v>
      </c>
      <c r="U5" s="2">
        <v>162773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B6" t="s">
        <v>65</v>
      </c>
      <c r="C6" s="9">
        <f>+C11/C5</f>
        <v>0.28091569026999491</v>
      </c>
      <c r="D6" s="9">
        <f t="shared" ref="D6:K6" si="0">+D11/D5</f>
        <v>0.27469420552959734</v>
      </c>
      <c r="E6" s="9">
        <f t="shared" si="0"/>
        <v>0.26337121963663163</v>
      </c>
      <c r="F6" s="9">
        <f t="shared" si="0"/>
        <v>0.2644311377245509</v>
      </c>
      <c r="G6" s="9">
        <f t="shared" si="0"/>
        <v>0.26907651855196407</v>
      </c>
      <c r="H6" s="9">
        <f t="shared" si="0"/>
        <v>0.26782138566279534</v>
      </c>
      <c r="I6" s="9">
        <f t="shared" si="0"/>
        <v>0.2730578673760769</v>
      </c>
      <c r="J6" s="9">
        <f t="shared" si="0"/>
        <v>0.27058397628798336</v>
      </c>
      <c r="K6" s="9">
        <f t="shared" si="0"/>
        <v>0.30631324533212928</v>
      </c>
      <c r="L6" s="9"/>
      <c r="M6" s="9"/>
      <c r="N6" s="9"/>
      <c r="O6" s="2"/>
      <c r="P6" s="9" t="e">
        <f t="shared" ref="P6" si="1">+P11/P5</f>
        <v>#DIV/0!</v>
      </c>
      <c r="Q6" s="9" t="e">
        <f t="shared" ref="Q6" si="2">+Q11/Q5</f>
        <v>#DIV/0!</v>
      </c>
      <c r="R6" s="9">
        <f t="shared" ref="R6" si="3">+R11/R5</f>
        <v>0.19305424984792346</v>
      </c>
      <c r="S6" s="9">
        <f t="shared" ref="S6" si="4">+S11/S5</f>
        <v>0.27624247151089737</v>
      </c>
      <c r="T6" s="9">
        <f t="shared" ref="T6" si="5">+T11/T5</f>
        <v>0.27041671200087042</v>
      </c>
      <c r="U6" s="9">
        <f t="shared" ref="U6" si="6">+U11/U5</f>
        <v>0.27017994384818123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B8" t="s">
        <v>36</v>
      </c>
      <c r="C8" s="2">
        <v>4330</v>
      </c>
      <c r="D8" s="2">
        <v>4894</v>
      </c>
      <c r="E8" s="2">
        <v>5071</v>
      </c>
      <c r="F8" s="2">
        <f>+T8-SUM(C8:E8)</f>
        <v>5537</v>
      </c>
      <c r="G8" s="2">
        <v>5633</v>
      </c>
      <c r="H8" s="2">
        <v>6134</v>
      </c>
      <c r="I8" s="2">
        <v>6409</v>
      </c>
      <c r="J8" s="2">
        <f>+U8-SUM(G8:I8)</f>
        <v>6911</v>
      </c>
      <c r="K8" s="2">
        <v>6496</v>
      </c>
      <c r="L8" s="2"/>
      <c r="M8" s="2"/>
      <c r="N8" s="2"/>
      <c r="O8" s="2"/>
      <c r="P8" s="2"/>
      <c r="Q8" s="2"/>
      <c r="R8" s="2">
        <v>6953</v>
      </c>
      <c r="S8" s="2">
        <v>14029</v>
      </c>
      <c r="T8" s="2">
        <v>19832</v>
      </c>
      <c r="U8" s="2">
        <v>25087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B9" t="s">
        <v>37</v>
      </c>
      <c r="C9" s="2">
        <v>3093</v>
      </c>
      <c r="D9" s="2">
        <v>3057</v>
      </c>
      <c r="E9" s="2">
        <v>2935</v>
      </c>
      <c r="F9" s="2">
        <f t="shared" ref="F9:F26" si="7">+T9-SUM(C9:E9)</f>
        <v>3119</v>
      </c>
      <c r="G9" s="2">
        <v>3214</v>
      </c>
      <c r="H9" s="2">
        <v>3293</v>
      </c>
      <c r="I9" s="2">
        <v>3470</v>
      </c>
      <c r="J9" s="2">
        <f t="shared" ref="J9:K26" si="8">+U9-SUM(G9:I9)</f>
        <v>3773</v>
      </c>
      <c r="K9" s="2">
        <v>3777</v>
      </c>
      <c r="L9" s="2"/>
      <c r="M9" s="2"/>
      <c r="N9" s="2"/>
      <c r="O9" s="2"/>
      <c r="P9" s="2"/>
      <c r="Q9" s="2"/>
      <c r="R9" s="2">
        <v>8362</v>
      </c>
      <c r="S9" s="2">
        <v>10901</v>
      </c>
      <c r="T9" s="2">
        <v>12204</v>
      </c>
      <c r="U9" s="2">
        <v>13750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B10" t="s">
        <v>38</v>
      </c>
      <c r="C10" s="2">
        <v>1400</v>
      </c>
      <c r="D10" s="2">
        <v>1279</v>
      </c>
      <c r="E10" s="2">
        <v>1286</v>
      </c>
      <c r="F10" s="2">
        <f t="shared" si="7"/>
        <v>1280</v>
      </c>
      <c r="G10" s="2">
        <v>1284</v>
      </c>
      <c r="H10" s="2">
        <v>1273</v>
      </c>
      <c r="I10" s="2">
        <v>1309</v>
      </c>
      <c r="J10" s="2">
        <f t="shared" si="8"/>
        <v>1275</v>
      </c>
      <c r="K10" s="2">
        <v>1260</v>
      </c>
      <c r="L10" s="2"/>
      <c r="M10" s="2"/>
      <c r="N10" s="2"/>
      <c r="O10" s="2"/>
      <c r="P10" s="2"/>
      <c r="Q10" s="2"/>
      <c r="R10" s="2">
        <f>2132+8</f>
        <v>2140</v>
      </c>
      <c r="S10" s="2">
        <v>6947</v>
      </c>
      <c r="T10" s="2">
        <v>5245</v>
      </c>
      <c r="U10" s="2">
        <v>5141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B11" s="1" t="s">
        <v>25</v>
      </c>
      <c r="C11" s="7">
        <v>8823</v>
      </c>
      <c r="D11" s="7">
        <v>9230</v>
      </c>
      <c r="E11" s="7">
        <v>9292</v>
      </c>
      <c r="F11" s="7">
        <f t="shared" si="7"/>
        <v>9936</v>
      </c>
      <c r="G11" s="7">
        <v>10131</v>
      </c>
      <c r="H11" s="7">
        <v>10700</v>
      </c>
      <c r="I11" s="7">
        <v>11188</v>
      </c>
      <c r="J11" s="7">
        <f t="shared" si="8"/>
        <v>11959</v>
      </c>
      <c r="K11" s="7">
        <v>11533</v>
      </c>
      <c r="L11" s="7"/>
      <c r="M11" s="7"/>
      <c r="N11" s="7"/>
      <c r="O11" s="7"/>
      <c r="P11" s="7"/>
      <c r="Q11" s="7">
        <v>11139</v>
      </c>
      <c r="R11" s="7">
        <v>17455</v>
      </c>
      <c r="S11" s="7">
        <v>31877</v>
      </c>
      <c r="T11" s="7">
        <v>37281</v>
      </c>
      <c r="U11" s="7">
        <v>43978</v>
      </c>
      <c r="V11" s="7"/>
      <c r="W11" s="7"/>
      <c r="X11" s="7"/>
      <c r="Y11" s="7"/>
      <c r="Z11" s="7"/>
      <c r="AA11" s="7"/>
      <c r="AB11" s="7"/>
      <c r="AC11" s="7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B12" t="s">
        <v>26</v>
      </c>
      <c r="C12" s="2">
        <v>5259</v>
      </c>
      <c r="D12" s="2">
        <v>5515</v>
      </c>
      <c r="E12" s="2">
        <v>5626</v>
      </c>
      <c r="F12" s="2">
        <f t="shared" si="7"/>
        <v>6057</v>
      </c>
      <c r="G12" s="2">
        <v>6168</v>
      </c>
      <c r="H12" s="2">
        <v>6488</v>
      </c>
      <c r="I12" s="2">
        <v>6761</v>
      </c>
      <c r="J12" s="2">
        <f t="shared" si="8"/>
        <v>7234</v>
      </c>
      <c r="K12" s="2">
        <v>6937</v>
      </c>
      <c r="L12" s="2"/>
      <c r="M12" s="2"/>
      <c r="N12" s="2"/>
      <c r="O12" s="2"/>
      <c r="P12" s="2"/>
      <c r="Q12" s="2">
        <v>5154</v>
      </c>
      <c r="R12" s="2">
        <v>9351</v>
      </c>
      <c r="S12" s="2">
        <v>19659</v>
      </c>
      <c r="T12" s="2">
        <v>22457</v>
      </c>
      <c r="U12" s="2">
        <v>26651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B13" t="s">
        <v>27</v>
      </c>
      <c r="C13" s="2">
        <f t="shared" ref="C13:G13" si="9">+C11-C12</f>
        <v>3564</v>
      </c>
      <c r="D13" s="2">
        <f t="shared" si="9"/>
        <v>3715</v>
      </c>
      <c r="E13" s="2">
        <f t="shared" si="9"/>
        <v>3666</v>
      </c>
      <c r="F13" s="2">
        <f t="shared" si="9"/>
        <v>3879</v>
      </c>
      <c r="G13" s="2">
        <f t="shared" si="9"/>
        <v>3963</v>
      </c>
      <c r="H13" s="2">
        <f>+H11-H12</f>
        <v>4212</v>
      </c>
      <c r="I13" s="2">
        <f t="shared" ref="I13:K13" si="10">+I11-I12</f>
        <v>4427</v>
      </c>
      <c r="J13" s="2">
        <f t="shared" si="10"/>
        <v>4725</v>
      </c>
      <c r="K13" s="2">
        <f t="shared" si="10"/>
        <v>4596</v>
      </c>
      <c r="L13" s="2"/>
      <c r="M13" s="2"/>
      <c r="N13" s="2"/>
      <c r="O13" s="2"/>
      <c r="P13" s="2">
        <f t="shared" ref="P13:S13" si="11">+P11-P12</f>
        <v>0</v>
      </c>
      <c r="Q13" s="2">
        <f t="shared" si="11"/>
        <v>5985</v>
      </c>
      <c r="R13" s="2">
        <f t="shared" si="11"/>
        <v>8104</v>
      </c>
      <c r="S13" s="2">
        <f t="shared" si="11"/>
        <v>12218</v>
      </c>
      <c r="T13" s="2">
        <f>+T11-T12</f>
        <v>14824</v>
      </c>
      <c r="U13" s="2">
        <f>+U11-U12</f>
        <v>17327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B14" t="s">
        <v>28</v>
      </c>
      <c r="C14" s="2">
        <v>640</v>
      </c>
      <c r="D14" s="2">
        <v>664</v>
      </c>
      <c r="E14" s="2">
        <v>683</v>
      </c>
      <c r="F14" s="2">
        <f t="shared" si="7"/>
        <v>702</v>
      </c>
      <c r="G14" s="2">
        <v>685</v>
      </c>
      <c r="H14" s="2">
        <v>687</v>
      </c>
      <c r="I14" s="2">
        <v>687</v>
      </c>
      <c r="J14" s="2">
        <f t="shared" si="8"/>
        <v>673</v>
      </c>
      <c r="K14" s="2">
        <v>668</v>
      </c>
      <c r="L14" s="2"/>
      <c r="M14" s="2"/>
      <c r="N14" s="2"/>
      <c r="O14" s="2"/>
      <c r="P14" s="2"/>
      <c r="Q14" s="2">
        <v>1819</v>
      </c>
      <c r="R14" s="2">
        <v>1877</v>
      </c>
      <c r="S14" s="2">
        <v>2413</v>
      </c>
      <c r="T14" s="2">
        <v>2689</v>
      </c>
      <c r="U14" s="2">
        <v>2732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B15" t="s">
        <v>31</v>
      </c>
      <c r="C15" s="2">
        <v>1262</v>
      </c>
      <c r="D15" s="2">
        <v>1218</v>
      </c>
      <c r="E15" s="2">
        <v>941</v>
      </c>
      <c r="F15" s="2">
        <f t="shared" si="7"/>
        <v>935</v>
      </c>
      <c r="G15" s="2">
        <v>917</v>
      </c>
      <c r="H15" s="2">
        <v>1115</v>
      </c>
      <c r="I15" s="2">
        <v>1096</v>
      </c>
      <c r="J15" s="2">
        <f t="shared" si="8"/>
        <v>1209</v>
      </c>
      <c r="K15" s="2">
        <v>1057</v>
      </c>
      <c r="L15" s="2"/>
      <c r="M15" s="2"/>
      <c r="N15" s="2"/>
      <c r="O15" s="2"/>
      <c r="P15" s="2"/>
      <c r="Q15" s="2">
        <v>3583</v>
      </c>
      <c r="R15" s="2">
        <v>4789</v>
      </c>
      <c r="S15" s="2">
        <v>4756</v>
      </c>
      <c r="T15" s="2">
        <v>4356</v>
      </c>
      <c r="U15" s="2">
        <v>4337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B16" t="s">
        <v>30</v>
      </c>
      <c r="C16" s="2">
        <v>775</v>
      </c>
      <c r="D16" s="2">
        <v>808</v>
      </c>
      <c r="E16" s="2">
        <v>797</v>
      </c>
      <c r="F16" s="2">
        <f t="shared" si="7"/>
        <v>784</v>
      </c>
      <c r="G16" s="2">
        <v>790</v>
      </c>
      <c r="H16" s="2">
        <v>760</v>
      </c>
      <c r="I16" s="2">
        <v>774</v>
      </c>
      <c r="J16" s="2">
        <f t="shared" si="8"/>
        <v>785</v>
      </c>
      <c r="K16" s="2">
        <v>815</v>
      </c>
      <c r="L16" s="2"/>
      <c r="M16" s="2"/>
      <c r="N16" s="2"/>
      <c r="O16" s="2"/>
      <c r="P16" s="2"/>
      <c r="Q16" s="2">
        <v>2205</v>
      </c>
      <c r="R16" s="2">
        <v>2054</v>
      </c>
      <c r="S16" s="2">
        <v>2798</v>
      </c>
      <c r="T16" s="2">
        <v>3164</v>
      </c>
      <c r="U16" s="2">
        <v>3109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2:63" x14ac:dyDescent="0.25">
      <c r="B17" t="s">
        <v>29</v>
      </c>
      <c r="C17" s="2">
        <v>942</v>
      </c>
      <c r="D17" s="2">
        <v>491</v>
      </c>
      <c r="E17" s="2">
        <v>646</v>
      </c>
      <c r="F17" s="2">
        <f t="shared" si="7"/>
        <v>603</v>
      </c>
      <c r="G17" s="2">
        <v>1209</v>
      </c>
      <c r="H17" s="2">
        <v>686</v>
      </c>
      <c r="I17" s="2">
        <v>630</v>
      </c>
      <c r="J17" s="2">
        <f t="shared" si="8"/>
        <v>1114</v>
      </c>
      <c r="K17" s="2">
        <v>657</v>
      </c>
      <c r="L17" s="2"/>
      <c r="M17" s="2"/>
      <c r="N17" s="2"/>
      <c r="O17" s="2"/>
      <c r="P17" s="2"/>
      <c r="Q17" s="2">
        <v>2666</v>
      </c>
      <c r="R17" s="2">
        <v>2316</v>
      </c>
      <c r="S17" s="2">
        <v>3136</v>
      </c>
      <c r="T17" s="2">
        <v>2682</v>
      </c>
      <c r="U17" s="2">
        <v>3639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2:63" x14ac:dyDescent="0.25">
      <c r="B18" t="s">
        <v>24</v>
      </c>
      <c r="C18" s="2">
        <v>207</v>
      </c>
      <c r="D18" s="2">
        <v>208</v>
      </c>
      <c r="E18" s="2">
        <v>205</v>
      </c>
      <c r="F18" s="2">
        <f t="shared" si="7"/>
        <v>203</v>
      </c>
      <c r="G18" s="2">
        <v>190</v>
      </c>
      <c r="H18" s="2">
        <v>173</v>
      </c>
      <c r="I18" s="2">
        <v>179</v>
      </c>
      <c r="J18" s="2">
        <f t="shared" si="8"/>
        <v>169</v>
      </c>
      <c r="K18" s="2">
        <v>171</v>
      </c>
      <c r="L18" s="2"/>
      <c r="M18" s="2"/>
      <c r="N18" s="2"/>
      <c r="O18" s="2"/>
      <c r="P18" s="2"/>
      <c r="Q18" s="2">
        <v>575</v>
      </c>
      <c r="R18" s="2">
        <v>902</v>
      </c>
      <c r="S18" s="2">
        <v>947</v>
      </c>
      <c r="T18" s="2">
        <v>823</v>
      </c>
      <c r="U18" s="2">
        <v>711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2:63" x14ac:dyDescent="0.25">
      <c r="B19" t="s">
        <v>23</v>
      </c>
      <c r="C19" s="2">
        <f t="shared" ref="C19:G19" si="12">+C13-SUM(C14:C18)</f>
        <v>-262</v>
      </c>
      <c r="D19" s="2">
        <f t="shared" si="12"/>
        <v>326</v>
      </c>
      <c r="E19" s="2">
        <f t="shared" si="12"/>
        <v>394</v>
      </c>
      <c r="F19" s="2">
        <f t="shared" si="12"/>
        <v>652</v>
      </c>
      <c r="G19" s="2">
        <f t="shared" si="12"/>
        <v>172</v>
      </c>
      <c r="H19" s="2">
        <f>+H13-SUM(H14:H18)</f>
        <v>791</v>
      </c>
      <c r="I19" s="2">
        <f t="shared" ref="I19:U19" si="13">+I13-SUM(I14:I18)</f>
        <v>1061</v>
      </c>
      <c r="J19" s="2">
        <f t="shared" si="13"/>
        <v>775</v>
      </c>
      <c r="K19" s="2">
        <f t="shared" si="13"/>
        <v>1228</v>
      </c>
      <c r="L19" s="2"/>
      <c r="M19" s="2"/>
      <c r="N19" s="2"/>
      <c r="O19" s="2"/>
      <c r="P19" s="2">
        <f t="shared" si="13"/>
        <v>0</v>
      </c>
      <c r="Q19" s="2">
        <f t="shared" si="13"/>
        <v>-4863</v>
      </c>
      <c r="R19" s="2">
        <f t="shared" si="13"/>
        <v>-3834</v>
      </c>
      <c r="S19" s="2">
        <f t="shared" si="13"/>
        <v>-1832</v>
      </c>
      <c r="T19" s="2">
        <f>+T13-SUM(T14:T18)</f>
        <v>1110</v>
      </c>
      <c r="U19" s="2">
        <f t="shared" si="13"/>
        <v>2799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2:63" x14ac:dyDescent="0.25">
      <c r="B20" t="s">
        <v>22</v>
      </c>
      <c r="C20" s="2"/>
      <c r="D20" s="2">
        <v>144</v>
      </c>
      <c r="E20" s="2">
        <v>166</v>
      </c>
      <c r="F20" s="2">
        <f t="shared" si="7"/>
        <v>323</v>
      </c>
      <c r="G20" s="2">
        <v>124</v>
      </c>
      <c r="H20" s="2">
        <v>139</v>
      </c>
      <c r="I20" s="2">
        <v>143</v>
      </c>
      <c r="J20" s="2">
        <f t="shared" si="8"/>
        <v>117</v>
      </c>
      <c r="K20" s="2">
        <v>105</v>
      </c>
      <c r="L20" s="2"/>
      <c r="M20" s="2"/>
      <c r="N20" s="2"/>
      <c r="O20" s="2"/>
      <c r="P20" s="2"/>
      <c r="Q20" s="2">
        <v>458</v>
      </c>
      <c r="R20" s="2">
        <v>483</v>
      </c>
      <c r="S20" s="2">
        <v>565</v>
      </c>
      <c r="T20" s="2">
        <v>633</v>
      </c>
      <c r="U20" s="2">
        <v>523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2:63" x14ac:dyDescent="0.25">
      <c r="B21" t="s">
        <v>21</v>
      </c>
      <c r="C21" s="2"/>
      <c r="D21" s="2">
        <v>273</v>
      </c>
      <c r="E21" s="2">
        <v>-52</v>
      </c>
      <c r="F21" s="2">
        <f t="shared" si="7"/>
        <v>1623</v>
      </c>
      <c r="G21" s="2">
        <v>-678</v>
      </c>
      <c r="H21" s="2">
        <v>420</v>
      </c>
      <c r="I21" s="2">
        <v>1851</v>
      </c>
      <c r="J21" s="2">
        <f t="shared" si="8"/>
        <v>256</v>
      </c>
      <c r="K21" s="2">
        <v>262</v>
      </c>
      <c r="L21" s="2"/>
      <c r="M21" s="2"/>
      <c r="N21" s="2"/>
      <c r="O21" s="2"/>
      <c r="P21" s="2"/>
      <c r="Q21" s="2">
        <v>-1625</v>
      </c>
      <c r="R21" s="2">
        <v>3292</v>
      </c>
      <c r="S21" s="2">
        <v>-7029</v>
      </c>
      <c r="T21" s="2">
        <v>1844</v>
      </c>
      <c r="U21" s="2">
        <v>1849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2:63" x14ac:dyDescent="0.25">
      <c r="B22" t="s">
        <v>20</v>
      </c>
      <c r="C22" s="2">
        <f t="shared" ref="C22:G22" si="14">+C19-C20+C21</f>
        <v>-262</v>
      </c>
      <c r="D22" s="2">
        <f t="shared" si="14"/>
        <v>455</v>
      </c>
      <c r="E22" s="2">
        <f t="shared" si="14"/>
        <v>176</v>
      </c>
      <c r="F22" s="2">
        <f t="shared" si="14"/>
        <v>1952</v>
      </c>
      <c r="G22" s="2">
        <f t="shared" si="14"/>
        <v>-630</v>
      </c>
      <c r="H22" s="2">
        <f>+H19-H20+H21</f>
        <v>1072</v>
      </c>
      <c r="I22" s="2">
        <f>+I19-I20+I21</f>
        <v>2769</v>
      </c>
      <c r="J22" s="2">
        <f t="shared" ref="J22:U22" si="15">+J19-J20+J21</f>
        <v>914</v>
      </c>
      <c r="K22" s="2">
        <f t="shared" si="15"/>
        <v>1385</v>
      </c>
      <c r="L22" s="2"/>
      <c r="M22" s="2"/>
      <c r="N22" s="2"/>
      <c r="O22" s="2"/>
      <c r="P22" s="2">
        <f t="shared" si="15"/>
        <v>0</v>
      </c>
      <c r="Q22" s="2">
        <f t="shared" si="15"/>
        <v>-6946</v>
      </c>
      <c r="R22" s="2">
        <f t="shared" si="15"/>
        <v>-1025</v>
      </c>
      <c r="S22" s="2">
        <f t="shared" si="15"/>
        <v>-9426</v>
      </c>
      <c r="T22" s="2">
        <f t="shared" si="15"/>
        <v>2321</v>
      </c>
      <c r="U22" s="2">
        <f t="shared" si="15"/>
        <v>4125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2:63" x14ac:dyDescent="0.25">
      <c r="B23" t="s">
        <v>33</v>
      </c>
      <c r="C23" s="2"/>
      <c r="D23" s="2">
        <v>65</v>
      </c>
      <c r="E23" s="2">
        <v>-40</v>
      </c>
      <c r="F23" s="2">
        <f t="shared" si="7"/>
        <v>188</v>
      </c>
      <c r="G23" s="2">
        <v>29</v>
      </c>
      <c r="H23" s="2">
        <v>57</v>
      </c>
      <c r="I23" s="2">
        <v>158</v>
      </c>
      <c r="J23" s="2">
        <f t="shared" si="8"/>
        <v>-6002</v>
      </c>
      <c r="K23" s="2">
        <v>-402</v>
      </c>
      <c r="L23" s="2"/>
      <c r="M23" s="2"/>
      <c r="N23" s="2"/>
      <c r="O23" s="2"/>
      <c r="P23" s="2"/>
      <c r="Q23" s="2">
        <v>-192</v>
      </c>
      <c r="R23" s="2">
        <v>-492</v>
      </c>
      <c r="S23" s="2">
        <v>-181</v>
      </c>
      <c r="T23" s="2">
        <v>213</v>
      </c>
      <c r="U23" s="2">
        <v>-5758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2:63" x14ac:dyDescent="0.25">
      <c r="B24" t="s">
        <v>64</v>
      </c>
      <c r="C24" s="2"/>
      <c r="D24" s="2">
        <v>4</v>
      </c>
      <c r="E24" s="2">
        <v>3</v>
      </c>
      <c r="F24" s="2">
        <f t="shared" si="7"/>
        <v>41</v>
      </c>
      <c r="G24" s="2">
        <v>-4</v>
      </c>
      <c r="H24" s="2">
        <v>-12</v>
      </c>
      <c r="I24" s="2">
        <v>-12</v>
      </c>
      <c r="J24" s="2">
        <f t="shared" si="8"/>
        <v>-10</v>
      </c>
      <c r="K24" s="2">
        <v>-13</v>
      </c>
      <c r="L24" s="2"/>
      <c r="M24" s="2"/>
      <c r="N24" s="2"/>
      <c r="O24" s="2"/>
      <c r="P24" s="2"/>
      <c r="Q24" s="2">
        <v>-34</v>
      </c>
      <c r="R24" s="2">
        <v>-37</v>
      </c>
      <c r="S24" s="2">
        <v>107</v>
      </c>
      <c r="T24" s="2">
        <v>48</v>
      </c>
      <c r="U24" s="2">
        <v>-38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2:63" x14ac:dyDescent="0.25">
      <c r="B25" t="s">
        <v>32</v>
      </c>
      <c r="C25" s="2">
        <f t="shared" ref="C25:G25" si="16">+C22-C23+C24</f>
        <v>-262</v>
      </c>
      <c r="D25" s="2">
        <f t="shared" si="16"/>
        <v>394</v>
      </c>
      <c r="E25" s="2">
        <f t="shared" si="16"/>
        <v>219</v>
      </c>
      <c r="F25" s="2">
        <f t="shared" si="16"/>
        <v>1805</v>
      </c>
      <c r="G25" s="2">
        <f t="shared" si="16"/>
        <v>-663</v>
      </c>
      <c r="H25" s="2">
        <f>+H22-H23+H24</f>
        <v>1003</v>
      </c>
      <c r="I25" s="2">
        <f>+I22-I23+I24</f>
        <v>2599</v>
      </c>
      <c r="J25" s="2">
        <f t="shared" ref="J25:U25" si="17">+J22-J23+J24</f>
        <v>6906</v>
      </c>
      <c r="K25" s="2">
        <f t="shared" si="17"/>
        <v>1774</v>
      </c>
      <c r="L25" s="2"/>
      <c r="M25" s="2"/>
      <c r="N25" s="2"/>
      <c r="O25" s="2"/>
      <c r="P25" s="2">
        <f t="shared" si="17"/>
        <v>0</v>
      </c>
      <c r="Q25" s="2">
        <f t="shared" si="17"/>
        <v>-6788</v>
      </c>
      <c r="R25" s="2">
        <f t="shared" si="17"/>
        <v>-570</v>
      </c>
      <c r="S25" s="2">
        <f t="shared" si="17"/>
        <v>-9138</v>
      </c>
      <c r="T25" s="2">
        <f t="shared" si="17"/>
        <v>2156</v>
      </c>
      <c r="U25" s="2">
        <f t="shared" si="17"/>
        <v>9845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2:63" x14ac:dyDescent="0.25">
      <c r="B26" t="s">
        <v>34</v>
      </c>
      <c r="C26" s="2"/>
      <c r="D26" s="2">
        <v>0</v>
      </c>
      <c r="E26" s="2">
        <v>2</v>
      </c>
      <c r="F26" s="2">
        <f t="shared" si="7"/>
        <v>267</v>
      </c>
      <c r="G26" s="2">
        <v>-9</v>
      </c>
      <c r="H26" s="2">
        <v>-7</v>
      </c>
      <c r="I26" s="2">
        <v>13</v>
      </c>
      <c r="J26" s="2">
        <f t="shared" si="8"/>
        <v>-8</v>
      </c>
      <c r="K26" s="2">
        <v>-2</v>
      </c>
      <c r="L26" s="2"/>
      <c r="M26" s="2"/>
      <c r="N26" s="2"/>
      <c r="O26" s="2"/>
      <c r="P26" s="2"/>
      <c r="Q26" s="2">
        <v>-20</v>
      </c>
      <c r="R26" s="2">
        <v>-74</v>
      </c>
      <c r="S26" s="2">
        <v>3</v>
      </c>
      <c r="T26" s="2">
        <v>269</v>
      </c>
      <c r="U26" s="2">
        <v>-11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2:63" x14ac:dyDescent="0.25">
      <c r="B27" t="s">
        <v>35</v>
      </c>
      <c r="C27" s="2">
        <f t="shared" ref="C27:G27" si="18">+C25-C26</f>
        <v>-262</v>
      </c>
      <c r="D27" s="2">
        <f t="shared" si="18"/>
        <v>394</v>
      </c>
      <c r="E27" s="2">
        <f t="shared" si="18"/>
        <v>217</v>
      </c>
      <c r="F27" s="2">
        <f t="shared" si="18"/>
        <v>1538</v>
      </c>
      <c r="G27" s="2">
        <f t="shared" si="18"/>
        <v>-654</v>
      </c>
      <c r="H27" s="2">
        <f>+H25-H26</f>
        <v>1010</v>
      </c>
      <c r="I27" s="2">
        <f>+I25-I26</f>
        <v>2586</v>
      </c>
      <c r="J27" s="2">
        <f t="shared" ref="J27:U27" si="19">+J25-J26</f>
        <v>6914</v>
      </c>
      <c r="K27" s="2">
        <f t="shared" si="19"/>
        <v>1776</v>
      </c>
      <c r="L27" s="2"/>
      <c r="M27" s="2"/>
      <c r="N27" s="2"/>
      <c r="O27" s="2"/>
      <c r="P27" s="2">
        <f t="shared" si="19"/>
        <v>0</v>
      </c>
      <c r="Q27" s="2">
        <f t="shared" si="19"/>
        <v>-6768</v>
      </c>
      <c r="R27" s="2">
        <f t="shared" si="19"/>
        <v>-496</v>
      </c>
      <c r="S27" s="2">
        <f t="shared" si="19"/>
        <v>-9141</v>
      </c>
      <c r="T27" s="2">
        <f t="shared" si="19"/>
        <v>1887</v>
      </c>
      <c r="U27" s="2">
        <f t="shared" si="19"/>
        <v>9856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2:63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2:63" x14ac:dyDescent="0.25">
      <c r="B29" t="s">
        <v>39</v>
      </c>
      <c r="C29" s="8">
        <f t="shared" ref="C29:H29" si="20">+C27/C30</f>
        <v>-0.13037699353638638</v>
      </c>
      <c r="D29" s="8">
        <f t="shared" si="20"/>
        <v>0.19439385873289741</v>
      </c>
      <c r="E29" s="8">
        <f t="shared" si="20"/>
        <v>0.10612866119427511</v>
      </c>
      <c r="F29" s="8">
        <f t="shared" si="20"/>
        <v>0.755532259704635</v>
      </c>
      <c r="G29" s="8">
        <f t="shared" si="20"/>
        <v>-0.31465498369711908</v>
      </c>
      <c r="H29" s="8">
        <f t="shared" si="20"/>
        <v>0.48275005018688644</v>
      </c>
      <c r="I29" s="8">
        <f>+I27/I30</f>
        <v>1.2304559253161786</v>
      </c>
      <c r="J29" s="8">
        <f t="shared" ref="J29:K29" si="21">+J27/J30</f>
        <v>3.3008657491972224</v>
      </c>
      <c r="K29" s="8">
        <f t="shared" si="21"/>
        <v>0.84876012203794193</v>
      </c>
      <c r="L29" s="8"/>
      <c r="M29" s="8"/>
      <c r="N29" s="8"/>
      <c r="O29" s="2"/>
      <c r="P29" s="2"/>
      <c r="Q29" s="8">
        <f t="shared" ref="Q29:T29" si="22">+Q27/Q30</f>
        <v>-3.8608981380065717</v>
      </c>
      <c r="R29" s="8">
        <f t="shared" si="22"/>
        <v>-0.26208081600130195</v>
      </c>
      <c r="S29" s="8">
        <f t="shared" si="22"/>
        <v>-4.6350876285601714</v>
      </c>
      <c r="T29" s="8">
        <f t="shared" si="22"/>
        <v>0.92697618599651899</v>
      </c>
      <c r="U29" s="8">
        <f>+U27/U30</f>
        <v>4.7054285253236658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2:63" x14ac:dyDescent="0.25">
      <c r="B30" t="s">
        <v>2</v>
      </c>
      <c r="C30" s="2">
        <v>2009.557</v>
      </c>
      <c r="D30" s="2">
        <v>2026.8130000000001</v>
      </c>
      <c r="E30" s="2">
        <v>2044.6880000000001</v>
      </c>
      <c r="F30" s="2">
        <f>+T30</f>
        <v>2035.6510000000001</v>
      </c>
      <c r="G30" s="2">
        <v>2078.4670000000001</v>
      </c>
      <c r="H30" s="2">
        <v>2092.1799999999998</v>
      </c>
      <c r="I30" s="2">
        <v>2101.66</v>
      </c>
      <c r="J30" s="2">
        <f>+U30</f>
        <v>2094.6019999999999</v>
      </c>
      <c r="K30" s="2">
        <v>2092.4639999999999</v>
      </c>
      <c r="L30" s="2"/>
      <c r="M30" s="2"/>
      <c r="N30" s="2"/>
      <c r="O30" s="2"/>
      <c r="P30" s="2"/>
      <c r="Q30" s="2">
        <v>1752.96</v>
      </c>
      <c r="R30" s="2">
        <v>1892.546</v>
      </c>
      <c r="S30" s="2">
        <v>1972.1310000000001</v>
      </c>
      <c r="T30" s="2">
        <v>2035.6510000000001</v>
      </c>
      <c r="U30" s="2">
        <v>2094.6019999999999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2:63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2:63" x14ac:dyDescent="0.25">
      <c r="B32" t="s">
        <v>61</v>
      </c>
      <c r="C32" s="2"/>
      <c r="D32" s="2"/>
      <c r="E32" s="2"/>
      <c r="F32" s="2"/>
      <c r="G32" s="9">
        <f t="shared" ref="G32:K34" si="23">+G3/C3-1</f>
        <v>0.14615384615384608</v>
      </c>
      <c r="H32" s="9">
        <f t="shared" si="23"/>
        <v>0.13868613138686126</v>
      </c>
      <c r="I32" s="9">
        <f t="shared" si="23"/>
        <v>0.13380281690140849</v>
      </c>
      <c r="J32" s="9">
        <f t="shared" si="23"/>
        <v>0.1399999999999999</v>
      </c>
      <c r="K32" s="9">
        <f t="shared" si="23"/>
        <v>0</v>
      </c>
      <c r="L32" s="9"/>
      <c r="M32" s="9"/>
      <c r="N32" s="9"/>
      <c r="O32" s="2"/>
      <c r="P32" s="2"/>
      <c r="Q32" s="9" t="e">
        <f t="shared" ref="Q32:Q34" si="24">+Q3/P3-1</f>
        <v>#DIV/0!</v>
      </c>
      <c r="R32" s="9" t="e">
        <f t="shared" ref="R32:R34" si="25">+R3/Q3-1</f>
        <v>#DIV/0!</v>
      </c>
      <c r="S32" s="9">
        <f t="shared" ref="S32:S34" si="26">+S3/R3-1</f>
        <v>0.11016949152542366</v>
      </c>
      <c r="T32" s="9">
        <f t="shared" ref="T32" si="27">+T3/S3-1</f>
        <v>0.14503816793893121</v>
      </c>
      <c r="U32" s="9">
        <f>+U3/T3-1</f>
        <v>0.1399999999999999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2:63" x14ac:dyDescent="0.25">
      <c r="B33" t="s">
        <v>62</v>
      </c>
      <c r="C33" s="2"/>
      <c r="D33" s="2"/>
      <c r="E33" s="2"/>
      <c r="F33" s="2"/>
      <c r="G33" s="9">
        <f t="shared" si="23"/>
        <v>0.21092278719397362</v>
      </c>
      <c r="H33" s="9">
        <f t="shared" si="23"/>
        <v>0.21165644171779152</v>
      </c>
      <c r="I33" s="9">
        <f t="shared" si="23"/>
        <v>0.17492830807046289</v>
      </c>
      <c r="J33" s="9">
        <f t="shared" si="23"/>
        <v>0.17954632833525563</v>
      </c>
      <c r="K33" s="9">
        <f t="shared" si="23"/>
        <v>0</v>
      </c>
      <c r="L33" s="9"/>
      <c r="M33" s="9"/>
      <c r="N33" s="9"/>
      <c r="O33" s="2"/>
      <c r="P33" s="2"/>
      <c r="Q33" s="9" t="e">
        <f t="shared" si="24"/>
        <v>#DIV/0!</v>
      </c>
      <c r="R33" s="9" t="e">
        <f t="shared" si="25"/>
        <v>#DIV/0!</v>
      </c>
      <c r="S33" s="9">
        <f t="shared" si="26"/>
        <v>0.20006281407035176</v>
      </c>
      <c r="T33" s="9">
        <f>+T4/S4-1</f>
        <v>0.24155980109918862</v>
      </c>
      <c r="U33" s="9">
        <f>+U4/T4-1</f>
        <v>0.18813237774030345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2:63" x14ac:dyDescent="0.25">
      <c r="B34" t="s">
        <v>63</v>
      </c>
      <c r="C34" s="2"/>
      <c r="D34" s="2"/>
      <c r="E34" s="2"/>
      <c r="F34" s="2"/>
      <c r="G34" s="9">
        <f t="shared" si="23"/>
        <v>0.19877101375445738</v>
      </c>
      <c r="H34" s="9">
        <f t="shared" si="23"/>
        <v>0.1890122317788161</v>
      </c>
      <c r="I34" s="9">
        <f t="shared" si="23"/>
        <v>0.16133329554150966</v>
      </c>
      <c r="J34" s="9">
        <f t="shared" si="23"/>
        <v>0.17623419827012632</v>
      </c>
      <c r="K34" s="9">
        <f t="shared" si="23"/>
        <v>0</v>
      </c>
      <c r="L34" s="9"/>
      <c r="M34" s="9"/>
      <c r="N34" s="9"/>
      <c r="O34" s="2"/>
      <c r="P34" s="2"/>
      <c r="Q34" s="9" t="e">
        <f t="shared" si="24"/>
        <v>#DIV/0!</v>
      </c>
      <c r="R34" s="9" t="e">
        <f t="shared" si="25"/>
        <v>#DIV/0!</v>
      </c>
      <c r="S34" s="9">
        <f t="shared" si="26"/>
        <v>0.27628159044406342</v>
      </c>
      <c r="T34" s="9">
        <f>+T5/S5-1</f>
        <v>0.19472247497725204</v>
      </c>
      <c r="U34" s="9">
        <f>+U5/T5-1</f>
        <v>0.18066949552098066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2:63" x14ac:dyDescent="0.25">
      <c r="B35" t="s">
        <v>40</v>
      </c>
      <c r="C35" s="2"/>
      <c r="D35" s="2"/>
      <c r="E35" s="2"/>
      <c r="F35" s="2"/>
      <c r="G35" s="9">
        <f>G8/C8-1</f>
        <v>0.30092378752886839</v>
      </c>
      <c r="H35" s="9">
        <f>H8/D8-1</f>
        <v>0.25337147527584802</v>
      </c>
      <c r="I35" s="9">
        <f t="shared" ref="I35:K38" si="28">I8/E8-1</f>
        <v>0.26385328337605984</v>
      </c>
      <c r="J35" s="9">
        <f t="shared" si="28"/>
        <v>0.24814881704894343</v>
      </c>
      <c r="K35" s="9">
        <f t="shared" si="28"/>
        <v>0.15320433161725555</v>
      </c>
      <c r="L35" s="9"/>
      <c r="M35" s="9"/>
      <c r="N35" s="9"/>
      <c r="O35" s="2"/>
      <c r="P35" s="2"/>
      <c r="Q35" s="9" t="e">
        <f t="shared" ref="Q35" si="29">+Q8/P8-1</f>
        <v>#DIV/0!</v>
      </c>
      <c r="R35" s="9" t="e">
        <f t="shared" ref="R35" si="30">+R8/Q8-1</f>
        <v>#DIV/0!</v>
      </c>
      <c r="S35" s="9">
        <f t="shared" ref="S35" si="31">+S8/R8-1</f>
        <v>1.0176902056666188</v>
      </c>
      <c r="T35" s="9">
        <f t="shared" ref="T35:T36" si="32">+T8/S8-1</f>
        <v>0.41364316772400023</v>
      </c>
      <c r="U35" s="9">
        <f>+U8/T8-1</f>
        <v>0.2649757966922146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2:63" x14ac:dyDescent="0.25">
      <c r="B36" t="s">
        <v>41</v>
      </c>
      <c r="C36" s="2"/>
      <c r="D36" s="2"/>
      <c r="E36" s="2"/>
      <c r="F36" s="2"/>
      <c r="G36" s="9">
        <f t="shared" ref="G36:H38" si="33">G9/C9-1</f>
        <v>3.9120594891690841E-2</v>
      </c>
      <c r="H36" s="9">
        <f t="shared" si="33"/>
        <v>7.7199869152764222E-2</v>
      </c>
      <c r="I36" s="9">
        <f t="shared" si="28"/>
        <v>0.18228279386712098</v>
      </c>
      <c r="J36" s="9">
        <f t="shared" si="28"/>
        <v>0.20968259057390193</v>
      </c>
      <c r="K36" s="9">
        <f t="shared" si="28"/>
        <v>0.17517112632233967</v>
      </c>
      <c r="L36" s="9"/>
      <c r="M36" s="9"/>
      <c r="N36" s="9"/>
      <c r="O36" s="2"/>
      <c r="P36" s="9"/>
      <c r="Q36" s="9" t="e">
        <f t="shared" ref="Q36:S36" si="34">+Q9/P9-1</f>
        <v>#DIV/0!</v>
      </c>
      <c r="R36" s="9" t="e">
        <f t="shared" si="34"/>
        <v>#DIV/0!</v>
      </c>
      <c r="S36" s="9">
        <f t="shared" si="34"/>
        <v>0.30363549390098066</v>
      </c>
      <c r="T36" s="9">
        <f t="shared" si="32"/>
        <v>0.11953031831942029</v>
      </c>
      <c r="U36" s="9">
        <f>+U9/T9-1</f>
        <v>0.12667977712225498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2:63" x14ac:dyDescent="0.25">
      <c r="B37" t="s">
        <v>42</v>
      </c>
      <c r="C37" s="2"/>
      <c r="D37" s="2"/>
      <c r="E37" s="2"/>
      <c r="F37" s="2"/>
      <c r="G37" s="9">
        <f t="shared" si="33"/>
        <v>-8.2857142857142851E-2</v>
      </c>
      <c r="H37" s="9">
        <f t="shared" si="33"/>
        <v>-4.691164972634887E-3</v>
      </c>
      <c r="I37" s="9">
        <f t="shared" si="28"/>
        <v>1.7884914463452528E-2</v>
      </c>
      <c r="J37" s="9">
        <f t="shared" si="28"/>
        <v>-3.90625E-3</v>
      </c>
      <c r="K37" s="9">
        <f t="shared" si="28"/>
        <v>-1.8691588785046731E-2</v>
      </c>
      <c r="L37" s="9"/>
      <c r="M37" s="9"/>
      <c r="N37" s="9"/>
      <c r="O37" s="2"/>
      <c r="P37" s="2"/>
      <c r="Q37" s="9" t="e">
        <f t="shared" ref="Q37:T37" si="35">+Q10/P10-1</f>
        <v>#DIV/0!</v>
      </c>
      <c r="R37" s="9" t="e">
        <f t="shared" si="35"/>
        <v>#DIV/0!</v>
      </c>
      <c r="S37" s="9">
        <f t="shared" si="35"/>
        <v>2.2462616822429906</v>
      </c>
      <c r="T37" s="9">
        <f t="shared" si="35"/>
        <v>-0.24499784079458764</v>
      </c>
      <c r="U37" s="9">
        <f>+U10/T10-1</f>
        <v>-1.9828408007626308E-2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2:63" x14ac:dyDescent="0.25">
      <c r="B38" s="1" t="s">
        <v>43</v>
      </c>
      <c r="C38" s="2"/>
      <c r="D38" s="2"/>
      <c r="E38" s="2"/>
      <c r="F38" s="2"/>
      <c r="G38" s="10">
        <f t="shared" si="33"/>
        <v>0.14824889493369597</v>
      </c>
      <c r="H38" s="10">
        <f t="shared" si="33"/>
        <v>0.15926327193932832</v>
      </c>
      <c r="I38" s="10">
        <f t="shared" si="28"/>
        <v>0.20404649160568233</v>
      </c>
      <c r="J38" s="10">
        <f t="shared" si="28"/>
        <v>0.20360305958132052</v>
      </c>
      <c r="K38" s="10">
        <f t="shared" si="28"/>
        <v>0.13838712861514169</v>
      </c>
      <c r="L38" s="10"/>
      <c r="M38" s="10"/>
      <c r="N38" s="10"/>
      <c r="O38" s="2"/>
      <c r="P38" s="2"/>
      <c r="Q38" s="2"/>
      <c r="R38" s="10">
        <f>+R11/Q11-1</f>
        <v>0.56701678786246523</v>
      </c>
      <c r="S38" s="10">
        <f>+S11/R11-1</f>
        <v>0.8262389000286452</v>
      </c>
      <c r="T38" s="10">
        <f>+T11/S11-1</f>
        <v>0.16952661793769797</v>
      </c>
      <c r="U38" s="10">
        <f>+U11/T11-1</f>
        <v>0.17963573938467325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2:63" x14ac:dyDescent="0.25">
      <c r="B39" t="s">
        <v>44</v>
      </c>
      <c r="C39" s="9">
        <f t="shared" ref="C39:G39" si="36">+C13/C11</f>
        <v>0.40394423665419926</v>
      </c>
      <c r="D39" s="9">
        <f t="shared" si="36"/>
        <v>0.40249187432286027</v>
      </c>
      <c r="E39" s="9">
        <f t="shared" si="36"/>
        <v>0.39453293155402497</v>
      </c>
      <c r="F39" s="9">
        <f t="shared" si="36"/>
        <v>0.39039855072463769</v>
      </c>
      <c r="G39" s="9">
        <f t="shared" si="36"/>
        <v>0.39117559964465504</v>
      </c>
      <c r="H39" s="9">
        <f>+H13/H11</f>
        <v>0.39364485981308411</v>
      </c>
      <c r="I39" s="9">
        <f t="shared" ref="I39:J39" si="37">+I13/I11</f>
        <v>0.39569181265641756</v>
      </c>
      <c r="J39" s="9">
        <f t="shared" si="37"/>
        <v>0.39509992474287148</v>
      </c>
      <c r="K39" s="9">
        <f t="shared" ref="K39" si="38">+K13/K11</f>
        <v>0.39850862741697735</v>
      </c>
      <c r="L39" s="9"/>
      <c r="M39" s="9"/>
      <c r="N39" s="9"/>
      <c r="O39" s="2"/>
      <c r="P39" s="9" t="e">
        <f t="shared" ref="P39:U39" si="39">+P13/P11</f>
        <v>#DIV/0!</v>
      </c>
      <c r="Q39" s="9">
        <f t="shared" si="39"/>
        <v>0.5373013735523835</v>
      </c>
      <c r="R39" s="9">
        <f t="shared" si="39"/>
        <v>0.46427957605270698</v>
      </c>
      <c r="S39" s="9">
        <f t="shared" si="39"/>
        <v>0.38328575461931802</v>
      </c>
      <c r="T39" s="9">
        <f t="shared" si="39"/>
        <v>0.39762881896944824</v>
      </c>
      <c r="U39" s="9">
        <f t="shared" si="39"/>
        <v>0.39399245077083994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2:63" x14ac:dyDescent="0.25">
      <c r="B40" t="s">
        <v>45</v>
      </c>
      <c r="C40" s="9">
        <f t="shared" ref="C40:G40" si="40">+C19/C11</f>
        <v>-2.9695115040235746E-2</v>
      </c>
      <c r="D40" s="9">
        <f t="shared" si="40"/>
        <v>3.5319609967497292E-2</v>
      </c>
      <c r="E40" s="9">
        <f t="shared" si="40"/>
        <v>4.240206629358588E-2</v>
      </c>
      <c r="F40" s="9">
        <f t="shared" si="40"/>
        <v>6.5619967793880837E-2</v>
      </c>
      <c r="G40" s="9">
        <f t="shared" si="40"/>
        <v>1.6977593524824794E-2</v>
      </c>
      <c r="H40" s="9">
        <f>+H19/H11</f>
        <v>7.3925233644859811E-2</v>
      </c>
      <c r="I40" s="9">
        <f t="shared" ref="I40:J40" si="41">+I19/I11</f>
        <v>9.4833750446907394E-2</v>
      </c>
      <c r="J40" s="9">
        <f t="shared" si="41"/>
        <v>6.4804749561000088E-2</v>
      </c>
      <c r="K40" s="9">
        <f t="shared" ref="K40" si="42">+K19/K11</f>
        <v>0.10647706581115061</v>
      </c>
      <c r="L40" s="9"/>
      <c r="M40" s="9"/>
      <c r="N40" s="9"/>
      <c r="O40" s="2"/>
      <c r="P40" s="9" t="e">
        <f t="shared" ref="P40:U40" si="43">+P19/P11</f>
        <v>#DIV/0!</v>
      </c>
      <c r="Q40" s="9">
        <f t="shared" si="43"/>
        <v>-0.43657419876110959</v>
      </c>
      <c r="R40" s="9">
        <f t="shared" si="43"/>
        <v>-0.2196505299341163</v>
      </c>
      <c r="S40" s="9">
        <f t="shared" si="43"/>
        <v>-5.7470903786429085E-2</v>
      </c>
      <c r="T40" s="9">
        <f t="shared" si="43"/>
        <v>2.9773879456023174E-2</v>
      </c>
      <c r="U40" s="9">
        <f t="shared" si="43"/>
        <v>6.3645459093182949E-2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2:63" x14ac:dyDescent="0.25">
      <c r="B41" t="s">
        <v>46</v>
      </c>
      <c r="C41" s="9">
        <f t="shared" ref="C41:G41" si="44">+C23/C22</f>
        <v>0</v>
      </c>
      <c r="D41" s="9">
        <f t="shared" si="44"/>
        <v>0.14285714285714285</v>
      </c>
      <c r="E41" s="9">
        <f t="shared" si="44"/>
        <v>-0.22727272727272727</v>
      </c>
      <c r="F41" s="9">
        <f t="shared" si="44"/>
        <v>9.6311475409836061E-2</v>
      </c>
      <c r="G41" s="9">
        <f t="shared" si="44"/>
        <v>-4.6031746031746035E-2</v>
      </c>
      <c r="H41" s="9">
        <f>+H23/H22</f>
        <v>5.3171641791044777E-2</v>
      </c>
      <c r="I41" s="9">
        <f t="shared" ref="I41:J41" si="45">+I23/I22</f>
        <v>5.7060310581437339E-2</v>
      </c>
      <c r="J41" s="9">
        <f t="shared" si="45"/>
        <v>-6.566739606126915</v>
      </c>
      <c r="K41" s="9">
        <f t="shared" ref="K41" si="46">+K23/K22</f>
        <v>-0.29025270758122745</v>
      </c>
      <c r="L41" s="9"/>
      <c r="M41" s="9"/>
      <c r="N41" s="9"/>
      <c r="O41" s="2"/>
      <c r="P41" s="9" t="e">
        <f t="shared" ref="P41:U41" si="47">+P23/P22</f>
        <v>#DIV/0!</v>
      </c>
      <c r="Q41" s="9">
        <f t="shared" si="47"/>
        <v>2.7641808234955371E-2</v>
      </c>
      <c r="R41" s="9">
        <f t="shared" si="47"/>
        <v>0.48</v>
      </c>
      <c r="S41" s="9">
        <f t="shared" si="47"/>
        <v>1.9202206662423085E-2</v>
      </c>
      <c r="T41" s="9">
        <f t="shared" si="47"/>
        <v>9.1770788453252913E-2</v>
      </c>
      <c r="U41" s="9">
        <f t="shared" si="47"/>
        <v>-1.3958787878787879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2:63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2:63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2:63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2:63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2:63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2:63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2:63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3:63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3:63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3:63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3:63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3:63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3:63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3:63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3:63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3:63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3:63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3:63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3:63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3:63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3:63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3:63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3:63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3:63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3:63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3:63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3:63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3:63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3:63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3:63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3:63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3:63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3:63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3:63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3:63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3:63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3:63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3:63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3:63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3:63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3:63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3:63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3:63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3:63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3:63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3:63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3:63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3:63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3:63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3:63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3:63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3:63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3:63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3:63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3:63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3:63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3:63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3:63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3:63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3:63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3:63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3:63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3:63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3:63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3:63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3:63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3:63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3:63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3:63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3:63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3:63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3:63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3:63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3:63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3:63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3:63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3:63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3:63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3:63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3:63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3:63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3:63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3:63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3:63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3:63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3:63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3:63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3:63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3:63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3:63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3:63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3:63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3:63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3:63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3:63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3:63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3:63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3:63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3:63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3:63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3:63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3:63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3:63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3:63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3:63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3:63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3:63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3:63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3:63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3:63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3:63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3:63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3:63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3:63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3:63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3:63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3:63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3:63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3:63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3:63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3:63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3:63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3:63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3:63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3:63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3:63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3:63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3:63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3:63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3:63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  <row r="172" spans="3:63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</row>
    <row r="173" spans="3:63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</row>
    <row r="174" spans="3:63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</row>
    <row r="175" spans="3:63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</row>
    <row r="176" spans="3:63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</row>
    <row r="177" spans="3:63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</row>
    <row r="178" spans="3:63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</row>
    <row r="179" spans="3:63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</row>
    <row r="180" spans="3:63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</row>
    <row r="181" spans="3:63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</row>
    <row r="182" spans="3:63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</row>
    <row r="183" spans="3:63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</row>
    <row r="184" spans="3:63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</row>
    <row r="185" spans="3:63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</row>
    <row r="186" spans="3:63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</row>
    <row r="187" spans="3:63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</row>
    <row r="188" spans="3:63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</row>
    <row r="189" spans="3:63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</row>
    <row r="190" spans="3:63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</row>
    <row r="191" spans="3:63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</row>
    <row r="192" spans="3:63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3:63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3:63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3:63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3:63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3:63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3:63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3:63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3:63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3:63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</row>
    <row r="202" spans="3:63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</row>
    <row r="203" spans="3:63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</row>
    <row r="204" spans="3:63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</row>
    <row r="205" spans="3:63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</row>
    <row r="206" spans="3:63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</row>
    <row r="207" spans="3:63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</row>
    <row r="208" spans="3:63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</row>
    <row r="209" spans="3:63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</row>
    <row r="210" spans="3:63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</row>
    <row r="211" spans="3:63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</row>
    <row r="212" spans="3:63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</row>
    <row r="213" spans="3:63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</row>
    <row r="214" spans="3:63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spans="3:63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</row>
    <row r="216" spans="3:63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</row>
    <row r="217" spans="3:63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</row>
    <row r="218" spans="3:63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</row>
    <row r="219" spans="3:63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</row>
    <row r="220" spans="3:63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</row>
    <row r="221" spans="3:63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</row>
    <row r="222" spans="3:63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</row>
    <row r="223" spans="3:63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</row>
    <row r="224" spans="3:63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</row>
    <row r="225" spans="3:63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</row>
    <row r="226" spans="3:63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</row>
    <row r="227" spans="3:63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</row>
    <row r="228" spans="3:63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</row>
    <row r="229" spans="3:63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</row>
    <row r="230" spans="3:63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</row>
    <row r="231" spans="3:63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</row>
    <row r="232" spans="3:63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</row>
    <row r="233" spans="3:63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</row>
    <row r="234" spans="3:63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</row>
    <row r="235" spans="3:63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</row>
    <row r="236" spans="3:63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</row>
    <row r="237" spans="3:63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</row>
    <row r="238" spans="3:63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</row>
    <row r="239" spans="3:63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</row>
    <row r="240" spans="3:63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</row>
    <row r="241" spans="3:63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</row>
    <row r="242" spans="3:63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</row>
    <row r="243" spans="3:63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</row>
    <row r="244" spans="3:63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</row>
    <row r="245" spans="3:63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</row>
    <row r="246" spans="3:63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</row>
    <row r="247" spans="3:63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</row>
    <row r="248" spans="3:63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</row>
    <row r="249" spans="3:63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</row>
    <row r="250" spans="3:63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</row>
    <row r="251" spans="3:63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</row>
    <row r="252" spans="3:63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</row>
    <row r="253" spans="3:63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</row>
    <row r="254" spans="3:63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</row>
    <row r="255" spans="3:63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</row>
    <row r="256" spans="3:63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</row>
    <row r="257" spans="3:63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</row>
    <row r="258" spans="3:63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</row>
    <row r="259" spans="3:63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</row>
    <row r="260" spans="3:63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</row>
    <row r="261" spans="3:63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</row>
    <row r="262" spans="3:63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</row>
    <row r="263" spans="3:63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</row>
    <row r="264" spans="3:63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</row>
    <row r="265" spans="3:63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</row>
    <row r="266" spans="3:63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</row>
    <row r="267" spans="3:63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</row>
    <row r="268" spans="3:63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</row>
    <row r="269" spans="3:63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</row>
    <row r="270" spans="3:63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</row>
    <row r="271" spans="3:63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</row>
    <row r="272" spans="3:63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</row>
    <row r="273" spans="3:63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</row>
    <row r="274" spans="3:63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</row>
    <row r="275" spans="3:63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</row>
    <row r="276" spans="3:63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</row>
    <row r="277" spans="3:63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</row>
    <row r="278" spans="3:63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</row>
    <row r="279" spans="3:63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</row>
    <row r="280" spans="3:63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</row>
    <row r="281" spans="3:63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</row>
    <row r="282" spans="3:63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</row>
    <row r="283" spans="3:63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</row>
    <row r="284" spans="3:63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</row>
    <row r="285" spans="3:63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</row>
    <row r="286" spans="3:63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</row>
    <row r="287" spans="3:63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</row>
    <row r="288" spans="3:63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</row>
    <row r="289" spans="3:63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</row>
    <row r="290" spans="3:63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</row>
    <row r="291" spans="3:63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</row>
    <row r="292" spans="3:63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</row>
    <row r="293" spans="3:63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</row>
    <row r="294" spans="3:63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</row>
    <row r="295" spans="3:63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</row>
    <row r="296" spans="3:63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</row>
    <row r="297" spans="3:63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</row>
    <row r="298" spans="3:63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</row>
    <row r="299" spans="3:63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</row>
    <row r="300" spans="3:63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</row>
    <row r="301" spans="3:63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</row>
    <row r="302" spans="3:63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</row>
    <row r="303" spans="3:63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</row>
    <row r="304" spans="3:63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</row>
    <row r="305" spans="3:63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</row>
    <row r="306" spans="3:63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</row>
    <row r="307" spans="3:63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</row>
    <row r="308" spans="3:63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</row>
    <row r="309" spans="3:63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</row>
    <row r="310" spans="3:63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</row>
    <row r="311" spans="3:63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</row>
    <row r="312" spans="3:63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</row>
    <row r="313" spans="3:63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</row>
    <row r="314" spans="3:63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</row>
    <row r="315" spans="3:63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</row>
    <row r="316" spans="3:63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</row>
    <row r="317" spans="3:63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</row>
    <row r="318" spans="3:63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</row>
    <row r="319" spans="3:63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</row>
    <row r="320" spans="3:63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</row>
    <row r="321" spans="3:63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</row>
    <row r="322" spans="3:63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</row>
    <row r="323" spans="3:63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</row>
    <row r="324" spans="3:63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</row>
    <row r="325" spans="3:63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</row>
    <row r="326" spans="3:63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</row>
    <row r="327" spans="3:63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</row>
    <row r="328" spans="3:63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</row>
    <row r="329" spans="3:63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</row>
    <row r="330" spans="3:63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</row>
    <row r="331" spans="3:63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</row>
    <row r="332" spans="3:63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</row>
    <row r="333" spans="3:63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</row>
    <row r="334" spans="3:63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</row>
    <row r="335" spans="3:63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</row>
    <row r="336" spans="3:63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</row>
    <row r="337" spans="3:63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</row>
    <row r="338" spans="3:63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</row>
    <row r="339" spans="3:63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</row>
    <row r="340" spans="3:63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</row>
    <row r="341" spans="3:63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</row>
    <row r="342" spans="3:63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</row>
    <row r="343" spans="3:63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</row>
    <row r="344" spans="3:63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</row>
    <row r="345" spans="3:63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</row>
    <row r="346" spans="3:63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</row>
    <row r="347" spans="3:63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</row>
    <row r="348" spans="3:63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</row>
    <row r="349" spans="3:63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</row>
    <row r="350" spans="3:63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</row>
    <row r="351" spans="3:63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</row>
    <row r="352" spans="3:63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</row>
    <row r="353" spans="3:63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</row>
    <row r="354" spans="3:63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</row>
    <row r="355" spans="3:63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</row>
    <row r="356" spans="3:63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</row>
    <row r="357" spans="3:63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</row>
    <row r="358" spans="3:63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</row>
    <row r="359" spans="3:63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</row>
    <row r="360" spans="3:63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</row>
    <row r="361" spans="3:63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</row>
    <row r="362" spans="3:63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</row>
    <row r="363" spans="3:63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</row>
    <row r="364" spans="3:63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</row>
    <row r="365" spans="3:63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</row>
    <row r="366" spans="3:63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</row>
    <row r="367" spans="3:63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</row>
  </sheetData>
  <hyperlinks>
    <hyperlink ref="A1" location="Main!A1" display="Main" xr:uid="{6275E25D-3ABB-4FD3-BAAF-2C726BEAAB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2024-10-23T12:54:04Z</dcterms:created>
  <dcterms:modified xsi:type="dcterms:W3CDTF">2025-05-08T17:30:39Z</dcterms:modified>
</cp:coreProperties>
</file>