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5B0FD5FC-F535-4A6A-9C11-283089A2E4A6}" xr6:coauthVersionLast="47" xr6:coauthVersionMax="47" xr10:uidLastSave="{00000000-0000-0000-0000-000000000000}"/>
  <bookViews>
    <workbookView xWindow="19095" yWindow="0" windowWidth="19410" windowHeight="20925" xr2:uid="{834B17E9-43EF-4674-AF9A-C8EEC3EA36D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" i="2" l="1"/>
  <c r="I30" i="2"/>
  <c r="J29" i="2"/>
  <c r="I29" i="2"/>
  <c r="J28" i="2"/>
  <c r="I28" i="2"/>
  <c r="G30" i="2"/>
  <c r="F30" i="2"/>
  <c r="E30" i="2"/>
  <c r="D30" i="2"/>
  <c r="C30" i="2"/>
  <c r="G29" i="2"/>
  <c r="F29" i="2"/>
  <c r="E29" i="2"/>
  <c r="D29" i="2"/>
  <c r="C29" i="2"/>
  <c r="G28" i="2"/>
  <c r="F28" i="2"/>
  <c r="E28" i="2"/>
  <c r="D28" i="2"/>
  <c r="C28" i="2"/>
  <c r="H30" i="2"/>
  <c r="H28" i="2"/>
  <c r="H29" i="2"/>
  <c r="H27" i="2"/>
  <c r="G5" i="2"/>
  <c r="F5" i="2"/>
  <c r="E5" i="2"/>
  <c r="D5" i="2"/>
  <c r="C5" i="2"/>
  <c r="C19" i="2"/>
  <c r="D18" i="2"/>
  <c r="D10" i="2"/>
  <c r="D16" i="2" s="1"/>
  <c r="D19" i="2" s="1"/>
  <c r="D22" i="2" s="1"/>
  <c r="D24" i="2" s="1"/>
  <c r="H5" i="2"/>
  <c r="J24" i="2"/>
  <c r="I24" i="2"/>
  <c r="H18" i="2"/>
  <c r="G10" i="2"/>
  <c r="G16" i="2" s="1"/>
  <c r="G19" i="2" s="1"/>
  <c r="G22" i="2" s="1"/>
  <c r="G24" i="2" s="1"/>
  <c r="F10" i="2"/>
  <c r="F16" i="2" s="1"/>
  <c r="F19" i="2" s="1"/>
  <c r="F22" i="2" s="1"/>
  <c r="F24" i="2" s="1"/>
  <c r="E10" i="2"/>
  <c r="E16" i="2" s="1"/>
  <c r="E19" i="2" s="1"/>
  <c r="E22" i="2" s="1"/>
  <c r="E24" i="2" s="1"/>
  <c r="C10" i="2"/>
  <c r="C16" i="2" s="1"/>
  <c r="H10" i="2"/>
  <c r="H16" i="2" s="1"/>
  <c r="H19" i="2" s="1"/>
  <c r="H22" i="2" s="1"/>
  <c r="H24" i="2" s="1"/>
  <c r="I7" i="1"/>
  <c r="I6" i="1"/>
  <c r="I4" i="1"/>
  <c r="C22" i="2" l="1"/>
  <c r="C24" i="2" s="1"/>
</calcChain>
</file>

<file path=xl/sharedStrings.xml><?xml version="1.0" encoding="utf-8"?>
<sst xmlns="http://schemas.openxmlformats.org/spreadsheetml/2006/main" count="46" uniqueCount="42">
  <si>
    <t>Rebublic Services</t>
  </si>
  <si>
    <t>numbers in mio USD</t>
  </si>
  <si>
    <t>Price</t>
  </si>
  <si>
    <t>Shares</t>
  </si>
  <si>
    <t>MC</t>
  </si>
  <si>
    <t>Cash</t>
  </si>
  <si>
    <t>Debt</t>
  </si>
  <si>
    <t>EV</t>
  </si>
  <si>
    <t>Q225</t>
  </si>
  <si>
    <t>Main</t>
  </si>
  <si>
    <t>Q124</t>
  </si>
  <si>
    <t>Q224</t>
  </si>
  <si>
    <t>Q324</t>
  </si>
  <si>
    <t>Q424</t>
  </si>
  <si>
    <t>Q125</t>
  </si>
  <si>
    <t>Q325</t>
  </si>
  <si>
    <t>Q425</t>
  </si>
  <si>
    <t>Revenue</t>
  </si>
  <si>
    <t>COGS</t>
  </si>
  <si>
    <t>Gross Profit</t>
  </si>
  <si>
    <t>D&amp;A</t>
  </si>
  <si>
    <t>Accretion</t>
  </si>
  <si>
    <t>SG&amp;A</t>
  </si>
  <si>
    <t>Divestitures</t>
  </si>
  <si>
    <t>Restrucuting</t>
  </si>
  <si>
    <t>Operating Income</t>
  </si>
  <si>
    <t>Interest Expense</t>
  </si>
  <si>
    <t>Other Income</t>
  </si>
  <si>
    <t>Pretax Income</t>
  </si>
  <si>
    <t>Tax Expense</t>
  </si>
  <si>
    <t>Net Income</t>
  </si>
  <si>
    <t>Minority Interest</t>
  </si>
  <si>
    <t>EPS</t>
  </si>
  <si>
    <t>Group 1 Revenue</t>
  </si>
  <si>
    <t>Group 2 Revenue</t>
  </si>
  <si>
    <t>Recycling &amp; Waste</t>
  </si>
  <si>
    <t>Group 3 (Enviromental)</t>
  </si>
  <si>
    <t>Other</t>
  </si>
  <si>
    <t>Revenue Growth</t>
  </si>
  <si>
    <t>Gross Margin</t>
  </si>
  <si>
    <t>Operating Margin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</si>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</sst>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;\(#,##0\)"/>
    <numFmt numFmtId="166" formatCode="#,##0.00;\(#,##0.00\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5" fontId="0" fillId="0" borderId="0" xfId="0" applyNumberFormat="1"/>
    <xf numFmtId="0" fontId="0" fillId="0" borderId="0" xfId="0" applyAlignment="1">
      <alignment horizontal="right"/>
    </xf>
    <xf numFmtId="0" fontId="3" fillId="0" borderId="0" xfId="2"/>
    <xf numFmtId="165" fontId="2" fillId="0" borderId="0" xfId="0" applyNumberFormat="1" applyFont="1"/>
    <xf numFmtId="166" fontId="0" fillId="0" borderId="0" xfId="0" applyNumberFormat="1"/>
    <xf numFmtId="9" fontId="2" fillId="0" borderId="0" xfId="1" applyFont="1"/>
    <xf numFmtId="9" fontId="0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D06C-9770-4E13-A28D-821EBD3CB716}">
  <dimension ref="A1:J7"/>
  <sheetViews>
    <sheetView tabSelected="1" zoomScale="200" zoomScaleNormal="200" workbookViewId="0">
      <selection activeCell="I3" sqref="I3"/>
    </sheetView>
  </sheetViews>
  <sheetFormatPr defaultRowHeight="12.75" x14ac:dyDescent="0.2"/>
  <cols>
    <col min="1" max="1" width="3.7109375" customWidth="1"/>
  </cols>
  <sheetData>
    <row r="1" spans="1:10" x14ac:dyDescent="0.2">
      <c r="A1" s="1" t="s">
        <v>0</v>
      </c>
    </row>
    <row r="2" spans="1:10" x14ac:dyDescent="0.2">
      <c r="A2" t="s">
        <v>1</v>
      </c>
      <c r="H2" t="s">
        <v>2</v>
      </c>
      <c r="I2">
        <v>221.37</v>
      </c>
    </row>
    <row r="3" spans="1:10" x14ac:dyDescent="0.2">
      <c r="H3" t="s">
        <v>3</v>
      </c>
      <c r="I3" s="2">
        <v>312.21582000000001</v>
      </c>
      <c r="J3" s="3" t="s">
        <v>8</v>
      </c>
    </row>
    <row r="4" spans="1:10" x14ac:dyDescent="0.2">
      <c r="H4" t="s">
        <v>4</v>
      </c>
      <c r="I4" s="2">
        <f>+I2*I3</f>
        <v>69115.216073400006</v>
      </c>
    </row>
    <row r="5" spans="1:10" x14ac:dyDescent="0.2">
      <c r="H5" t="s">
        <v>5</v>
      </c>
      <c r="I5" s="2">
        <v>122</v>
      </c>
      <c r="J5" s="3" t="s">
        <v>8</v>
      </c>
    </row>
    <row r="6" spans="1:10" x14ac:dyDescent="0.2">
      <c r="H6" t="s">
        <v>6</v>
      </c>
      <c r="I6" s="2">
        <f>12546+421</f>
        <v>12967</v>
      </c>
      <c r="J6" s="3" t="s">
        <v>8</v>
      </c>
    </row>
    <row r="7" spans="1:10" x14ac:dyDescent="0.2">
      <c r="H7" t="s">
        <v>7</v>
      </c>
      <c r="I7" s="2">
        <f>+I4-I5+I6</f>
        <v>81960.216073400006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2DEF-63CE-4572-A9FB-E66CDC19E7CB}">
  <dimension ref="A1:BL215"/>
  <sheetViews>
    <sheetView zoomScale="200" zoomScaleNormal="200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J28" sqref="J28"/>
    </sheetView>
  </sheetViews>
  <sheetFormatPr defaultRowHeight="12.75" x14ac:dyDescent="0.2"/>
  <cols>
    <col min="1" max="1" width="4.7109375" customWidth="1"/>
    <col min="2" max="2" width="26.7109375" customWidth="1"/>
  </cols>
  <sheetData>
    <row r="1" spans="1:64" x14ac:dyDescent="0.2">
      <c r="A1" s="4" t="s">
        <v>9</v>
      </c>
    </row>
    <row r="2" spans="1:64" x14ac:dyDescent="0.2"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8</v>
      </c>
      <c r="I2" s="3" t="s">
        <v>15</v>
      </c>
      <c r="J2" s="3" t="s">
        <v>16</v>
      </c>
    </row>
    <row r="3" spans="1:64" x14ac:dyDescent="0.2">
      <c r="B3" t="s">
        <v>33</v>
      </c>
      <c r="C3" s="2"/>
      <c r="D3" s="2">
        <v>1766</v>
      </c>
      <c r="E3" s="2"/>
      <c r="F3" s="2"/>
      <c r="G3" s="2"/>
      <c r="H3" s="2">
        <v>1886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2">
      <c r="B4" t="s">
        <v>34</v>
      </c>
      <c r="C4" s="2"/>
      <c r="D4" s="2">
        <v>1809</v>
      </c>
      <c r="E4" s="2"/>
      <c r="F4" s="2"/>
      <c r="G4" s="2"/>
      <c r="H4" s="2">
        <v>1887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1:64" x14ac:dyDescent="0.2">
      <c r="B5" t="s">
        <v>35</v>
      </c>
      <c r="C5" s="2">
        <f t="shared" ref="C5:G5" si="0">+C3+C4</f>
        <v>0</v>
      </c>
      <c r="D5" s="2">
        <f t="shared" si="0"/>
        <v>3575</v>
      </c>
      <c r="E5" s="2">
        <f t="shared" si="0"/>
        <v>0</v>
      </c>
      <c r="F5" s="2">
        <f t="shared" si="0"/>
        <v>0</v>
      </c>
      <c r="G5" s="2">
        <f t="shared" si="0"/>
        <v>0</v>
      </c>
      <c r="H5" s="2">
        <f>+H3+H4</f>
        <v>3773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1:64" x14ac:dyDescent="0.2">
      <c r="B6" t="s">
        <v>36</v>
      </c>
      <c r="C6" s="2"/>
      <c r="D6" s="2">
        <v>473</v>
      </c>
      <c r="E6" s="2"/>
      <c r="F6" s="2"/>
      <c r="G6" s="2"/>
      <c r="H6" s="2">
        <v>462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spans="1:64" x14ac:dyDescent="0.2">
      <c r="B7" t="s">
        <v>37</v>
      </c>
      <c r="C7" s="2"/>
      <c r="D7" s="2">
        <v>0</v>
      </c>
      <c r="E7" s="2"/>
      <c r="F7" s="2"/>
      <c r="G7" s="2"/>
      <c r="H7" s="2"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</row>
    <row r="8" spans="1:64" x14ac:dyDescent="0.2">
      <c r="B8" s="1" t="s">
        <v>17</v>
      </c>
      <c r="C8" s="5"/>
      <c r="D8" s="5">
        <v>4048</v>
      </c>
      <c r="E8" s="5"/>
      <c r="F8" s="5"/>
      <c r="G8" s="5"/>
      <c r="H8" s="5">
        <v>4235</v>
      </c>
      <c r="I8" s="5"/>
      <c r="J8" s="5"/>
      <c r="K8" s="5"/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9" spans="1:64" x14ac:dyDescent="0.2">
      <c r="B9" t="s">
        <v>18</v>
      </c>
      <c r="C9" s="2"/>
      <c r="D9" s="2">
        <v>2383</v>
      </c>
      <c r="E9" s="2"/>
      <c r="F9" s="2"/>
      <c r="G9" s="2"/>
      <c r="H9" s="2">
        <v>2449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</row>
    <row r="10" spans="1:64" x14ac:dyDescent="0.2">
      <c r="B10" t="s">
        <v>19</v>
      </c>
      <c r="C10" s="2">
        <f t="shared" ref="C10:G10" si="1">+C8-C9</f>
        <v>0</v>
      </c>
      <c r="D10" s="2">
        <f t="shared" si="1"/>
        <v>1665</v>
      </c>
      <c r="E10" s="2">
        <f t="shared" si="1"/>
        <v>0</v>
      </c>
      <c r="F10" s="2">
        <f t="shared" si="1"/>
        <v>0</v>
      </c>
      <c r="G10" s="2">
        <f t="shared" si="1"/>
        <v>0</v>
      </c>
      <c r="H10" s="2">
        <f>+H8-H9</f>
        <v>1786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</row>
    <row r="11" spans="1:64" x14ac:dyDescent="0.2">
      <c r="B11" t="s">
        <v>20</v>
      </c>
      <c r="C11" s="2"/>
      <c r="D11" s="2">
        <v>413</v>
      </c>
      <c r="E11" s="2"/>
      <c r="F11" s="2"/>
      <c r="G11" s="2"/>
      <c r="H11" s="2">
        <v>463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</row>
    <row r="12" spans="1:64" x14ac:dyDescent="0.2">
      <c r="B12" t="s">
        <v>21</v>
      </c>
      <c r="C12" s="2"/>
      <c r="D12" s="2">
        <v>27</v>
      </c>
      <c r="E12" s="2"/>
      <c r="F12" s="2"/>
      <c r="G12" s="2"/>
      <c r="H12" s="2">
        <v>28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</row>
    <row r="13" spans="1:64" x14ac:dyDescent="0.2">
      <c r="B13" t="s">
        <v>22</v>
      </c>
      <c r="C13" s="2"/>
      <c r="D13" s="2">
        <v>407</v>
      </c>
      <c r="E13" s="2"/>
      <c r="F13" s="2"/>
      <c r="G13" s="2"/>
      <c r="H13" s="2">
        <v>425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</row>
    <row r="14" spans="1:64" x14ac:dyDescent="0.2">
      <c r="B14" t="s">
        <v>23</v>
      </c>
      <c r="C14" s="2"/>
      <c r="D14" s="2">
        <v>-2</v>
      </c>
      <c r="E14" s="2"/>
      <c r="F14" s="2"/>
      <c r="G14" s="2"/>
      <c r="H14" s="2">
        <v>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</row>
    <row r="15" spans="1:64" x14ac:dyDescent="0.2">
      <c r="B15" t="s">
        <v>24</v>
      </c>
      <c r="C15" s="2"/>
      <c r="D15" s="2">
        <v>6</v>
      </c>
      <c r="E15" s="2"/>
      <c r="F15" s="2"/>
      <c r="G15" s="2"/>
      <c r="H15" s="2">
        <v>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</row>
    <row r="16" spans="1:64" x14ac:dyDescent="0.2">
      <c r="B16" t="s">
        <v>25</v>
      </c>
      <c r="C16" s="2">
        <f t="shared" ref="C16:G16" si="2">+C10-SUM(C11:C15)</f>
        <v>0</v>
      </c>
      <c r="D16" s="2">
        <f t="shared" si="2"/>
        <v>814</v>
      </c>
      <c r="E16" s="2">
        <f t="shared" si="2"/>
        <v>0</v>
      </c>
      <c r="F16" s="2">
        <f t="shared" si="2"/>
        <v>0</v>
      </c>
      <c r="G16" s="2">
        <f t="shared" si="2"/>
        <v>0</v>
      </c>
      <c r="H16" s="2">
        <f>+H10-SUM(H11:H15)</f>
        <v>861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</row>
    <row r="17" spans="1:64" x14ac:dyDescent="0.2">
      <c r="B17" t="s">
        <v>26</v>
      </c>
      <c r="C17" s="2"/>
      <c r="D17" s="2">
        <v>128</v>
      </c>
      <c r="E17" s="2"/>
      <c r="F17" s="2"/>
      <c r="G17" s="2"/>
      <c r="H17" s="2">
        <v>145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</row>
    <row r="18" spans="1:64" x14ac:dyDescent="0.2">
      <c r="B18" t="s">
        <v>27</v>
      </c>
      <c r="C18" s="2"/>
      <c r="D18" s="2">
        <f>-34+1+1</f>
        <v>-32</v>
      </c>
      <c r="E18" s="2"/>
      <c r="F18" s="2"/>
      <c r="G18" s="2"/>
      <c r="H18" s="2">
        <f>-2+2+4</f>
        <v>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</row>
    <row r="19" spans="1:64" x14ac:dyDescent="0.2">
      <c r="B19" t="s">
        <v>28</v>
      </c>
      <c r="C19" s="2">
        <f t="shared" ref="C19:G19" si="3">+C16-C17+C18</f>
        <v>0</v>
      </c>
      <c r="D19" s="2">
        <f t="shared" si="3"/>
        <v>654</v>
      </c>
      <c r="E19" s="2">
        <f t="shared" si="3"/>
        <v>0</v>
      </c>
      <c r="F19" s="2">
        <f t="shared" si="3"/>
        <v>0</v>
      </c>
      <c r="G19" s="2">
        <f t="shared" si="3"/>
        <v>0</v>
      </c>
      <c r="H19" s="2">
        <f>+H16-H17+H18</f>
        <v>720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</row>
    <row r="20" spans="1:64" x14ac:dyDescent="0.2">
      <c r="B20" t="s">
        <v>29</v>
      </c>
      <c r="C20" s="2"/>
      <c r="D20" s="2">
        <v>142</v>
      </c>
      <c r="E20" s="2"/>
      <c r="F20" s="2"/>
      <c r="G20" s="2"/>
      <c r="H20" s="2">
        <v>170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</row>
    <row r="21" spans="1:64" x14ac:dyDescent="0.2">
      <c r="B21" t="s">
        <v>31</v>
      </c>
      <c r="C21" s="2">
        <v>0</v>
      </c>
      <c r="D21" s="2">
        <v>0</v>
      </c>
      <c r="E21" s="2"/>
      <c r="F21" s="2"/>
      <c r="G21" s="2"/>
      <c r="H21" s="2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</row>
    <row r="22" spans="1:64" x14ac:dyDescent="0.2">
      <c r="B22" t="s">
        <v>30</v>
      </c>
      <c r="C22" s="2">
        <f t="shared" ref="C22:G22" si="4">+C19-C20-C21</f>
        <v>0</v>
      </c>
      <c r="D22" s="2">
        <f t="shared" si="4"/>
        <v>512</v>
      </c>
      <c r="E22" s="2">
        <f t="shared" si="4"/>
        <v>0</v>
      </c>
      <c r="F22" s="2">
        <f t="shared" si="4"/>
        <v>0</v>
      </c>
      <c r="G22" s="2">
        <f t="shared" si="4"/>
        <v>0</v>
      </c>
      <c r="H22" s="2">
        <f>+H19-H20-H21</f>
        <v>550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</row>
    <row r="23" spans="1:64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</row>
    <row r="24" spans="1:64" x14ac:dyDescent="0.2">
      <c r="B24" t="s">
        <v>32</v>
      </c>
      <c r="C24" s="6" t="e">
        <f t="shared" ref="C24:G24" si="5">+C22/C25</f>
        <v>#DIV/0!</v>
      </c>
      <c r="D24" s="6">
        <f t="shared" si="5"/>
        <v>1.6259129882502383</v>
      </c>
      <c r="E24" s="6" t="e">
        <f t="shared" si="5"/>
        <v>#DIV/0!</v>
      </c>
      <c r="F24" s="6" t="e">
        <f t="shared" si="5"/>
        <v>#DIV/0!</v>
      </c>
      <c r="G24" s="6" t="e">
        <f t="shared" si="5"/>
        <v>#DIV/0!</v>
      </c>
      <c r="H24" s="6">
        <f>+H22/H25</f>
        <v>1.7566272756307888</v>
      </c>
      <c r="I24" s="6" t="e">
        <f t="shared" ref="I24:J24" si="6">+I22/I25</f>
        <v>#DIV/0!</v>
      </c>
      <c r="J24" s="6" t="e">
        <f t="shared" si="6"/>
        <v>#DIV/0!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</row>
    <row r="25" spans="1:64" x14ac:dyDescent="0.2">
      <c r="B25" t="s">
        <v>3</v>
      </c>
      <c r="C25" s="2"/>
      <c r="D25" s="2">
        <v>314.89999999999998</v>
      </c>
      <c r="E25" s="2"/>
      <c r="F25" s="2"/>
      <c r="G25" s="2"/>
      <c r="H25" s="2">
        <v>313.10000000000002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</row>
    <row r="26" spans="1:64" x14ac:dyDescent="0.2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</row>
    <row r="27" spans="1:64" s="1" customFormat="1" x14ac:dyDescent="0.2">
      <c r="A27"/>
      <c r="B27" s="1" t="s">
        <v>38</v>
      </c>
      <c r="C27" s="5"/>
      <c r="D27" s="5"/>
      <c r="E27" s="5"/>
      <c r="F27" s="5"/>
      <c r="G27" s="5"/>
      <c r="H27" s="7">
        <f>+H8/D8-1</f>
        <v>4.6195652173913082E-2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</row>
    <row r="28" spans="1:64" x14ac:dyDescent="0.2">
      <c r="B28" t="s">
        <v>39</v>
      </c>
      <c r="C28" s="8" t="e">
        <f t="shared" ref="C28:H28" si="7">+C10/C8</f>
        <v>#DIV/0!</v>
      </c>
      <c r="D28" s="8">
        <f t="shared" si="7"/>
        <v>0.41131422924901184</v>
      </c>
      <c r="E28" s="8" t="e">
        <f t="shared" si="7"/>
        <v>#DIV/0!</v>
      </c>
      <c r="F28" s="8" t="e">
        <f t="shared" si="7"/>
        <v>#DIV/0!</v>
      </c>
      <c r="G28" s="8" t="e">
        <f t="shared" si="7"/>
        <v>#DIV/0!</v>
      </c>
      <c r="H28" s="8">
        <f>+H10/H8</f>
        <v>0.42172373081463993</v>
      </c>
      <c r="I28" s="8" t="e">
        <f t="shared" ref="I28:J28" si="8">+I10/I8</f>
        <v>#DIV/0!</v>
      </c>
      <c r="J28" s="8" t="e">
        <f t="shared" si="8"/>
        <v>#DIV/0!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</row>
    <row r="29" spans="1:64" x14ac:dyDescent="0.2">
      <c r="B29" t="s">
        <v>40</v>
      </c>
      <c r="C29" s="8" t="e">
        <f t="shared" ref="C29:H29" si="9">+C16/C8</f>
        <v>#DIV/0!</v>
      </c>
      <c r="D29" s="8">
        <f t="shared" si="9"/>
        <v>0.20108695652173914</v>
      </c>
      <c r="E29" s="8" t="e">
        <f t="shared" si="9"/>
        <v>#DIV/0!</v>
      </c>
      <c r="F29" s="8" t="e">
        <f t="shared" si="9"/>
        <v>#DIV/0!</v>
      </c>
      <c r="G29" s="8" t="e">
        <f t="shared" si="9"/>
        <v>#DIV/0!</v>
      </c>
      <c r="H29" s="8">
        <f>+H16/H8</f>
        <v>0.20330578512396694</v>
      </c>
      <c r="I29" s="8" t="e">
        <f t="shared" ref="I29:J29" si="10">+I16/I8</f>
        <v>#DIV/0!</v>
      </c>
      <c r="J29" s="8" t="e">
        <f t="shared" si="10"/>
        <v>#DIV/0!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</row>
    <row r="30" spans="1:64" x14ac:dyDescent="0.2">
      <c r="B30" t="s">
        <v>41</v>
      </c>
      <c r="C30" s="8" t="e">
        <f t="shared" ref="C30:H30" si="11">+C20/C19</f>
        <v>#DIV/0!</v>
      </c>
      <c r="D30" s="8">
        <f t="shared" si="11"/>
        <v>0.21712538226299694</v>
      </c>
      <c r="E30" s="8" t="e">
        <f t="shared" si="11"/>
        <v>#DIV/0!</v>
      </c>
      <c r="F30" s="8" t="e">
        <f t="shared" si="11"/>
        <v>#DIV/0!</v>
      </c>
      <c r="G30" s="8" t="e">
        <f t="shared" si="11"/>
        <v>#DIV/0!</v>
      </c>
      <c r="H30" s="8">
        <f>+H20/H19</f>
        <v>0.2361111111111111</v>
      </c>
      <c r="I30" s="8" t="e">
        <f t="shared" ref="I30:J30" si="12">+I20/I19</f>
        <v>#DIV/0!</v>
      </c>
      <c r="J30" s="8" t="e">
        <f t="shared" si="12"/>
        <v>#DIV/0!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</row>
    <row r="31" spans="1:64" x14ac:dyDescent="0.2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</row>
    <row r="32" spans="1:64" x14ac:dyDescent="0.2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</row>
    <row r="33" spans="3:64" x14ac:dyDescent="0.2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</row>
    <row r="34" spans="3:64" x14ac:dyDescent="0.2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</row>
    <row r="35" spans="3:64" x14ac:dyDescent="0.2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</row>
    <row r="36" spans="3:64" x14ac:dyDescent="0.2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</row>
    <row r="37" spans="3:64" x14ac:dyDescent="0.2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</row>
    <row r="38" spans="3:64" x14ac:dyDescent="0.2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</row>
    <row r="39" spans="3:64" x14ac:dyDescent="0.2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</row>
    <row r="40" spans="3:64" x14ac:dyDescent="0.2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</row>
    <row r="41" spans="3:64" x14ac:dyDescent="0.2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</row>
    <row r="42" spans="3:64" x14ac:dyDescent="0.2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</row>
    <row r="43" spans="3:64" x14ac:dyDescent="0.2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spans="3:64" x14ac:dyDescent="0.2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</row>
    <row r="45" spans="3:64" x14ac:dyDescent="0.2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</row>
    <row r="46" spans="3:64" x14ac:dyDescent="0.2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</row>
    <row r="47" spans="3:64" x14ac:dyDescent="0.2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</row>
    <row r="48" spans="3:64" x14ac:dyDescent="0.2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</row>
    <row r="49" spans="3:64" x14ac:dyDescent="0.2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</row>
    <row r="50" spans="3:64" x14ac:dyDescent="0.2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</row>
    <row r="51" spans="3:64" x14ac:dyDescent="0.2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</row>
    <row r="52" spans="3:64" x14ac:dyDescent="0.2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</row>
    <row r="53" spans="3:64" x14ac:dyDescent="0.2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spans="3:64" x14ac:dyDescent="0.2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spans="3:64" x14ac:dyDescent="0.2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</row>
    <row r="56" spans="3:64" x14ac:dyDescent="0.2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spans="3:64" x14ac:dyDescent="0.2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3:64" x14ac:dyDescent="0.2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3:64" x14ac:dyDescent="0.2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3:64" x14ac:dyDescent="0.2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3:64" x14ac:dyDescent="0.2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3:64" x14ac:dyDescent="0.2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3:64" x14ac:dyDescent="0.2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3:64" x14ac:dyDescent="0.2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3:64" x14ac:dyDescent="0.2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3:64" x14ac:dyDescent="0.2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3:64" x14ac:dyDescent="0.2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3:64" x14ac:dyDescent="0.2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3:64" x14ac:dyDescent="0.2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3:64" x14ac:dyDescent="0.2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3:64" x14ac:dyDescent="0.2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3:64" x14ac:dyDescent="0.2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3:64" x14ac:dyDescent="0.2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3:64" x14ac:dyDescent="0.2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3:64" x14ac:dyDescent="0.2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3:64" x14ac:dyDescent="0.2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3:64" x14ac:dyDescent="0.2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3:64" x14ac:dyDescent="0.2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3:64" x14ac:dyDescent="0.2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3:64" x14ac:dyDescent="0.2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3:64" x14ac:dyDescent="0.2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3:64" x14ac:dyDescent="0.2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3:64" x14ac:dyDescent="0.2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3:64" x14ac:dyDescent="0.2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3:64" x14ac:dyDescent="0.2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3:64" x14ac:dyDescent="0.2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3:64" x14ac:dyDescent="0.2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3:64" x14ac:dyDescent="0.2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3:64" x14ac:dyDescent="0.2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3:64" x14ac:dyDescent="0.2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3:64" x14ac:dyDescent="0.2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3:64" x14ac:dyDescent="0.2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3:64" x14ac:dyDescent="0.2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3:64" x14ac:dyDescent="0.2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spans="3:64" x14ac:dyDescent="0.2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 spans="3:64" x14ac:dyDescent="0.2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3:64" x14ac:dyDescent="0.2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3:64" x14ac:dyDescent="0.2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3:64" x14ac:dyDescent="0.2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3:64" x14ac:dyDescent="0.2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3:64" x14ac:dyDescent="0.2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3:64" x14ac:dyDescent="0.2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3:64" x14ac:dyDescent="0.2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</row>
    <row r="104" spans="3:64" x14ac:dyDescent="0.2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3:64" x14ac:dyDescent="0.2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3:64" x14ac:dyDescent="0.2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3:64" x14ac:dyDescent="0.2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3:64" x14ac:dyDescent="0.2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3:64" x14ac:dyDescent="0.2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3:64" x14ac:dyDescent="0.2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</row>
    <row r="111" spans="3:64" x14ac:dyDescent="0.2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3:64" x14ac:dyDescent="0.2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</row>
    <row r="113" spans="3:64" x14ac:dyDescent="0.2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</row>
    <row r="114" spans="3:64" x14ac:dyDescent="0.2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</row>
    <row r="115" spans="3:64" x14ac:dyDescent="0.2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</row>
    <row r="116" spans="3:64" x14ac:dyDescent="0.2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</row>
    <row r="117" spans="3:64" x14ac:dyDescent="0.2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</row>
    <row r="118" spans="3:64" x14ac:dyDescent="0.2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</row>
    <row r="119" spans="3:64" x14ac:dyDescent="0.2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</row>
    <row r="120" spans="3:64" x14ac:dyDescent="0.2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</row>
    <row r="121" spans="3:64" x14ac:dyDescent="0.2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</row>
    <row r="122" spans="3:64" x14ac:dyDescent="0.2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</row>
    <row r="123" spans="3:64" x14ac:dyDescent="0.2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</row>
    <row r="124" spans="3:64" x14ac:dyDescent="0.2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</row>
    <row r="125" spans="3:64" x14ac:dyDescent="0.2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</row>
    <row r="126" spans="3:64" x14ac:dyDescent="0.2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</row>
    <row r="127" spans="3:64" x14ac:dyDescent="0.2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</row>
    <row r="128" spans="3:64" x14ac:dyDescent="0.2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</row>
    <row r="129" spans="3:64" x14ac:dyDescent="0.2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</row>
    <row r="130" spans="3:64" x14ac:dyDescent="0.2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</row>
    <row r="131" spans="3:64" x14ac:dyDescent="0.2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</row>
    <row r="132" spans="3:64" x14ac:dyDescent="0.2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</row>
    <row r="133" spans="3:64" x14ac:dyDescent="0.2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</row>
    <row r="134" spans="3:64" x14ac:dyDescent="0.2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</row>
    <row r="135" spans="3:64" x14ac:dyDescent="0.2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</row>
    <row r="136" spans="3:64" x14ac:dyDescent="0.2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</row>
    <row r="137" spans="3:64" x14ac:dyDescent="0.2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</row>
    <row r="138" spans="3:64" x14ac:dyDescent="0.2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</row>
    <row r="139" spans="3:64" x14ac:dyDescent="0.2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</row>
    <row r="140" spans="3:64" x14ac:dyDescent="0.2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</row>
    <row r="141" spans="3:64" x14ac:dyDescent="0.2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</row>
    <row r="142" spans="3:64" x14ac:dyDescent="0.2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</row>
    <row r="143" spans="3:64" x14ac:dyDescent="0.2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</row>
    <row r="144" spans="3:64" x14ac:dyDescent="0.2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</row>
    <row r="145" spans="3:64" x14ac:dyDescent="0.2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</row>
    <row r="146" spans="3:64" x14ac:dyDescent="0.2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</row>
    <row r="147" spans="3:64" x14ac:dyDescent="0.2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</row>
    <row r="148" spans="3:64" x14ac:dyDescent="0.2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</row>
    <row r="149" spans="3:64" x14ac:dyDescent="0.2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</row>
    <row r="150" spans="3:64" x14ac:dyDescent="0.2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</row>
    <row r="151" spans="3:64" x14ac:dyDescent="0.2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</row>
    <row r="152" spans="3:64" x14ac:dyDescent="0.2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</row>
    <row r="153" spans="3:64" x14ac:dyDescent="0.2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</row>
    <row r="154" spans="3:64" x14ac:dyDescent="0.2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</row>
    <row r="155" spans="3:64" x14ac:dyDescent="0.2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</row>
    <row r="156" spans="3:64" x14ac:dyDescent="0.2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</row>
    <row r="157" spans="3:64" x14ac:dyDescent="0.2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</row>
    <row r="158" spans="3:64" x14ac:dyDescent="0.2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</row>
    <row r="159" spans="3:64" x14ac:dyDescent="0.2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</row>
    <row r="160" spans="3:64" x14ac:dyDescent="0.2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</row>
    <row r="161" spans="3:64" x14ac:dyDescent="0.2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</row>
    <row r="162" spans="3:64" x14ac:dyDescent="0.2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</row>
    <row r="163" spans="3:64" x14ac:dyDescent="0.2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</row>
    <row r="164" spans="3:64" x14ac:dyDescent="0.2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</row>
    <row r="165" spans="3:64" x14ac:dyDescent="0.2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</row>
    <row r="166" spans="3:64" x14ac:dyDescent="0.2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</row>
    <row r="167" spans="3:64" x14ac:dyDescent="0.2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</row>
    <row r="168" spans="3:64" x14ac:dyDescent="0.2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</row>
    <row r="169" spans="3:64" x14ac:dyDescent="0.2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</row>
    <row r="170" spans="3:64" x14ac:dyDescent="0.2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</row>
    <row r="171" spans="3:64" x14ac:dyDescent="0.2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</row>
    <row r="172" spans="3:64" x14ac:dyDescent="0.2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</row>
    <row r="173" spans="3:64" x14ac:dyDescent="0.2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</row>
    <row r="174" spans="3:64" x14ac:dyDescent="0.2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</row>
    <row r="175" spans="3:64" x14ac:dyDescent="0.2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</row>
    <row r="176" spans="3:64" x14ac:dyDescent="0.2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</row>
    <row r="177" spans="3:64" x14ac:dyDescent="0.2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</row>
    <row r="178" spans="3:64" x14ac:dyDescent="0.2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</row>
    <row r="179" spans="3:64" x14ac:dyDescent="0.2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</row>
    <row r="180" spans="3:64" x14ac:dyDescent="0.2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</row>
    <row r="181" spans="3:64" x14ac:dyDescent="0.2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</row>
    <row r="182" spans="3:64" x14ac:dyDescent="0.2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</row>
    <row r="183" spans="3:64" x14ac:dyDescent="0.2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</row>
    <row r="184" spans="3:64" x14ac:dyDescent="0.2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</row>
    <row r="185" spans="3:64" x14ac:dyDescent="0.2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</row>
    <row r="186" spans="3:64" x14ac:dyDescent="0.2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</row>
    <row r="187" spans="3:64" x14ac:dyDescent="0.2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</row>
    <row r="188" spans="3:64" x14ac:dyDescent="0.2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</row>
    <row r="189" spans="3:64" x14ac:dyDescent="0.2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</row>
    <row r="190" spans="3:64" x14ac:dyDescent="0.2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</row>
    <row r="191" spans="3:64" x14ac:dyDescent="0.2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</row>
    <row r="192" spans="3:64" x14ac:dyDescent="0.2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</row>
    <row r="193" spans="3:64" x14ac:dyDescent="0.2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</row>
    <row r="194" spans="3:64" x14ac:dyDescent="0.2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</row>
    <row r="195" spans="3:64" x14ac:dyDescent="0.2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</row>
    <row r="196" spans="3:64" x14ac:dyDescent="0.2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</row>
    <row r="197" spans="3:64" x14ac:dyDescent="0.2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</row>
    <row r="198" spans="3:64" x14ac:dyDescent="0.2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</row>
    <row r="199" spans="3:64" x14ac:dyDescent="0.2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</row>
    <row r="200" spans="3:64" x14ac:dyDescent="0.2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</row>
    <row r="201" spans="3:64" x14ac:dyDescent="0.2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</row>
    <row r="202" spans="3:64" x14ac:dyDescent="0.2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</row>
    <row r="203" spans="3:64" x14ac:dyDescent="0.2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</row>
    <row r="204" spans="3:64" x14ac:dyDescent="0.2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</row>
    <row r="205" spans="3:64" x14ac:dyDescent="0.2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</row>
    <row r="206" spans="3:64" x14ac:dyDescent="0.2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</row>
    <row r="207" spans="3:64" x14ac:dyDescent="0.2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</row>
    <row r="208" spans="3:64" x14ac:dyDescent="0.2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</row>
    <row r="209" spans="3:64" x14ac:dyDescent="0.2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</row>
    <row r="210" spans="3:64" x14ac:dyDescent="0.2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</row>
    <row r="211" spans="3:64" x14ac:dyDescent="0.2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</row>
    <row r="212" spans="3:64" x14ac:dyDescent="0.2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</row>
    <row r="213" spans="3:64" x14ac:dyDescent="0.2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</row>
    <row r="214" spans="3:64" x14ac:dyDescent="0.2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</row>
    <row r="215" spans="3:64" x14ac:dyDescent="0.2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</row>
  </sheetData>
  <hyperlinks>
    <hyperlink ref="A1" location="Main!A1" display="Main" xr:uid="{E9B2080A-A18D-4DF9-BB0B-4B712D0D90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2025-10-12T10:20:34Z</dcterms:created>
  <dcterms:modified xsi:type="dcterms:W3CDTF">2025-10-12T10:32:14Z</dcterms:modified>
</cp:coreProperties>
</file>