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E351FAEE-D77D-41FC-8ACE-AFD46A53E8BF}" xr6:coauthVersionLast="47" xr6:coauthVersionMax="47" xr10:uidLastSave="{00000000-0000-0000-0000-000000000000}"/>
  <bookViews>
    <workbookView xWindow="225" yWindow="3510" windowWidth="38175" windowHeight="15240" xr2:uid="{EA792E1E-3BA0-4584-A29C-9504A225675A}"/>
  </bookViews>
  <sheets>
    <sheet name="Main" sheetId="1" r:id="rId1"/>
    <sheet name="Finacial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62" i="2" l="1"/>
  <c r="N62" i="2"/>
  <c r="M62" i="2"/>
  <c r="L62" i="2"/>
  <c r="Q62" i="2"/>
  <c r="O58" i="2"/>
  <c r="N58" i="2"/>
  <c r="M58" i="2"/>
  <c r="L58" i="2"/>
  <c r="Q58" i="2"/>
  <c r="P56" i="2"/>
  <c r="O56" i="2"/>
  <c r="N56" i="2"/>
  <c r="M56" i="2"/>
  <c r="L56" i="2"/>
  <c r="Q56" i="2"/>
  <c r="P52" i="2"/>
  <c r="P58" i="2" s="1"/>
  <c r="P62" i="2" s="1"/>
  <c r="O52" i="2"/>
  <c r="N52" i="2"/>
  <c r="M52" i="2"/>
  <c r="L52" i="2"/>
  <c r="Q52" i="2"/>
  <c r="P45" i="2"/>
  <c r="O45" i="2"/>
  <c r="N45" i="2"/>
  <c r="M45" i="2"/>
  <c r="L45" i="2"/>
  <c r="Q45" i="2"/>
  <c r="P43" i="2"/>
  <c r="O43" i="2"/>
  <c r="N43" i="2"/>
  <c r="M43" i="2"/>
  <c r="L43" i="2"/>
  <c r="Q43" i="2"/>
  <c r="Q37" i="2"/>
  <c r="P37" i="2"/>
  <c r="O37" i="2"/>
  <c r="N37" i="2"/>
  <c r="M37" i="2"/>
  <c r="L37" i="2"/>
  <c r="P29" i="2"/>
  <c r="O29" i="2"/>
  <c r="N29" i="2"/>
  <c r="M29" i="2"/>
  <c r="P28" i="2"/>
  <c r="O28" i="2"/>
  <c r="N28" i="2"/>
  <c r="M28" i="2"/>
  <c r="P27" i="2"/>
  <c r="O27" i="2"/>
  <c r="N27" i="2"/>
  <c r="M27" i="2"/>
  <c r="Q29" i="2"/>
  <c r="Q28" i="2"/>
  <c r="Q27" i="2"/>
  <c r="P26" i="2"/>
  <c r="O26" i="2"/>
  <c r="N26" i="2"/>
  <c r="M26" i="2"/>
  <c r="Q26" i="2"/>
  <c r="Q8" i="2"/>
  <c r="O21" i="2"/>
  <c r="P21" i="2"/>
  <c r="Q21" i="2"/>
  <c r="O17" i="2"/>
  <c r="P17" i="2"/>
  <c r="Q17" i="2"/>
  <c r="P16" i="2"/>
  <c r="O16" i="2"/>
  <c r="N16" i="2"/>
  <c r="N18" i="2" s="1"/>
  <c r="N20" i="2" s="1"/>
  <c r="N22" i="2" s="1"/>
  <c r="N24" i="2" s="1"/>
  <c r="M16" i="2"/>
  <c r="M18" i="2" s="1"/>
  <c r="M20" i="2" s="1"/>
  <c r="M22" i="2" s="1"/>
  <c r="M24" i="2" s="1"/>
  <c r="L16" i="2"/>
  <c r="L18" i="2" s="1"/>
  <c r="L20" i="2" s="1"/>
  <c r="L22" i="2" s="1"/>
  <c r="L24" i="2" s="1"/>
  <c r="Q16" i="2"/>
  <c r="Q18" i="2" s="1"/>
  <c r="Q20" i="2" s="1"/>
  <c r="Q22" i="2" s="1"/>
  <c r="Q24" i="2" s="1"/>
  <c r="K6" i="1"/>
  <c r="K4" i="1"/>
  <c r="K7" i="1" s="1"/>
  <c r="P18" i="2" l="1"/>
  <c r="P20" i="2" s="1"/>
  <c r="P22" i="2" s="1"/>
  <c r="P24" i="2" s="1"/>
  <c r="O18" i="2"/>
  <c r="O20" i="2" s="1"/>
  <c r="O22" i="2" s="1"/>
  <c r="O24" i="2" s="1"/>
</calcChain>
</file>

<file path=xl/sharedStrings.xml><?xml version="1.0" encoding="utf-8"?>
<sst xmlns="http://schemas.openxmlformats.org/spreadsheetml/2006/main" count="132" uniqueCount="121">
  <si>
    <t xml:space="preserve">Lockhead Martin </t>
  </si>
  <si>
    <t>LMT</t>
  </si>
  <si>
    <t>in Mio USD</t>
  </si>
  <si>
    <t>SEC</t>
  </si>
  <si>
    <t>Price</t>
  </si>
  <si>
    <t>Shares</t>
  </si>
  <si>
    <t>MC</t>
  </si>
  <si>
    <t>Cash</t>
  </si>
  <si>
    <t>Debt</t>
  </si>
  <si>
    <t>EV</t>
  </si>
  <si>
    <t>Main</t>
  </si>
  <si>
    <t>Income Statment</t>
  </si>
  <si>
    <t>Q123</t>
  </si>
  <si>
    <t>Q223</t>
  </si>
  <si>
    <t>Q323</t>
  </si>
  <si>
    <t>Q423</t>
  </si>
  <si>
    <t>Q124</t>
  </si>
  <si>
    <t>Q224</t>
  </si>
  <si>
    <t>Q324</t>
  </si>
  <si>
    <t>Q424</t>
  </si>
  <si>
    <t>Revenue</t>
  </si>
  <si>
    <t>Products</t>
  </si>
  <si>
    <t>Services</t>
  </si>
  <si>
    <t>Aeronautics:</t>
  </si>
  <si>
    <t>tactical airlifter</t>
  </si>
  <si>
    <t>fighter</t>
  </si>
  <si>
    <t>stealth fighter</t>
  </si>
  <si>
    <t>largest program 26% of net sales, 64% of segment sales</t>
  </si>
  <si>
    <t>Segments</t>
  </si>
  <si>
    <t>Missles and Fire Control</t>
  </si>
  <si>
    <t>air and missle defense systems</t>
  </si>
  <si>
    <t>-F-35 Lighting II</t>
  </si>
  <si>
    <t>-C-130 Hercules</t>
  </si>
  <si>
    <t>-F-16 Fighting Falcon</t>
  </si>
  <si>
    <t>-F-22 Raptor</t>
  </si>
  <si>
    <t>-Patriot Advanced Capability 3 and Terminal Altitude Area Defense</t>
  </si>
  <si>
    <t>-Multiple Rocket Launch System, Precision Strike Missles,  Joint Air-to-Surface Standoff Missile,</t>
  </si>
  <si>
    <t xml:space="preserve"> Long Range Anti-Ship Missile  and Hellfire tactical and strike missile programs.</t>
  </si>
  <si>
    <t>Precison Strike Weapons</t>
  </si>
  <si>
    <t>-Apache Fire Control System, Sniper Advanced Targeted Pod, Infrared Search and Track</t>
  </si>
  <si>
    <t>Targeting systems</t>
  </si>
  <si>
    <t>FY18</t>
  </si>
  <si>
    <t>FY19</t>
  </si>
  <si>
    <t>FY20</t>
  </si>
  <si>
    <t>FY21</t>
  </si>
  <si>
    <t>FY22</t>
  </si>
  <si>
    <t>FY23</t>
  </si>
  <si>
    <t>FY24</t>
  </si>
  <si>
    <t>Aeronaumatics</t>
  </si>
  <si>
    <t>Rotary and Mission Systems</t>
  </si>
  <si>
    <t>Space</t>
  </si>
  <si>
    <t>COGS</t>
  </si>
  <si>
    <t>Gross Profit</t>
  </si>
  <si>
    <t xml:space="preserve">Other Income </t>
  </si>
  <si>
    <t>Operating Profit</t>
  </si>
  <si>
    <t>Interest Income</t>
  </si>
  <si>
    <t>Pretax Income</t>
  </si>
  <si>
    <t>Income Tax</t>
  </si>
  <si>
    <t>Net Income</t>
  </si>
  <si>
    <t>-Special Operations Forces Global Logistics Support Services</t>
  </si>
  <si>
    <t>Logistic Services to U.S. Army</t>
  </si>
  <si>
    <t xml:space="preserve">-Hypersonics Program </t>
  </si>
  <si>
    <t>Hypersonic weapon systems for U.S. military and Air-Force</t>
  </si>
  <si>
    <t xml:space="preserve">-Javelin Program </t>
  </si>
  <si>
    <t>One-person portable platform anti-tank und multiple target weapon system</t>
  </si>
  <si>
    <t xml:space="preserve">-Sikorsky helicopter program related to Black Hawk, Seahawk etc </t>
  </si>
  <si>
    <t>Transport mission for U.S. Marine Helicopters</t>
  </si>
  <si>
    <t>-Imtegrated Warfare Systems and Sensor for example Aegis Combat System</t>
  </si>
  <si>
    <t>Weapon System for U.S. Marine and other international  Battleships for open sea combat</t>
  </si>
  <si>
    <t>-C6ISR Programs and C2BMC</t>
  </si>
  <si>
    <t>Air operation  Missile Defense System and undersea combat programs</t>
  </si>
  <si>
    <t>-Training and Logistic services</t>
  </si>
  <si>
    <t>Provide Simulators and training programs for U.S. Military and other Militaries</t>
  </si>
  <si>
    <t>-Next Gen OPIR</t>
  </si>
  <si>
    <t>Worldwide missiles warning systems</t>
  </si>
  <si>
    <t>-Trident II D5 FBM</t>
  </si>
  <si>
    <t xml:space="preserve">Submarine launched ballistic missiles </t>
  </si>
  <si>
    <t xml:space="preserve">-The Orion Multi-purpose Crew Vehicle </t>
  </si>
  <si>
    <t xml:space="preserve">Spacecraft for NASA </t>
  </si>
  <si>
    <t>-Next Generation Interceptor</t>
  </si>
  <si>
    <t>Missile Defense</t>
  </si>
  <si>
    <t>-Global Positioning System III</t>
  </si>
  <si>
    <t>GPS Satelite System</t>
  </si>
  <si>
    <t>-Hypersonics System</t>
  </si>
  <si>
    <t>Hypersonic strike weapons</t>
  </si>
  <si>
    <t>Transport Layer Program</t>
  </si>
  <si>
    <t>space coomunications</t>
  </si>
  <si>
    <t>Backlog Aeronaumatics</t>
  </si>
  <si>
    <t>Backlog MMS</t>
  </si>
  <si>
    <t>Missiles and Fire Control</t>
  </si>
  <si>
    <t>Backlog RMS</t>
  </si>
  <si>
    <t>Backlog Space</t>
  </si>
  <si>
    <t>Backlog Total</t>
  </si>
  <si>
    <t>Revenue Growth</t>
  </si>
  <si>
    <t>Gross Margin</t>
  </si>
  <si>
    <t>Operating Margin</t>
  </si>
  <si>
    <t>Tax Rate</t>
  </si>
  <si>
    <t>Balance Sheets</t>
  </si>
  <si>
    <t>x</t>
  </si>
  <si>
    <t>Cash and Cash Equivalents</t>
  </si>
  <si>
    <t>Receivables</t>
  </si>
  <si>
    <t>Contract Assets</t>
  </si>
  <si>
    <t>Inventories</t>
  </si>
  <si>
    <t>Other</t>
  </si>
  <si>
    <t>Current Assets</t>
  </si>
  <si>
    <t>PP&amp;E</t>
  </si>
  <si>
    <t>Goodwill</t>
  </si>
  <si>
    <t>Intangibles</t>
  </si>
  <si>
    <t>Defferd Taxes</t>
  </si>
  <si>
    <t>Non-Current Assets</t>
  </si>
  <si>
    <t>Assets</t>
  </si>
  <si>
    <t>Accounts Payable</t>
  </si>
  <si>
    <t>Contract Liabilties</t>
  </si>
  <si>
    <t>Current Debt</t>
  </si>
  <si>
    <t>Current Liabilties</t>
  </si>
  <si>
    <t>Accrued Pension Liabilties</t>
  </si>
  <si>
    <t>Accrued Expenses</t>
  </si>
  <si>
    <t>Non Current Liabilties</t>
  </si>
  <si>
    <t>Liabilities</t>
  </si>
  <si>
    <t>Equity</t>
  </si>
  <si>
    <t>Equity &amp; Liabilties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</si>
</sst>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;\(#,##0.0\)"/>
    <numFmt numFmtId="165" formatCode="#,##0;\(#,##0\)"/>
  </numFmts>
  <fonts count="8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1">
    <xf numFmtId="0" fontId="0" fillId="0" borderId="0" xfId="0"/>
    <xf numFmtId="0" fontId="4" fillId="0" borderId="0" xfId="0" applyFont="1"/>
    <xf numFmtId="0" fontId="1" fillId="0" borderId="0" xfId="0" applyFont="1"/>
    <xf numFmtId="164" fontId="1" fillId="0" borderId="0" xfId="0" applyNumberFormat="1" applyFont="1"/>
    <xf numFmtId="0" fontId="1" fillId="0" borderId="0" xfId="0" applyFont="1" applyAlignment="1">
      <alignment horizontal="right"/>
    </xf>
    <xf numFmtId="0" fontId="5" fillId="0" borderId="0" xfId="1" applyFont="1"/>
    <xf numFmtId="0" fontId="4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6" fillId="0" borderId="4" xfId="0" applyFont="1" applyBorder="1"/>
    <xf numFmtId="0" fontId="1" fillId="0" borderId="5" xfId="0" applyFont="1" applyBorder="1"/>
    <xf numFmtId="0" fontId="1" fillId="0" borderId="4" xfId="0" quotePrefix="1" applyFont="1" applyBorder="1"/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0" xfId="0" applyFont="1" applyAlignment="1">
      <alignment horizontal="center"/>
    </xf>
    <xf numFmtId="0" fontId="7" fillId="0" borderId="0" xfId="0" applyFont="1"/>
    <xf numFmtId="165" fontId="1" fillId="0" borderId="0" xfId="0" applyNumberFormat="1" applyFont="1"/>
    <xf numFmtId="165" fontId="4" fillId="0" borderId="0" xfId="0" applyNumberFormat="1" applyFon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sec.gov/edgar/browse/?CIK=936468&amp;owner=exclud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8FC46-0B49-4B94-B3CC-6630A63E4D0B}">
  <dimension ref="A1:Q35"/>
  <sheetViews>
    <sheetView tabSelected="1" zoomScale="200" zoomScaleNormal="200" workbookViewId="0">
      <selection activeCell="G3" sqref="G3:G5"/>
    </sheetView>
  </sheetViews>
  <sheetFormatPr defaultRowHeight="12.75" x14ac:dyDescent="0.2"/>
  <cols>
    <col min="1" max="1" width="5.5703125" style="2" customWidth="1"/>
    <col min="2" max="10" width="9.140625" style="2"/>
    <col min="11" max="11" width="10.140625" style="2" bestFit="1" customWidth="1"/>
    <col min="12" max="16384" width="9.140625" style="2"/>
  </cols>
  <sheetData>
    <row r="1" spans="1:17" x14ac:dyDescent="0.2">
      <c r="A1" s="1" t="s">
        <v>0</v>
      </c>
    </row>
    <row r="2" spans="1:17" x14ac:dyDescent="0.2">
      <c r="A2" s="2" t="s">
        <v>2</v>
      </c>
      <c r="J2" s="2" t="s">
        <v>4</v>
      </c>
      <c r="K2" s="3">
        <v>475.99</v>
      </c>
    </row>
    <row r="3" spans="1:17" x14ac:dyDescent="0.2">
      <c r="C3" s="2" t="s">
        <v>1</v>
      </c>
      <c r="J3" s="2" t="s">
        <v>5</v>
      </c>
      <c r="K3" s="3">
        <v>238.358003</v>
      </c>
      <c r="L3" s="4" t="s">
        <v>17</v>
      </c>
    </row>
    <row r="4" spans="1:17" x14ac:dyDescent="0.2">
      <c r="C4" s="5" t="s">
        <v>3</v>
      </c>
      <c r="J4" s="2" t="s">
        <v>6</v>
      </c>
      <c r="K4" s="3">
        <f>K2*K3</f>
        <v>113456.02584797</v>
      </c>
    </row>
    <row r="5" spans="1:17" x14ac:dyDescent="0.2">
      <c r="J5" s="2" t="s">
        <v>7</v>
      </c>
      <c r="K5" s="3">
        <v>2523</v>
      </c>
      <c r="L5" s="4" t="s">
        <v>17</v>
      </c>
    </row>
    <row r="6" spans="1:17" x14ac:dyDescent="0.2">
      <c r="J6" s="2" t="s">
        <v>8</v>
      </c>
      <c r="K6" s="3">
        <f>0.142+19115</f>
        <v>19115.142</v>
      </c>
      <c r="L6" s="4" t="s">
        <v>17</v>
      </c>
    </row>
    <row r="7" spans="1:17" x14ac:dyDescent="0.2">
      <c r="J7" s="2" t="s">
        <v>9</v>
      </c>
      <c r="K7" s="3">
        <f>K4-K5+K6</f>
        <v>130048.16784797001</v>
      </c>
    </row>
    <row r="9" spans="1:17" x14ac:dyDescent="0.2">
      <c r="B9" s="6" t="s">
        <v>28</v>
      </c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8"/>
    </row>
    <row r="10" spans="1:17" x14ac:dyDescent="0.2">
      <c r="B10" s="9" t="s">
        <v>23</v>
      </c>
      <c r="Q10" s="10"/>
    </row>
    <row r="11" spans="1:17" x14ac:dyDescent="0.2">
      <c r="B11" s="11" t="s">
        <v>31</v>
      </c>
      <c r="D11" s="2" t="s">
        <v>26</v>
      </c>
      <c r="F11" s="2" t="s">
        <v>27</v>
      </c>
      <c r="Q11" s="10"/>
    </row>
    <row r="12" spans="1:17" x14ac:dyDescent="0.2">
      <c r="B12" s="11" t="s">
        <v>32</v>
      </c>
      <c r="D12" s="2" t="s">
        <v>24</v>
      </c>
      <c r="Q12" s="10"/>
    </row>
    <row r="13" spans="1:17" x14ac:dyDescent="0.2">
      <c r="B13" s="11" t="s">
        <v>33</v>
      </c>
      <c r="D13" s="2" t="s">
        <v>25</v>
      </c>
      <c r="Q13" s="10"/>
    </row>
    <row r="14" spans="1:17" x14ac:dyDescent="0.2">
      <c r="B14" s="11" t="s">
        <v>34</v>
      </c>
      <c r="D14" s="2" t="s">
        <v>26</v>
      </c>
      <c r="Q14" s="10"/>
    </row>
    <row r="15" spans="1:17" x14ac:dyDescent="0.2">
      <c r="B15" s="9" t="s">
        <v>29</v>
      </c>
      <c r="Q15" s="10"/>
    </row>
    <row r="16" spans="1:17" x14ac:dyDescent="0.2">
      <c r="B16" s="11" t="s">
        <v>35</v>
      </c>
      <c r="J16" s="2" t="s">
        <v>30</v>
      </c>
      <c r="Q16" s="10"/>
    </row>
    <row r="17" spans="2:17" x14ac:dyDescent="0.2">
      <c r="B17" s="11" t="s">
        <v>36</v>
      </c>
      <c r="Q17" s="10"/>
    </row>
    <row r="18" spans="2:17" x14ac:dyDescent="0.2">
      <c r="B18" s="12" t="s">
        <v>37</v>
      </c>
      <c r="J18" s="2" t="s">
        <v>38</v>
      </c>
      <c r="Q18" s="10"/>
    </row>
    <row r="19" spans="2:17" x14ac:dyDescent="0.2">
      <c r="B19" s="11" t="s">
        <v>39</v>
      </c>
      <c r="J19" s="2" t="s">
        <v>40</v>
      </c>
      <c r="Q19" s="10"/>
    </row>
    <row r="20" spans="2:17" x14ac:dyDescent="0.2">
      <c r="B20" s="11" t="s">
        <v>59</v>
      </c>
      <c r="J20" s="2" t="s">
        <v>60</v>
      </c>
      <c r="Q20" s="10"/>
    </row>
    <row r="21" spans="2:17" x14ac:dyDescent="0.2">
      <c r="B21" s="11" t="s">
        <v>61</v>
      </c>
      <c r="E21" s="2" t="s">
        <v>62</v>
      </c>
      <c r="Q21" s="10"/>
    </row>
    <row r="22" spans="2:17" x14ac:dyDescent="0.2">
      <c r="B22" s="11" t="s">
        <v>63</v>
      </c>
      <c r="E22" s="2" t="s">
        <v>64</v>
      </c>
      <c r="Q22" s="10"/>
    </row>
    <row r="23" spans="2:17" x14ac:dyDescent="0.2">
      <c r="B23" s="9" t="s">
        <v>49</v>
      </c>
      <c r="Q23" s="10"/>
    </row>
    <row r="24" spans="2:17" x14ac:dyDescent="0.2">
      <c r="B24" s="11" t="s">
        <v>65</v>
      </c>
      <c r="I24" s="2" t="s">
        <v>66</v>
      </c>
      <c r="Q24" s="10"/>
    </row>
    <row r="25" spans="2:17" x14ac:dyDescent="0.2">
      <c r="B25" s="11" t="s">
        <v>67</v>
      </c>
      <c r="I25" s="2" t="s">
        <v>68</v>
      </c>
      <c r="Q25" s="10"/>
    </row>
    <row r="26" spans="2:17" x14ac:dyDescent="0.2">
      <c r="B26" s="11" t="s">
        <v>69</v>
      </c>
      <c r="F26" s="2" t="s">
        <v>70</v>
      </c>
      <c r="Q26" s="10"/>
    </row>
    <row r="27" spans="2:17" x14ac:dyDescent="0.2">
      <c r="B27" s="11" t="s">
        <v>71</v>
      </c>
      <c r="F27" s="2" t="s">
        <v>72</v>
      </c>
      <c r="Q27" s="10"/>
    </row>
    <row r="28" spans="2:17" x14ac:dyDescent="0.2">
      <c r="B28" s="9" t="s">
        <v>50</v>
      </c>
      <c r="Q28" s="10"/>
    </row>
    <row r="29" spans="2:17" x14ac:dyDescent="0.2">
      <c r="B29" s="11" t="s">
        <v>73</v>
      </c>
      <c r="F29" s="2" t="s">
        <v>74</v>
      </c>
      <c r="Q29" s="10"/>
    </row>
    <row r="30" spans="2:17" x14ac:dyDescent="0.2">
      <c r="B30" s="11" t="s">
        <v>75</v>
      </c>
      <c r="F30" s="2" t="s">
        <v>76</v>
      </c>
      <c r="Q30" s="10"/>
    </row>
    <row r="31" spans="2:17" x14ac:dyDescent="0.2">
      <c r="B31" s="11" t="s">
        <v>77</v>
      </c>
      <c r="F31" s="2" t="s">
        <v>78</v>
      </c>
      <c r="Q31" s="10"/>
    </row>
    <row r="32" spans="2:17" x14ac:dyDescent="0.2">
      <c r="B32" s="11" t="s">
        <v>79</v>
      </c>
      <c r="F32" s="2" t="s">
        <v>80</v>
      </c>
      <c r="Q32" s="10"/>
    </row>
    <row r="33" spans="2:17" x14ac:dyDescent="0.2">
      <c r="B33" s="11" t="s">
        <v>81</v>
      </c>
      <c r="F33" s="2" t="s">
        <v>82</v>
      </c>
      <c r="Q33" s="10"/>
    </row>
    <row r="34" spans="2:17" x14ac:dyDescent="0.2">
      <c r="B34" s="11" t="s">
        <v>83</v>
      </c>
      <c r="F34" s="2" t="s">
        <v>84</v>
      </c>
      <c r="Q34" s="10"/>
    </row>
    <row r="35" spans="2:17" x14ac:dyDescent="0.2">
      <c r="B35" s="13" t="s">
        <v>85</v>
      </c>
      <c r="C35" s="14"/>
      <c r="D35" s="14"/>
      <c r="E35" s="14"/>
      <c r="F35" s="14" t="s">
        <v>86</v>
      </c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5"/>
    </row>
  </sheetData>
  <hyperlinks>
    <hyperlink ref="C4" r:id="rId1" xr:uid="{65F0FF9F-F09A-4FF2-95F2-D5B451855853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25CA57-4E24-4CA5-A0F0-6B7F19F9F5C3}">
  <dimension ref="A1:T305"/>
  <sheetViews>
    <sheetView zoomScale="200" zoomScaleNormal="200" workbookViewId="0">
      <pane xSplit="2" ySplit="2" topLeftCell="D14" activePane="bottomRight" state="frozen"/>
      <selection pane="topRight" activeCell="C1" sqref="C1"/>
      <selection pane="bottomLeft" activeCell="A3" sqref="A3"/>
      <selection pane="bottomRight" activeCell="N20" sqref="N20"/>
    </sheetView>
  </sheetViews>
  <sheetFormatPr defaultRowHeight="12.75" x14ac:dyDescent="0.2"/>
  <cols>
    <col min="1" max="1" width="4.7109375" style="2" bestFit="1" customWidth="1"/>
    <col min="2" max="2" width="23.42578125" style="2" bestFit="1" customWidth="1"/>
    <col min="3" max="11" width="9.140625" style="2"/>
    <col min="12" max="16" width="9.42578125" style="2" bestFit="1" customWidth="1"/>
    <col min="17" max="17" width="10.140625" style="2" bestFit="1" customWidth="1"/>
    <col min="18" max="16384" width="9.140625" style="2"/>
  </cols>
  <sheetData>
    <row r="1" spans="1:20" x14ac:dyDescent="0.2">
      <c r="A1" s="5" t="s">
        <v>10</v>
      </c>
    </row>
    <row r="2" spans="1:20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L2" s="4" t="s">
        <v>41</v>
      </c>
      <c r="M2" s="4" t="s">
        <v>42</v>
      </c>
      <c r="N2" s="4" t="s">
        <v>43</v>
      </c>
      <c r="O2" s="4" t="s">
        <v>44</v>
      </c>
      <c r="P2" s="4" t="s">
        <v>45</v>
      </c>
      <c r="Q2" s="4" t="s">
        <v>46</v>
      </c>
      <c r="R2" s="4" t="s">
        <v>47</v>
      </c>
    </row>
    <row r="3" spans="1:20" x14ac:dyDescent="0.2">
      <c r="A3" s="16" t="s">
        <v>98</v>
      </c>
      <c r="B3" s="17" t="s">
        <v>11</v>
      </c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</row>
    <row r="4" spans="1:20" x14ac:dyDescent="0.2">
      <c r="B4" s="2" t="s">
        <v>87</v>
      </c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>
        <v>60156</v>
      </c>
      <c r="R4" s="3"/>
      <c r="S4" s="3"/>
      <c r="T4" s="3"/>
    </row>
    <row r="5" spans="1:20" x14ac:dyDescent="0.2">
      <c r="B5" s="2" t="s">
        <v>88</v>
      </c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>
        <v>32229</v>
      </c>
      <c r="R5" s="3"/>
      <c r="S5" s="3"/>
      <c r="T5" s="3"/>
    </row>
    <row r="6" spans="1:20" x14ac:dyDescent="0.2">
      <c r="B6" s="2" t="s">
        <v>90</v>
      </c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>
        <v>37726</v>
      </c>
      <c r="R6" s="3"/>
      <c r="S6" s="3"/>
      <c r="T6" s="3"/>
    </row>
    <row r="7" spans="1:20" x14ac:dyDescent="0.2">
      <c r="B7" s="2" t="s">
        <v>91</v>
      </c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>
        <v>30456</v>
      </c>
      <c r="R7" s="3"/>
      <c r="S7" s="3"/>
      <c r="T7" s="3"/>
    </row>
    <row r="8" spans="1:20" x14ac:dyDescent="0.2">
      <c r="B8" s="2" t="s">
        <v>92</v>
      </c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>
        <f>SUM(Q4:Q7)</f>
        <v>160567</v>
      </c>
      <c r="R8" s="3"/>
      <c r="S8" s="3"/>
      <c r="T8" s="3"/>
    </row>
    <row r="9" spans="1:20" x14ac:dyDescent="0.2"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</row>
    <row r="10" spans="1:20" x14ac:dyDescent="0.2">
      <c r="B10" s="2" t="s">
        <v>48</v>
      </c>
      <c r="C10" s="18"/>
      <c r="D10" s="18"/>
      <c r="E10" s="18"/>
      <c r="F10" s="18"/>
      <c r="G10" s="18"/>
      <c r="H10" s="18"/>
      <c r="I10" s="18"/>
      <c r="J10" s="18"/>
      <c r="K10" s="18"/>
      <c r="L10" s="18"/>
      <c r="M10" s="18"/>
      <c r="N10" s="18"/>
      <c r="O10" s="18">
        <v>26748</v>
      </c>
      <c r="P10" s="18">
        <v>26987</v>
      </c>
      <c r="Q10" s="18">
        <v>27474</v>
      </c>
      <c r="R10" s="18"/>
      <c r="S10" s="3"/>
      <c r="T10" s="3"/>
    </row>
    <row r="11" spans="1:20" x14ac:dyDescent="0.2">
      <c r="B11" s="2" t="s">
        <v>89</v>
      </c>
      <c r="C11" s="18"/>
      <c r="D11" s="18"/>
      <c r="E11" s="18"/>
      <c r="F11" s="18"/>
      <c r="G11" s="18"/>
      <c r="H11" s="18"/>
      <c r="I11" s="18"/>
      <c r="J11" s="18"/>
      <c r="K11" s="18"/>
      <c r="L11" s="18"/>
      <c r="M11" s="18"/>
      <c r="N11" s="18"/>
      <c r="O11" s="18">
        <v>11693</v>
      </c>
      <c r="P11" s="18">
        <v>11317</v>
      </c>
      <c r="Q11" s="18">
        <v>11253</v>
      </c>
      <c r="R11" s="18"/>
      <c r="S11" s="3"/>
      <c r="T11" s="3"/>
    </row>
    <row r="12" spans="1:20" x14ac:dyDescent="0.2">
      <c r="B12" s="2" t="s">
        <v>49</v>
      </c>
      <c r="C12" s="18"/>
      <c r="D12" s="18"/>
      <c r="E12" s="18"/>
      <c r="F12" s="18"/>
      <c r="G12" s="18"/>
      <c r="H12" s="18"/>
      <c r="I12" s="18"/>
      <c r="J12" s="18"/>
      <c r="K12" s="18"/>
      <c r="L12" s="18"/>
      <c r="M12" s="18"/>
      <c r="N12" s="18"/>
      <c r="O12" s="18">
        <v>16789</v>
      </c>
      <c r="P12" s="18">
        <v>16148</v>
      </c>
      <c r="Q12" s="18">
        <v>16239</v>
      </c>
      <c r="R12" s="18"/>
      <c r="S12" s="3"/>
      <c r="T12" s="3"/>
    </row>
    <row r="13" spans="1:20" x14ac:dyDescent="0.2">
      <c r="B13" s="2" t="s">
        <v>50</v>
      </c>
      <c r="C13" s="18"/>
      <c r="D13" s="18"/>
      <c r="E13" s="18"/>
      <c r="F13" s="18"/>
      <c r="G13" s="18"/>
      <c r="H13" s="18"/>
      <c r="I13" s="18"/>
      <c r="J13" s="18"/>
      <c r="K13" s="18"/>
      <c r="L13" s="18"/>
      <c r="M13" s="18"/>
      <c r="N13" s="18"/>
      <c r="O13" s="18">
        <v>11814</v>
      </c>
      <c r="P13" s="18">
        <v>11532</v>
      </c>
      <c r="Q13" s="18">
        <v>12605</v>
      </c>
      <c r="R13" s="18"/>
      <c r="S13" s="3"/>
      <c r="T13" s="3"/>
    </row>
    <row r="14" spans="1:20" x14ac:dyDescent="0.2">
      <c r="B14" s="2" t="s">
        <v>21</v>
      </c>
      <c r="C14" s="18"/>
      <c r="D14" s="18"/>
      <c r="E14" s="18"/>
      <c r="F14" s="18"/>
      <c r="G14" s="18"/>
      <c r="H14" s="18"/>
      <c r="I14" s="18"/>
      <c r="J14" s="18"/>
      <c r="K14" s="18"/>
      <c r="L14" s="18"/>
      <c r="M14" s="18"/>
      <c r="N14" s="18"/>
      <c r="O14" s="18">
        <v>56435</v>
      </c>
      <c r="P14" s="18">
        <v>55466</v>
      </c>
      <c r="Q14" s="18">
        <v>56265</v>
      </c>
      <c r="R14" s="18"/>
      <c r="S14" s="3"/>
      <c r="T14" s="3"/>
    </row>
    <row r="15" spans="1:20" x14ac:dyDescent="0.2">
      <c r="B15" s="2" t="s">
        <v>22</v>
      </c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18"/>
      <c r="N15" s="18"/>
      <c r="O15" s="18">
        <v>10609</v>
      </c>
      <c r="P15" s="18">
        <v>10518</v>
      </c>
      <c r="Q15" s="18">
        <v>11306</v>
      </c>
      <c r="R15" s="18"/>
      <c r="S15" s="3"/>
      <c r="T15" s="3"/>
    </row>
    <row r="16" spans="1:20" x14ac:dyDescent="0.2">
      <c r="B16" s="1" t="s">
        <v>20</v>
      </c>
      <c r="C16" s="18"/>
      <c r="D16" s="18"/>
      <c r="E16" s="18"/>
      <c r="F16" s="18"/>
      <c r="G16" s="18"/>
      <c r="H16" s="18"/>
      <c r="I16" s="18"/>
      <c r="J16" s="18"/>
      <c r="K16" s="18"/>
      <c r="L16" s="19">
        <f t="shared" ref="L16:P16" si="0">SUM(L14:L15)</f>
        <v>0</v>
      </c>
      <c r="M16" s="19">
        <f t="shared" si="0"/>
        <v>0</v>
      </c>
      <c r="N16" s="19">
        <f t="shared" si="0"/>
        <v>0</v>
      </c>
      <c r="O16" s="19">
        <f t="shared" si="0"/>
        <v>67044</v>
      </c>
      <c r="P16" s="19">
        <f t="shared" si="0"/>
        <v>65984</v>
      </c>
      <c r="Q16" s="19">
        <f>SUM(Q14:Q15)</f>
        <v>67571</v>
      </c>
      <c r="R16" s="18"/>
      <c r="S16" s="3"/>
      <c r="T16" s="3"/>
    </row>
    <row r="17" spans="1:20" x14ac:dyDescent="0.2">
      <c r="B17" s="2" t="s">
        <v>51</v>
      </c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18"/>
      <c r="N17" s="18"/>
      <c r="O17" s="18">
        <f>50017+9434+36-1504</f>
        <v>57983</v>
      </c>
      <c r="P17" s="18">
        <f>49357+9252+100-1012</f>
        <v>57697</v>
      </c>
      <c r="Q17" s="18">
        <f>50206+10027+92-1233</f>
        <v>59092</v>
      </c>
      <c r="R17" s="18"/>
      <c r="S17" s="3"/>
      <c r="T17" s="3"/>
    </row>
    <row r="18" spans="1:20" x14ac:dyDescent="0.2">
      <c r="B18" s="1" t="s">
        <v>52</v>
      </c>
      <c r="C18" s="18"/>
      <c r="D18" s="18"/>
      <c r="E18" s="18"/>
      <c r="F18" s="18"/>
      <c r="G18" s="18"/>
      <c r="H18" s="18"/>
      <c r="I18" s="18"/>
      <c r="J18" s="18"/>
      <c r="K18" s="18"/>
      <c r="L18" s="19">
        <f t="shared" ref="L18:P18" si="1">L16-L17</f>
        <v>0</v>
      </c>
      <c r="M18" s="19">
        <f t="shared" si="1"/>
        <v>0</v>
      </c>
      <c r="N18" s="19">
        <f t="shared" si="1"/>
        <v>0</v>
      </c>
      <c r="O18" s="19">
        <f t="shared" si="1"/>
        <v>9061</v>
      </c>
      <c r="P18" s="19">
        <f t="shared" si="1"/>
        <v>8287</v>
      </c>
      <c r="Q18" s="19">
        <f>Q16-Q17</f>
        <v>8479</v>
      </c>
      <c r="R18" s="18"/>
      <c r="S18" s="3"/>
      <c r="T18" s="3"/>
    </row>
    <row r="19" spans="1:20" x14ac:dyDescent="0.2">
      <c r="B19" s="2" t="s">
        <v>53</v>
      </c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18"/>
      <c r="N19" s="18"/>
      <c r="O19" s="18">
        <v>62</v>
      </c>
      <c r="P19" s="18">
        <v>61</v>
      </c>
      <c r="Q19" s="18">
        <v>28</v>
      </c>
      <c r="R19" s="18"/>
      <c r="S19" s="3"/>
      <c r="T19" s="3"/>
    </row>
    <row r="20" spans="1:20" x14ac:dyDescent="0.2">
      <c r="B20" s="1" t="s">
        <v>54</v>
      </c>
      <c r="C20" s="18"/>
      <c r="D20" s="18"/>
      <c r="E20" s="18"/>
      <c r="F20" s="18"/>
      <c r="G20" s="18"/>
      <c r="H20" s="18"/>
      <c r="I20" s="18"/>
      <c r="J20" s="18"/>
      <c r="K20" s="18"/>
      <c r="L20" s="19">
        <f t="shared" ref="L20:P20" si="2">L18+L19</f>
        <v>0</v>
      </c>
      <c r="M20" s="19">
        <f t="shared" si="2"/>
        <v>0</v>
      </c>
      <c r="N20" s="19">
        <f t="shared" si="2"/>
        <v>0</v>
      </c>
      <c r="O20" s="19">
        <f t="shared" si="2"/>
        <v>9123</v>
      </c>
      <c r="P20" s="19">
        <f t="shared" si="2"/>
        <v>8348</v>
      </c>
      <c r="Q20" s="19">
        <f>Q18+Q19</f>
        <v>8507</v>
      </c>
      <c r="R20" s="18"/>
      <c r="S20" s="3"/>
      <c r="T20" s="3"/>
    </row>
    <row r="21" spans="1:20" x14ac:dyDescent="0.2">
      <c r="B21" s="2" t="s">
        <v>55</v>
      </c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18"/>
      <c r="N21" s="18"/>
      <c r="O21" s="18">
        <f>-569-1292+288</f>
        <v>-1573</v>
      </c>
      <c r="P21" s="18">
        <f>-623-971-74</f>
        <v>-1668</v>
      </c>
      <c r="Q21" s="18">
        <f>-916+443+64</f>
        <v>-409</v>
      </c>
      <c r="R21" s="18"/>
      <c r="S21" s="3"/>
      <c r="T21" s="3"/>
    </row>
    <row r="22" spans="1:20" x14ac:dyDescent="0.2">
      <c r="B22" s="2" t="s">
        <v>56</v>
      </c>
      <c r="C22" s="18"/>
      <c r="D22" s="18"/>
      <c r="E22" s="18"/>
      <c r="F22" s="18"/>
      <c r="G22" s="18"/>
      <c r="H22" s="18"/>
      <c r="I22" s="18"/>
      <c r="J22" s="18"/>
      <c r="K22" s="18"/>
      <c r="L22" s="18">
        <f t="shared" ref="L22:P22" si="3">L20+L21</f>
        <v>0</v>
      </c>
      <c r="M22" s="18">
        <f t="shared" si="3"/>
        <v>0</v>
      </c>
      <c r="N22" s="18">
        <f t="shared" si="3"/>
        <v>0</v>
      </c>
      <c r="O22" s="18">
        <f t="shared" si="3"/>
        <v>7550</v>
      </c>
      <c r="P22" s="18">
        <f t="shared" si="3"/>
        <v>6680</v>
      </c>
      <c r="Q22" s="18">
        <f>Q20+Q21</f>
        <v>8098</v>
      </c>
      <c r="R22" s="18"/>
      <c r="S22" s="3"/>
      <c r="T22" s="3"/>
    </row>
    <row r="23" spans="1:20" x14ac:dyDescent="0.2">
      <c r="B23" s="2" t="s">
        <v>57</v>
      </c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18"/>
      <c r="N23" s="18"/>
      <c r="O23" s="18">
        <v>1235</v>
      </c>
      <c r="P23" s="18">
        <v>948</v>
      </c>
      <c r="Q23" s="18">
        <v>1178</v>
      </c>
      <c r="R23" s="18"/>
      <c r="S23" s="3"/>
      <c r="T23" s="3"/>
    </row>
    <row r="24" spans="1:20" x14ac:dyDescent="0.2">
      <c r="B24" s="1" t="s">
        <v>58</v>
      </c>
      <c r="C24" s="18"/>
      <c r="D24" s="18"/>
      <c r="E24" s="18"/>
      <c r="F24" s="18"/>
      <c r="G24" s="18"/>
      <c r="H24" s="18"/>
      <c r="I24" s="18"/>
      <c r="J24" s="18"/>
      <c r="K24" s="18"/>
      <c r="L24" s="19">
        <f t="shared" ref="L24:P24" si="4">L22-L23</f>
        <v>0</v>
      </c>
      <c r="M24" s="19">
        <f t="shared" si="4"/>
        <v>0</v>
      </c>
      <c r="N24" s="19">
        <f t="shared" si="4"/>
        <v>0</v>
      </c>
      <c r="O24" s="19">
        <f t="shared" si="4"/>
        <v>6315</v>
      </c>
      <c r="P24" s="19">
        <f t="shared" si="4"/>
        <v>5732</v>
      </c>
      <c r="Q24" s="19">
        <f>Q22-Q23</f>
        <v>6920</v>
      </c>
      <c r="R24" s="18"/>
      <c r="S24" s="3"/>
      <c r="T24" s="3"/>
    </row>
    <row r="25" spans="1:20" x14ac:dyDescent="0.2"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18"/>
      <c r="N25" s="18"/>
      <c r="O25" s="18"/>
      <c r="P25" s="18"/>
      <c r="Q25" s="18"/>
      <c r="R25" s="18"/>
      <c r="S25" s="3"/>
      <c r="T25" s="3"/>
    </row>
    <row r="26" spans="1:20" x14ac:dyDescent="0.2">
      <c r="B26" s="2" t="s">
        <v>93</v>
      </c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20" t="e">
        <f t="shared" ref="M26:P26" si="5">M16/L16-1</f>
        <v>#DIV/0!</v>
      </c>
      <c r="N26" s="20" t="e">
        <f t="shared" si="5"/>
        <v>#DIV/0!</v>
      </c>
      <c r="O26" s="20" t="e">
        <f t="shared" si="5"/>
        <v>#DIV/0!</v>
      </c>
      <c r="P26" s="20">
        <f t="shared" si="5"/>
        <v>-1.5810512499254248E-2</v>
      </c>
      <c r="Q26" s="20">
        <f>Q16/P16-1</f>
        <v>2.4051285160038738E-2</v>
      </c>
      <c r="R26" s="18"/>
      <c r="S26" s="3"/>
      <c r="T26" s="3"/>
    </row>
    <row r="27" spans="1:20" x14ac:dyDescent="0.2">
      <c r="B27" s="2" t="s">
        <v>94</v>
      </c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20" t="e">
        <f t="shared" ref="M27:P27" si="6">M18/M16</f>
        <v>#DIV/0!</v>
      </c>
      <c r="N27" s="20" t="e">
        <f t="shared" si="6"/>
        <v>#DIV/0!</v>
      </c>
      <c r="O27" s="20">
        <f t="shared" si="6"/>
        <v>0.13515005071296463</v>
      </c>
      <c r="P27" s="20">
        <f t="shared" si="6"/>
        <v>0.12559105237633367</v>
      </c>
      <c r="Q27" s="20">
        <f>Q18/Q16</f>
        <v>0.125482825472466</v>
      </c>
      <c r="R27" s="18"/>
      <c r="S27" s="3"/>
      <c r="T27" s="3"/>
    </row>
    <row r="28" spans="1:20" x14ac:dyDescent="0.2">
      <c r="B28" s="2" t="s">
        <v>95</v>
      </c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20" t="e">
        <f t="shared" ref="M28:P28" si="7">M20/M16</f>
        <v>#DIV/0!</v>
      </c>
      <c r="N28" s="20" t="e">
        <f t="shared" si="7"/>
        <v>#DIV/0!</v>
      </c>
      <c r="O28" s="20">
        <f t="shared" si="7"/>
        <v>0.13607481653839271</v>
      </c>
      <c r="P28" s="20">
        <f t="shared" si="7"/>
        <v>0.12651551891367604</v>
      </c>
      <c r="Q28" s="20">
        <f>Q20/Q16</f>
        <v>0.12589720442201535</v>
      </c>
      <c r="R28" s="18"/>
      <c r="S28" s="3"/>
      <c r="T28" s="3"/>
    </row>
    <row r="29" spans="1:20" x14ac:dyDescent="0.2">
      <c r="B29" s="2" t="s">
        <v>96</v>
      </c>
      <c r="C29" s="18"/>
      <c r="D29" s="18"/>
      <c r="E29" s="18"/>
      <c r="F29" s="18"/>
      <c r="G29" s="18"/>
      <c r="H29" s="18"/>
      <c r="I29" s="18"/>
      <c r="J29" s="18"/>
      <c r="K29" s="18"/>
      <c r="L29" s="18"/>
      <c r="M29" s="20" t="e">
        <f t="shared" ref="M29:P29" si="8">M23/M22</f>
        <v>#DIV/0!</v>
      </c>
      <c r="N29" s="20" t="e">
        <f t="shared" si="8"/>
        <v>#DIV/0!</v>
      </c>
      <c r="O29" s="20">
        <f t="shared" si="8"/>
        <v>0.16357615894039734</v>
      </c>
      <c r="P29" s="20">
        <f t="shared" si="8"/>
        <v>0.14191616766467066</v>
      </c>
      <c r="Q29" s="20">
        <f>Q23/Q22</f>
        <v>0.14546801679427018</v>
      </c>
      <c r="R29" s="18"/>
      <c r="S29" s="3"/>
      <c r="T29" s="3"/>
    </row>
    <row r="30" spans="1:20" x14ac:dyDescent="0.2">
      <c r="C30" s="18"/>
      <c r="D30" s="18"/>
      <c r="E30" s="18"/>
      <c r="F30" s="18"/>
      <c r="G30" s="18"/>
      <c r="H30" s="18"/>
      <c r="I30" s="18"/>
      <c r="J30" s="18"/>
      <c r="K30" s="18"/>
      <c r="L30" s="18"/>
      <c r="M30" s="18"/>
      <c r="N30" s="18"/>
      <c r="O30" s="18"/>
      <c r="P30" s="18"/>
      <c r="Q30" s="18"/>
      <c r="R30" s="18"/>
      <c r="S30" s="3"/>
      <c r="T30" s="3"/>
    </row>
    <row r="31" spans="1:20" x14ac:dyDescent="0.2">
      <c r="A31" s="16" t="s">
        <v>98</v>
      </c>
      <c r="B31" s="17" t="s">
        <v>97</v>
      </c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8"/>
      <c r="O31" s="18"/>
      <c r="P31" s="18"/>
      <c r="Q31" s="18"/>
      <c r="R31" s="18"/>
      <c r="S31" s="3"/>
      <c r="T31" s="3"/>
    </row>
    <row r="32" spans="1:20" x14ac:dyDescent="0.2">
      <c r="B32" s="2" t="s">
        <v>99</v>
      </c>
      <c r="C32" s="18"/>
      <c r="D32" s="18"/>
      <c r="E32" s="18"/>
      <c r="F32" s="18"/>
      <c r="G32" s="18"/>
      <c r="H32" s="18"/>
      <c r="I32" s="18"/>
      <c r="J32" s="18"/>
      <c r="K32" s="18"/>
      <c r="L32" s="18"/>
      <c r="M32" s="18"/>
      <c r="N32" s="18"/>
      <c r="O32" s="18"/>
      <c r="P32" s="18">
        <v>2547</v>
      </c>
      <c r="Q32" s="18">
        <v>1442</v>
      </c>
      <c r="R32" s="18"/>
      <c r="S32" s="3"/>
      <c r="T32" s="3"/>
    </row>
    <row r="33" spans="2:20" x14ac:dyDescent="0.2">
      <c r="B33" s="2" t="s">
        <v>100</v>
      </c>
      <c r="C33" s="18"/>
      <c r="D33" s="18"/>
      <c r="E33" s="18"/>
      <c r="F33" s="18"/>
      <c r="G33" s="18"/>
      <c r="H33" s="18"/>
      <c r="I33" s="18"/>
      <c r="J33" s="18"/>
      <c r="K33" s="18"/>
      <c r="L33" s="18"/>
      <c r="M33" s="18"/>
      <c r="N33" s="18"/>
      <c r="O33" s="18"/>
      <c r="P33" s="18">
        <v>2505</v>
      </c>
      <c r="Q33" s="18">
        <v>2132</v>
      </c>
      <c r="R33" s="18"/>
      <c r="S33" s="3"/>
      <c r="T33" s="3"/>
    </row>
    <row r="34" spans="2:20" x14ac:dyDescent="0.2">
      <c r="B34" s="2" t="s">
        <v>101</v>
      </c>
      <c r="C34" s="18"/>
      <c r="D34" s="18"/>
      <c r="E34" s="18"/>
      <c r="F34" s="18"/>
      <c r="G34" s="18"/>
      <c r="H34" s="18"/>
      <c r="I34" s="18"/>
      <c r="J34" s="18"/>
      <c r="K34" s="18"/>
      <c r="L34" s="18"/>
      <c r="M34" s="18"/>
      <c r="N34" s="18"/>
      <c r="O34" s="18"/>
      <c r="P34" s="18">
        <v>12318</v>
      </c>
      <c r="Q34" s="18">
        <v>13183</v>
      </c>
      <c r="R34" s="18"/>
      <c r="S34" s="3"/>
      <c r="T34" s="3"/>
    </row>
    <row r="35" spans="2:20" x14ac:dyDescent="0.2">
      <c r="B35" s="2" t="s">
        <v>102</v>
      </c>
      <c r="C35" s="18"/>
      <c r="D35" s="18"/>
      <c r="E35" s="18"/>
      <c r="F35" s="18"/>
      <c r="G35" s="18"/>
      <c r="H35" s="18"/>
      <c r="I35" s="18"/>
      <c r="J35" s="18"/>
      <c r="K35" s="18"/>
      <c r="L35" s="18"/>
      <c r="M35" s="18"/>
      <c r="N35" s="18"/>
      <c r="O35" s="18"/>
      <c r="P35" s="18">
        <v>3088</v>
      </c>
      <c r="Q35" s="18">
        <v>3132</v>
      </c>
      <c r="R35" s="18"/>
      <c r="S35" s="3"/>
      <c r="T35" s="3"/>
    </row>
    <row r="36" spans="2:20" x14ac:dyDescent="0.2">
      <c r="B36" s="2" t="s">
        <v>103</v>
      </c>
      <c r="C36" s="18"/>
      <c r="D36" s="18"/>
      <c r="E36" s="18"/>
      <c r="F36" s="18"/>
      <c r="G36" s="18"/>
      <c r="H36" s="18"/>
      <c r="I36" s="18"/>
      <c r="J36" s="18"/>
      <c r="K36" s="18"/>
      <c r="L36" s="18"/>
      <c r="M36" s="18"/>
      <c r="N36" s="18"/>
      <c r="O36" s="18"/>
      <c r="P36" s="18">
        <v>533</v>
      </c>
      <c r="Q36" s="18">
        <v>632</v>
      </c>
      <c r="R36" s="18"/>
      <c r="S36" s="3"/>
      <c r="T36" s="3"/>
    </row>
    <row r="37" spans="2:20" x14ac:dyDescent="0.2">
      <c r="B37" s="1" t="s">
        <v>104</v>
      </c>
      <c r="C37" s="18"/>
      <c r="D37" s="18"/>
      <c r="E37" s="18"/>
      <c r="F37" s="18"/>
      <c r="G37" s="18"/>
      <c r="H37" s="18"/>
      <c r="I37" s="18"/>
      <c r="J37" s="18"/>
      <c r="K37" s="18"/>
      <c r="L37" s="19">
        <f t="shared" ref="L37:P37" si="9">SUM(L32:L36)</f>
        <v>0</v>
      </c>
      <c r="M37" s="19">
        <f t="shared" si="9"/>
        <v>0</v>
      </c>
      <c r="N37" s="19">
        <f t="shared" si="9"/>
        <v>0</v>
      </c>
      <c r="O37" s="19">
        <f t="shared" si="9"/>
        <v>0</v>
      </c>
      <c r="P37" s="19">
        <f t="shared" si="9"/>
        <v>20991</v>
      </c>
      <c r="Q37" s="19">
        <f>SUM(Q32:Q36)</f>
        <v>20521</v>
      </c>
      <c r="R37" s="18"/>
      <c r="S37" s="3"/>
      <c r="T37" s="3"/>
    </row>
    <row r="38" spans="2:20" x14ac:dyDescent="0.2">
      <c r="B38" s="2" t="s">
        <v>105</v>
      </c>
      <c r="C38" s="18"/>
      <c r="D38" s="18"/>
      <c r="E38" s="18"/>
      <c r="F38" s="18"/>
      <c r="G38" s="18"/>
      <c r="H38" s="18"/>
      <c r="I38" s="18"/>
      <c r="J38" s="18"/>
      <c r="K38" s="18"/>
      <c r="L38" s="18"/>
      <c r="M38" s="18"/>
      <c r="N38" s="18"/>
      <c r="O38" s="18"/>
      <c r="P38" s="18">
        <v>7975</v>
      </c>
      <c r="Q38" s="18">
        <v>8370</v>
      </c>
      <c r="R38" s="18"/>
      <c r="S38" s="3"/>
      <c r="T38" s="3"/>
    </row>
    <row r="39" spans="2:20" x14ac:dyDescent="0.2">
      <c r="B39" s="2" t="s">
        <v>106</v>
      </c>
      <c r="C39" s="18"/>
      <c r="D39" s="18"/>
      <c r="E39" s="18"/>
      <c r="F39" s="18"/>
      <c r="G39" s="18"/>
      <c r="H39" s="18"/>
      <c r="I39" s="18"/>
      <c r="J39" s="18"/>
      <c r="K39" s="18"/>
      <c r="L39" s="18"/>
      <c r="M39" s="18"/>
      <c r="N39" s="18"/>
      <c r="O39" s="18"/>
      <c r="P39" s="18">
        <v>10780</v>
      </c>
      <c r="Q39" s="18">
        <v>10799</v>
      </c>
      <c r="R39" s="18"/>
      <c r="S39" s="3"/>
      <c r="T39" s="3"/>
    </row>
    <row r="40" spans="2:20" x14ac:dyDescent="0.2">
      <c r="B40" s="2" t="s">
        <v>107</v>
      </c>
      <c r="C40" s="18"/>
      <c r="D40" s="18"/>
      <c r="E40" s="18"/>
      <c r="F40" s="18"/>
      <c r="G40" s="18"/>
      <c r="H40" s="18"/>
      <c r="I40" s="18"/>
      <c r="J40" s="18"/>
      <c r="K40" s="18"/>
      <c r="L40" s="18"/>
      <c r="M40" s="18"/>
      <c r="N40" s="18"/>
      <c r="O40" s="18"/>
      <c r="P40" s="18">
        <v>2459</v>
      </c>
      <c r="Q40" s="18">
        <v>2212</v>
      </c>
      <c r="R40" s="18"/>
      <c r="S40" s="3"/>
      <c r="T40" s="3"/>
    </row>
    <row r="41" spans="2:20" x14ac:dyDescent="0.2">
      <c r="B41" s="2" t="s">
        <v>108</v>
      </c>
      <c r="C41" s="18"/>
      <c r="D41" s="18"/>
      <c r="E41" s="18"/>
      <c r="F41" s="18"/>
      <c r="G41" s="18"/>
      <c r="H41" s="18"/>
      <c r="I41" s="18"/>
      <c r="J41" s="18"/>
      <c r="K41" s="18"/>
      <c r="L41" s="18"/>
      <c r="M41" s="18"/>
      <c r="N41" s="18"/>
      <c r="O41" s="18"/>
      <c r="P41" s="18">
        <v>3744</v>
      </c>
      <c r="Q41" s="18">
        <v>2953</v>
      </c>
      <c r="R41" s="18"/>
      <c r="S41" s="3"/>
      <c r="T41" s="3"/>
    </row>
    <row r="42" spans="2:20" x14ac:dyDescent="0.2">
      <c r="B42" s="2" t="s">
        <v>103</v>
      </c>
      <c r="C42" s="18"/>
      <c r="D42" s="18"/>
      <c r="E42" s="18"/>
      <c r="F42" s="18"/>
      <c r="G42" s="18"/>
      <c r="H42" s="18"/>
      <c r="I42" s="18"/>
      <c r="J42" s="18"/>
      <c r="K42" s="18"/>
      <c r="L42" s="18"/>
      <c r="M42" s="18"/>
      <c r="N42" s="18"/>
      <c r="O42" s="18"/>
      <c r="P42" s="18">
        <v>6931</v>
      </c>
      <c r="Q42" s="18">
        <v>7601</v>
      </c>
      <c r="R42" s="18"/>
      <c r="S42" s="3"/>
      <c r="T42" s="3"/>
    </row>
    <row r="43" spans="2:20" x14ac:dyDescent="0.2">
      <c r="B43" s="1" t="s">
        <v>109</v>
      </c>
      <c r="C43" s="18"/>
      <c r="D43" s="18"/>
      <c r="E43" s="18"/>
      <c r="F43" s="18"/>
      <c r="G43" s="18"/>
      <c r="H43" s="18"/>
      <c r="I43" s="18"/>
      <c r="J43" s="18"/>
      <c r="K43" s="18"/>
      <c r="L43" s="19">
        <f t="shared" ref="L43:P43" si="10">SUM(L38:L42)</f>
        <v>0</v>
      </c>
      <c r="M43" s="19">
        <f t="shared" si="10"/>
        <v>0</v>
      </c>
      <c r="N43" s="19">
        <f t="shared" si="10"/>
        <v>0</v>
      </c>
      <c r="O43" s="19">
        <f t="shared" si="10"/>
        <v>0</v>
      </c>
      <c r="P43" s="19">
        <f t="shared" si="10"/>
        <v>31889</v>
      </c>
      <c r="Q43" s="19">
        <f>SUM(Q38:Q42)</f>
        <v>31935</v>
      </c>
      <c r="R43" s="18"/>
      <c r="S43" s="3"/>
      <c r="T43" s="3"/>
    </row>
    <row r="44" spans="2:20" x14ac:dyDescent="0.2">
      <c r="C44" s="18"/>
      <c r="D44" s="18"/>
      <c r="E44" s="18"/>
      <c r="F44" s="18"/>
      <c r="G44" s="18"/>
      <c r="H44" s="18"/>
      <c r="I44" s="18"/>
      <c r="J44" s="18"/>
      <c r="K44" s="18"/>
      <c r="L44" s="18"/>
      <c r="M44" s="18"/>
      <c r="N44" s="18"/>
      <c r="O44" s="18"/>
      <c r="P44" s="18"/>
      <c r="R44" s="18"/>
      <c r="S44" s="3"/>
      <c r="T44" s="3"/>
    </row>
    <row r="45" spans="2:20" x14ac:dyDescent="0.2">
      <c r="B45" s="1" t="s">
        <v>110</v>
      </c>
      <c r="C45" s="18"/>
      <c r="D45" s="18"/>
      <c r="E45" s="18"/>
      <c r="F45" s="18"/>
      <c r="G45" s="18"/>
      <c r="H45" s="18"/>
      <c r="I45" s="18"/>
      <c r="J45" s="18"/>
      <c r="K45" s="18"/>
      <c r="L45" s="19">
        <f t="shared" ref="L45:P45" si="11">L37+L43</f>
        <v>0</v>
      </c>
      <c r="M45" s="19">
        <f t="shared" si="11"/>
        <v>0</v>
      </c>
      <c r="N45" s="19">
        <f t="shared" si="11"/>
        <v>0</v>
      </c>
      <c r="O45" s="19">
        <f t="shared" si="11"/>
        <v>0</v>
      </c>
      <c r="P45" s="19">
        <f t="shared" si="11"/>
        <v>52880</v>
      </c>
      <c r="Q45" s="19">
        <f>Q37+Q43</f>
        <v>52456</v>
      </c>
      <c r="R45" s="18"/>
      <c r="S45" s="3"/>
      <c r="T45" s="3"/>
    </row>
    <row r="46" spans="2:20" x14ac:dyDescent="0.2">
      <c r="C46" s="18"/>
      <c r="D46" s="18"/>
      <c r="E46" s="18"/>
      <c r="F46" s="18"/>
      <c r="G46" s="18"/>
      <c r="H46" s="18"/>
      <c r="I46" s="18"/>
      <c r="J46" s="18"/>
      <c r="K46" s="18"/>
      <c r="L46" s="18"/>
      <c r="M46" s="18"/>
      <c r="N46" s="18"/>
      <c r="O46" s="18"/>
      <c r="P46" s="18"/>
      <c r="Q46" s="18"/>
      <c r="R46" s="18"/>
      <c r="S46" s="3"/>
      <c r="T46" s="3"/>
    </row>
    <row r="47" spans="2:20" x14ac:dyDescent="0.2">
      <c r="B47" s="2" t="s">
        <v>111</v>
      </c>
      <c r="C47" s="18"/>
      <c r="D47" s="18"/>
      <c r="E47" s="18"/>
      <c r="F47" s="18"/>
      <c r="G47" s="18"/>
      <c r="H47" s="18"/>
      <c r="I47" s="18"/>
      <c r="J47" s="18"/>
      <c r="K47" s="18"/>
      <c r="L47" s="18"/>
      <c r="M47" s="18"/>
      <c r="N47" s="18"/>
      <c r="O47" s="18"/>
      <c r="P47" s="18">
        <v>2117</v>
      </c>
      <c r="Q47" s="18">
        <v>2312</v>
      </c>
      <c r="R47" s="18"/>
      <c r="S47" s="3"/>
      <c r="T47" s="3"/>
    </row>
    <row r="48" spans="2:20" x14ac:dyDescent="0.2">
      <c r="B48" s="2" t="s">
        <v>116</v>
      </c>
      <c r="C48" s="18"/>
      <c r="D48" s="18"/>
      <c r="E48" s="18"/>
      <c r="F48" s="18"/>
      <c r="G48" s="18"/>
      <c r="H48" s="18"/>
      <c r="I48" s="18"/>
      <c r="J48" s="18"/>
      <c r="K48" s="18"/>
      <c r="L48" s="18"/>
      <c r="M48" s="18"/>
      <c r="N48" s="18"/>
      <c r="O48" s="18"/>
      <c r="P48" s="18">
        <v>3075</v>
      </c>
      <c r="Q48" s="18">
        <v>3133</v>
      </c>
      <c r="R48" s="18"/>
      <c r="S48" s="3"/>
      <c r="T48" s="3"/>
    </row>
    <row r="49" spans="2:20" x14ac:dyDescent="0.2">
      <c r="B49" s="2" t="s">
        <v>112</v>
      </c>
      <c r="C49" s="18"/>
      <c r="D49" s="18"/>
      <c r="E49" s="18"/>
      <c r="F49" s="18"/>
      <c r="G49" s="18"/>
      <c r="H49" s="18"/>
      <c r="I49" s="18"/>
      <c r="J49" s="18"/>
      <c r="K49" s="18"/>
      <c r="L49" s="18"/>
      <c r="M49" s="18"/>
      <c r="N49" s="18"/>
      <c r="O49" s="18"/>
      <c r="P49" s="18">
        <v>8488</v>
      </c>
      <c r="Q49" s="18">
        <v>9190</v>
      </c>
      <c r="R49" s="18"/>
      <c r="S49" s="3"/>
      <c r="T49" s="3"/>
    </row>
    <row r="50" spans="2:20" x14ac:dyDescent="0.2">
      <c r="B50" s="2" t="s">
        <v>113</v>
      </c>
      <c r="C50" s="18"/>
      <c r="D50" s="18"/>
      <c r="E50" s="18"/>
      <c r="F50" s="18"/>
      <c r="G50" s="18"/>
      <c r="H50" s="18"/>
      <c r="I50" s="18"/>
      <c r="J50" s="18"/>
      <c r="K50" s="18"/>
      <c r="L50" s="18"/>
      <c r="M50" s="18"/>
      <c r="N50" s="18"/>
      <c r="O50" s="18"/>
      <c r="P50" s="18">
        <v>118</v>
      </c>
      <c r="Q50" s="18">
        <v>168</v>
      </c>
      <c r="R50" s="18"/>
      <c r="S50" s="3"/>
      <c r="T50" s="3"/>
    </row>
    <row r="51" spans="2:20" x14ac:dyDescent="0.2">
      <c r="B51" s="2" t="s">
        <v>103</v>
      </c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18">
        <v>2089</v>
      </c>
      <c r="Q51" s="18">
        <v>2134</v>
      </c>
      <c r="R51" s="18"/>
      <c r="S51" s="3"/>
      <c r="T51" s="3"/>
    </row>
    <row r="52" spans="2:20" x14ac:dyDescent="0.2">
      <c r="B52" s="1" t="s">
        <v>114</v>
      </c>
      <c r="C52" s="18"/>
      <c r="D52" s="18"/>
      <c r="E52" s="18"/>
      <c r="F52" s="18"/>
      <c r="G52" s="18"/>
      <c r="H52" s="18"/>
      <c r="I52" s="18"/>
      <c r="J52" s="18"/>
      <c r="K52" s="18"/>
      <c r="L52" s="19">
        <f t="shared" ref="L52:P52" si="12">SUM(L47:L51)</f>
        <v>0</v>
      </c>
      <c r="M52" s="19">
        <f t="shared" si="12"/>
        <v>0</v>
      </c>
      <c r="N52" s="19">
        <f t="shared" si="12"/>
        <v>0</v>
      </c>
      <c r="O52" s="19">
        <f t="shared" si="12"/>
        <v>0</v>
      </c>
      <c r="P52" s="19">
        <f t="shared" si="12"/>
        <v>15887</v>
      </c>
      <c r="Q52" s="19">
        <f>SUM(Q47:Q51)</f>
        <v>16937</v>
      </c>
      <c r="R52" s="18"/>
      <c r="S52" s="3"/>
      <c r="T52" s="3"/>
    </row>
    <row r="53" spans="2:20" x14ac:dyDescent="0.2">
      <c r="B53" s="2" t="s">
        <v>8</v>
      </c>
      <c r="C53" s="18"/>
      <c r="D53" s="18"/>
      <c r="E53" s="18"/>
      <c r="F53" s="18"/>
      <c r="G53" s="18"/>
      <c r="H53" s="18"/>
      <c r="I53" s="18"/>
      <c r="J53" s="18"/>
      <c r="K53" s="18"/>
      <c r="L53" s="18"/>
      <c r="M53" s="18"/>
      <c r="N53" s="18"/>
      <c r="O53" s="18"/>
      <c r="P53" s="18">
        <v>15429</v>
      </c>
      <c r="Q53" s="18">
        <v>17291</v>
      </c>
      <c r="R53" s="18"/>
      <c r="S53" s="3"/>
      <c r="T53" s="3"/>
    </row>
    <row r="54" spans="2:20" x14ac:dyDescent="0.2">
      <c r="B54" s="2" t="s">
        <v>115</v>
      </c>
      <c r="C54" s="18"/>
      <c r="D54" s="18"/>
      <c r="E54" s="18"/>
      <c r="F54" s="18"/>
      <c r="G54" s="18"/>
      <c r="H54" s="18"/>
      <c r="I54" s="18"/>
      <c r="J54" s="18"/>
      <c r="K54" s="18"/>
      <c r="L54" s="18"/>
      <c r="M54" s="18"/>
      <c r="N54" s="18"/>
      <c r="O54" s="18"/>
      <c r="P54" s="18">
        <v>5472</v>
      </c>
      <c r="Q54" s="18">
        <v>6162</v>
      </c>
      <c r="R54" s="18"/>
      <c r="S54" s="3"/>
      <c r="T54" s="3"/>
    </row>
    <row r="55" spans="2:20" x14ac:dyDescent="0.2">
      <c r="B55" s="2" t="s">
        <v>103</v>
      </c>
      <c r="C55" s="18"/>
      <c r="D55" s="18"/>
      <c r="E55" s="18"/>
      <c r="F55" s="18"/>
      <c r="G55" s="18"/>
      <c r="H55" s="18"/>
      <c r="I55" s="18"/>
      <c r="J55" s="18"/>
      <c r="K55" s="18"/>
      <c r="L55" s="18"/>
      <c r="M55" s="18"/>
      <c r="N55" s="18"/>
      <c r="O55" s="18"/>
      <c r="P55" s="18">
        <v>6826</v>
      </c>
      <c r="Q55" s="18">
        <v>5231</v>
      </c>
      <c r="R55" s="18"/>
      <c r="S55" s="3"/>
      <c r="T55" s="3"/>
    </row>
    <row r="56" spans="2:20" x14ac:dyDescent="0.2">
      <c r="B56" s="2" t="s">
        <v>117</v>
      </c>
      <c r="C56" s="18"/>
      <c r="D56" s="18"/>
      <c r="E56" s="18"/>
      <c r="F56" s="18"/>
      <c r="G56" s="18"/>
      <c r="H56" s="18"/>
      <c r="I56" s="18"/>
      <c r="J56" s="18"/>
      <c r="K56" s="18"/>
      <c r="L56" s="19">
        <f t="shared" ref="L56:P56" si="13">SUM(L53:L55)</f>
        <v>0</v>
      </c>
      <c r="M56" s="19">
        <f t="shared" si="13"/>
        <v>0</v>
      </c>
      <c r="N56" s="19">
        <f t="shared" si="13"/>
        <v>0</v>
      </c>
      <c r="O56" s="19">
        <f t="shared" si="13"/>
        <v>0</v>
      </c>
      <c r="P56" s="19">
        <f t="shared" si="13"/>
        <v>27727</v>
      </c>
      <c r="Q56" s="19">
        <f>SUM(Q53:Q55)</f>
        <v>28684</v>
      </c>
      <c r="R56" s="18"/>
      <c r="S56" s="3"/>
      <c r="T56" s="3"/>
    </row>
    <row r="57" spans="2:20" x14ac:dyDescent="0.2">
      <c r="C57" s="18"/>
      <c r="D57" s="18"/>
      <c r="E57" s="18"/>
      <c r="F57" s="18"/>
      <c r="G57" s="18"/>
      <c r="H57" s="18"/>
      <c r="I57" s="18"/>
      <c r="J57" s="18"/>
      <c r="K57" s="18"/>
      <c r="L57" s="18"/>
      <c r="M57" s="18"/>
      <c r="N57" s="18"/>
      <c r="O57" s="18"/>
      <c r="P57" s="18"/>
      <c r="Q57" s="18"/>
      <c r="R57" s="18"/>
      <c r="S57" s="3"/>
      <c r="T57" s="3"/>
    </row>
    <row r="58" spans="2:20" x14ac:dyDescent="0.2">
      <c r="B58" s="1" t="s">
        <v>118</v>
      </c>
      <c r="C58" s="18"/>
      <c r="D58" s="18"/>
      <c r="E58" s="18"/>
      <c r="F58" s="18"/>
      <c r="G58" s="18"/>
      <c r="H58" s="18"/>
      <c r="I58" s="18"/>
      <c r="J58" s="18"/>
      <c r="K58" s="18"/>
      <c r="L58" s="19">
        <f t="shared" ref="L58:P58" si="14">L52+L56</f>
        <v>0</v>
      </c>
      <c r="M58" s="19">
        <f t="shared" si="14"/>
        <v>0</v>
      </c>
      <c r="N58" s="19">
        <f t="shared" si="14"/>
        <v>0</v>
      </c>
      <c r="O58" s="19">
        <f t="shared" si="14"/>
        <v>0</v>
      </c>
      <c r="P58" s="19">
        <f t="shared" si="14"/>
        <v>43614</v>
      </c>
      <c r="Q58" s="19">
        <f>Q52+Q56</f>
        <v>45621</v>
      </c>
      <c r="R58" s="18"/>
      <c r="S58" s="3"/>
      <c r="T58" s="3"/>
    </row>
    <row r="59" spans="2:20" x14ac:dyDescent="0.2">
      <c r="C59" s="18"/>
      <c r="D59" s="18"/>
      <c r="E59" s="18"/>
      <c r="F59" s="18"/>
      <c r="G59" s="18"/>
      <c r="H59" s="18"/>
      <c r="I59" s="18"/>
      <c r="J59" s="18"/>
      <c r="K59" s="18"/>
      <c r="L59" s="18"/>
      <c r="M59" s="18"/>
      <c r="N59" s="18"/>
      <c r="O59" s="18"/>
      <c r="P59" s="18"/>
      <c r="Q59" s="18"/>
      <c r="R59" s="18"/>
      <c r="S59" s="3"/>
      <c r="T59" s="3"/>
    </row>
    <row r="60" spans="2:20" x14ac:dyDescent="0.2">
      <c r="B60" s="2" t="s">
        <v>119</v>
      </c>
      <c r="C60" s="18"/>
      <c r="D60" s="18"/>
      <c r="E60" s="18"/>
      <c r="F60" s="18"/>
      <c r="G60" s="18"/>
      <c r="H60" s="18"/>
      <c r="I60" s="18"/>
      <c r="J60" s="18"/>
      <c r="K60" s="18"/>
      <c r="L60" s="18"/>
      <c r="M60" s="18"/>
      <c r="N60" s="18"/>
      <c r="O60" s="18"/>
      <c r="P60" s="18">
        <v>9266</v>
      </c>
      <c r="Q60" s="18">
        <v>6835</v>
      </c>
      <c r="R60" s="18"/>
      <c r="S60" s="3"/>
      <c r="T60" s="3"/>
    </row>
    <row r="61" spans="2:20" x14ac:dyDescent="0.2">
      <c r="C61" s="18"/>
      <c r="D61" s="18"/>
      <c r="E61" s="18"/>
      <c r="F61" s="18"/>
      <c r="G61" s="18"/>
      <c r="H61" s="18"/>
      <c r="I61" s="18"/>
      <c r="J61" s="18"/>
      <c r="K61" s="18"/>
      <c r="L61" s="18"/>
      <c r="M61" s="18"/>
      <c r="N61" s="18"/>
      <c r="O61" s="18"/>
      <c r="P61" s="18"/>
      <c r="Q61" s="18"/>
      <c r="R61" s="18"/>
      <c r="S61" s="3"/>
      <c r="T61" s="3"/>
    </row>
    <row r="62" spans="2:20" x14ac:dyDescent="0.2">
      <c r="B62" s="1" t="s">
        <v>120</v>
      </c>
      <c r="C62" s="18"/>
      <c r="D62" s="18"/>
      <c r="E62" s="18"/>
      <c r="F62" s="18"/>
      <c r="G62" s="18"/>
      <c r="H62" s="18"/>
      <c r="I62" s="18"/>
      <c r="J62" s="18"/>
      <c r="K62" s="18"/>
      <c r="L62" s="19">
        <f t="shared" ref="L62:O62" si="15">L58+L60</f>
        <v>0</v>
      </c>
      <c r="M62" s="19">
        <f t="shared" si="15"/>
        <v>0</v>
      </c>
      <c r="N62" s="19">
        <f t="shared" si="15"/>
        <v>0</v>
      </c>
      <c r="O62" s="19">
        <f t="shared" si="15"/>
        <v>0</v>
      </c>
      <c r="P62" s="19">
        <f t="shared" ref="P62" si="16">P58+P60</f>
        <v>52880</v>
      </c>
      <c r="Q62" s="19">
        <f>Q58+Q60</f>
        <v>52456</v>
      </c>
      <c r="R62" s="18"/>
      <c r="S62" s="3"/>
      <c r="T62" s="3"/>
    </row>
    <row r="63" spans="2:20" x14ac:dyDescent="0.2">
      <c r="C63" s="18"/>
      <c r="D63" s="18"/>
      <c r="E63" s="18"/>
      <c r="F63" s="18"/>
      <c r="G63" s="18"/>
      <c r="H63" s="18"/>
      <c r="I63" s="18"/>
      <c r="J63" s="18"/>
      <c r="K63" s="18"/>
      <c r="L63" s="18"/>
      <c r="M63" s="18"/>
      <c r="N63" s="18"/>
      <c r="O63" s="18"/>
      <c r="P63" s="18"/>
      <c r="Q63" s="18"/>
      <c r="R63" s="18"/>
      <c r="S63" s="3"/>
      <c r="T63" s="3"/>
    </row>
    <row r="64" spans="2:20" x14ac:dyDescent="0.2">
      <c r="C64" s="18"/>
      <c r="D64" s="18"/>
      <c r="E64" s="18"/>
      <c r="F64" s="18"/>
      <c r="G64" s="18"/>
      <c r="H64" s="18"/>
      <c r="I64" s="18"/>
      <c r="J64" s="18"/>
      <c r="K64" s="18"/>
      <c r="L64" s="18"/>
      <c r="M64" s="18"/>
      <c r="N64" s="18"/>
      <c r="O64" s="18"/>
      <c r="P64" s="18"/>
      <c r="Q64" s="18"/>
      <c r="R64" s="18"/>
      <c r="S64" s="3"/>
      <c r="T64" s="3"/>
    </row>
    <row r="65" spans="3:20" x14ac:dyDescent="0.2">
      <c r="C65" s="18"/>
      <c r="D65" s="18"/>
      <c r="E65" s="18"/>
      <c r="F65" s="18"/>
      <c r="G65" s="18"/>
      <c r="H65" s="18"/>
      <c r="I65" s="18"/>
      <c r="J65" s="18"/>
      <c r="K65" s="18"/>
      <c r="L65" s="18"/>
      <c r="M65" s="18"/>
      <c r="N65" s="18"/>
      <c r="O65" s="18"/>
      <c r="P65" s="18"/>
      <c r="Q65" s="18"/>
      <c r="R65" s="18"/>
      <c r="S65" s="3"/>
      <c r="T65" s="3"/>
    </row>
    <row r="66" spans="3:20" x14ac:dyDescent="0.2">
      <c r="C66" s="18"/>
      <c r="D66" s="18"/>
      <c r="E66" s="18"/>
      <c r="F66" s="18"/>
      <c r="G66" s="18"/>
      <c r="H66" s="18"/>
      <c r="I66" s="18"/>
      <c r="J66" s="18"/>
      <c r="K66" s="18"/>
      <c r="L66" s="18"/>
      <c r="M66" s="18"/>
      <c r="N66" s="18"/>
      <c r="O66" s="18"/>
      <c r="P66" s="18"/>
      <c r="Q66" s="18"/>
      <c r="R66" s="18"/>
      <c r="S66" s="3"/>
      <c r="T66" s="3"/>
    </row>
    <row r="67" spans="3:20" x14ac:dyDescent="0.2">
      <c r="C67" s="18"/>
      <c r="D67" s="18"/>
      <c r="E67" s="18"/>
      <c r="F67" s="18"/>
      <c r="G67" s="18"/>
      <c r="H67" s="18"/>
      <c r="I67" s="18"/>
      <c r="J67" s="18"/>
      <c r="K67" s="18"/>
      <c r="L67" s="18"/>
      <c r="M67" s="18"/>
      <c r="N67" s="18"/>
      <c r="O67" s="18"/>
      <c r="P67" s="18"/>
      <c r="Q67" s="18"/>
      <c r="R67" s="18"/>
      <c r="S67" s="3"/>
      <c r="T67" s="3"/>
    </row>
    <row r="68" spans="3:20" x14ac:dyDescent="0.2">
      <c r="C68" s="18"/>
      <c r="D68" s="18"/>
      <c r="E68" s="18"/>
      <c r="F68" s="18"/>
      <c r="G68" s="18"/>
      <c r="H68" s="18"/>
      <c r="I68" s="18"/>
      <c r="J68" s="18"/>
      <c r="K68" s="18"/>
      <c r="L68" s="18"/>
      <c r="M68" s="18"/>
      <c r="N68" s="18"/>
      <c r="O68" s="18"/>
      <c r="P68" s="18"/>
      <c r="Q68" s="18"/>
      <c r="R68" s="18"/>
      <c r="S68" s="3"/>
      <c r="T68" s="3"/>
    </row>
    <row r="69" spans="3:20" x14ac:dyDescent="0.2">
      <c r="C69" s="18"/>
      <c r="D69" s="18"/>
      <c r="E69" s="18"/>
      <c r="F69" s="18"/>
      <c r="G69" s="18"/>
      <c r="H69" s="18"/>
      <c r="I69" s="18"/>
      <c r="J69" s="18"/>
      <c r="K69" s="18"/>
      <c r="L69" s="18"/>
      <c r="M69" s="18"/>
      <c r="N69" s="18"/>
      <c r="O69" s="18"/>
      <c r="P69" s="18"/>
      <c r="Q69" s="18"/>
      <c r="R69" s="18"/>
      <c r="S69" s="3"/>
      <c r="T69" s="3"/>
    </row>
    <row r="70" spans="3:20" x14ac:dyDescent="0.2">
      <c r="C70" s="18"/>
      <c r="D70" s="18"/>
      <c r="E70" s="18"/>
      <c r="F70" s="18"/>
      <c r="G70" s="18"/>
      <c r="H70" s="18"/>
      <c r="I70" s="18"/>
      <c r="J70" s="18"/>
      <c r="K70" s="18"/>
      <c r="L70" s="18"/>
      <c r="M70" s="18"/>
      <c r="N70" s="18"/>
      <c r="O70" s="18"/>
      <c r="P70" s="18"/>
      <c r="Q70" s="18"/>
      <c r="R70" s="18"/>
      <c r="S70" s="3"/>
      <c r="T70" s="3"/>
    </row>
    <row r="71" spans="3:20" x14ac:dyDescent="0.2">
      <c r="C71" s="18"/>
      <c r="D71" s="18"/>
      <c r="E71" s="18"/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18"/>
      <c r="Q71" s="18"/>
      <c r="R71" s="18"/>
      <c r="S71" s="3"/>
      <c r="T71" s="3"/>
    </row>
    <row r="72" spans="3:20" x14ac:dyDescent="0.2">
      <c r="C72" s="18"/>
      <c r="D72" s="1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18"/>
      <c r="Q72" s="18"/>
      <c r="R72" s="18"/>
      <c r="S72" s="3"/>
      <c r="T72" s="3"/>
    </row>
    <row r="73" spans="3:20" x14ac:dyDescent="0.2">
      <c r="C73" s="18"/>
      <c r="D73" s="18"/>
      <c r="E73" s="18"/>
      <c r="F73" s="18"/>
      <c r="G73" s="18"/>
      <c r="H73" s="18"/>
      <c r="I73" s="18"/>
      <c r="J73" s="18"/>
      <c r="K73" s="18"/>
      <c r="L73" s="18"/>
      <c r="M73" s="18"/>
      <c r="N73" s="18"/>
      <c r="O73" s="18"/>
      <c r="P73" s="18"/>
      <c r="Q73" s="18"/>
      <c r="R73" s="18"/>
      <c r="S73" s="3"/>
      <c r="T73" s="3"/>
    </row>
    <row r="74" spans="3:20" x14ac:dyDescent="0.2">
      <c r="C74" s="18"/>
      <c r="D74" s="18"/>
      <c r="E74" s="18"/>
      <c r="F74" s="18"/>
      <c r="G74" s="18"/>
      <c r="H74" s="18"/>
      <c r="I74" s="18"/>
      <c r="J74" s="18"/>
      <c r="K74" s="18"/>
      <c r="L74" s="18"/>
      <c r="M74" s="18"/>
      <c r="N74" s="18"/>
      <c r="O74" s="18"/>
      <c r="P74" s="18"/>
      <c r="Q74" s="18"/>
      <c r="R74" s="18"/>
      <c r="S74" s="3"/>
      <c r="T74" s="3"/>
    </row>
    <row r="75" spans="3:20" x14ac:dyDescent="0.2">
      <c r="C75" s="18"/>
      <c r="D75" s="18"/>
      <c r="E75" s="18"/>
      <c r="F75" s="18"/>
      <c r="G75" s="18"/>
      <c r="H75" s="18"/>
      <c r="I75" s="18"/>
      <c r="J75" s="18"/>
      <c r="K75" s="18"/>
      <c r="L75" s="18"/>
      <c r="M75" s="18"/>
      <c r="N75" s="18"/>
      <c r="O75" s="18"/>
      <c r="P75" s="18"/>
      <c r="Q75" s="18"/>
      <c r="R75" s="18"/>
      <c r="S75" s="3"/>
      <c r="T75" s="3"/>
    </row>
    <row r="76" spans="3:20" x14ac:dyDescent="0.2">
      <c r="C76" s="18"/>
      <c r="D76" s="18"/>
      <c r="E76" s="18"/>
      <c r="F76" s="18"/>
      <c r="G76" s="18"/>
      <c r="H76" s="18"/>
      <c r="I76" s="18"/>
      <c r="J76" s="18"/>
      <c r="K76" s="18"/>
      <c r="L76" s="18"/>
      <c r="M76" s="18"/>
      <c r="N76" s="18"/>
      <c r="O76" s="18"/>
      <c r="P76" s="18"/>
      <c r="Q76" s="18"/>
      <c r="R76" s="18"/>
      <c r="S76" s="3"/>
      <c r="T76" s="3"/>
    </row>
    <row r="77" spans="3:20" x14ac:dyDescent="0.2">
      <c r="C77" s="18"/>
      <c r="D77" s="18"/>
      <c r="E77" s="18"/>
      <c r="F77" s="18"/>
      <c r="G77" s="18"/>
      <c r="H77" s="18"/>
      <c r="I77" s="18"/>
      <c r="J77" s="18"/>
      <c r="K77" s="18"/>
      <c r="L77" s="18"/>
      <c r="M77" s="18"/>
      <c r="N77" s="18"/>
      <c r="O77" s="18"/>
      <c r="P77" s="18"/>
      <c r="Q77" s="18"/>
      <c r="R77" s="18"/>
      <c r="S77" s="3"/>
      <c r="T77" s="3"/>
    </row>
    <row r="78" spans="3:20" x14ac:dyDescent="0.2">
      <c r="C78" s="18"/>
      <c r="D78" s="18"/>
      <c r="E78" s="18"/>
      <c r="F78" s="18"/>
      <c r="G78" s="18"/>
      <c r="H78" s="18"/>
      <c r="I78" s="18"/>
      <c r="J78" s="18"/>
      <c r="K78" s="18"/>
      <c r="L78" s="18"/>
      <c r="M78" s="18"/>
      <c r="N78" s="18"/>
      <c r="O78" s="18"/>
      <c r="P78" s="18"/>
      <c r="Q78" s="18"/>
      <c r="R78" s="18"/>
      <c r="S78" s="3"/>
      <c r="T78" s="3"/>
    </row>
    <row r="79" spans="3:20" x14ac:dyDescent="0.2">
      <c r="C79" s="18"/>
      <c r="D79" s="18"/>
      <c r="E79" s="18"/>
      <c r="F79" s="18"/>
      <c r="G79" s="18"/>
      <c r="H79" s="18"/>
      <c r="I79" s="18"/>
      <c r="J79" s="18"/>
      <c r="K79" s="18"/>
      <c r="L79" s="18"/>
      <c r="M79" s="18"/>
      <c r="N79" s="18"/>
      <c r="O79" s="18"/>
      <c r="P79" s="18"/>
      <c r="Q79" s="18"/>
      <c r="R79" s="18"/>
      <c r="S79" s="3"/>
      <c r="T79" s="3"/>
    </row>
    <row r="80" spans="3:20" x14ac:dyDescent="0.2">
      <c r="C80" s="18"/>
      <c r="D80" s="18"/>
      <c r="E80" s="18"/>
      <c r="F80" s="18"/>
      <c r="G80" s="18"/>
      <c r="H80" s="18"/>
      <c r="I80" s="18"/>
      <c r="J80" s="18"/>
      <c r="K80" s="18"/>
      <c r="L80" s="18"/>
      <c r="M80" s="18"/>
      <c r="N80" s="18"/>
      <c r="O80" s="18"/>
      <c r="P80" s="18"/>
      <c r="Q80" s="18"/>
      <c r="R80" s="18"/>
      <c r="S80" s="3"/>
      <c r="T80" s="3"/>
    </row>
    <row r="81" spans="3:20" x14ac:dyDescent="0.2">
      <c r="C81" s="18"/>
      <c r="D81" s="18"/>
      <c r="E81" s="18"/>
      <c r="F81" s="18"/>
      <c r="G81" s="18"/>
      <c r="H81" s="18"/>
      <c r="I81" s="18"/>
      <c r="J81" s="18"/>
      <c r="K81" s="18"/>
      <c r="L81" s="18"/>
      <c r="M81" s="18"/>
      <c r="N81" s="18"/>
      <c r="O81" s="18"/>
      <c r="P81" s="18"/>
      <c r="Q81" s="18"/>
      <c r="R81" s="18"/>
      <c r="S81" s="3"/>
      <c r="T81" s="3"/>
    </row>
    <row r="82" spans="3:20" x14ac:dyDescent="0.2">
      <c r="C82" s="18"/>
      <c r="D82" s="18"/>
      <c r="E82" s="18"/>
      <c r="F82" s="18"/>
      <c r="G82" s="18"/>
      <c r="H82" s="18"/>
      <c r="I82" s="18"/>
      <c r="J82" s="18"/>
      <c r="K82" s="18"/>
      <c r="L82" s="18"/>
      <c r="M82" s="18"/>
      <c r="N82" s="18"/>
      <c r="O82" s="18"/>
      <c r="P82" s="18"/>
      <c r="Q82" s="18"/>
      <c r="R82" s="18"/>
      <c r="S82" s="3"/>
      <c r="T82" s="3"/>
    </row>
    <row r="83" spans="3:20" x14ac:dyDescent="0.2">
      <c r="C83" s="18"/>
      <c r="D83" s="18"/>
      <c r="E83" s="18"/>
      <c r="F83" s="18"/>
      <c r="G83" s="18"/>
      <c r="H83" s="18"/>
      <c r="I83" s="18"/>
      <c r="J83" s="18"/>
      <c r="K83" s="18"/>
      <c r="L83" s="18"/>
      <c r="M83" s="18"/>
      <c r="N83" s="18"/>
      <c r="O83" s="18"/>
      <c r="P83" s="18"/>
      <c r="Q83" s="18"/>
      <c r="R83" s="18"/>
      <c r="S83" s="3"/>
      <c r="T83" s="3"/>
    </row>
    <row r="84" spans="3:20" x14ac:dyDescent="0.2">
      <c r="C84" s="18"/>
      <c r="D84" s="18"/>
      <c r="E84" s="18"/>
      <c r="F84" s="18"/>
      <c r="G84" s="18"/>
      <c r="H84" s="18"/>
      <c r="I84" s="18"/>
      <c r="J84" s="18"/>
      <c r="K84" s="18"/>
      <c r="L84" s="18"/>
      <c r="M84" s="18"/>
      <c r="N84" s="18"/>
      <c r="O84" s="18"/>
      <c r="P84" s="18"/>
      <c r="Q84" s="18"/>
      <c r="R84" s="18"/>
      <c r="S84" s="3"/>
      <c r="T84" s="3"/>
    </row>
    <row r="85" spans="3:20" x14ac:dyDescent="0.2">
      <c r="C85" s="18"/>
      <c r="D85" s="18"/>
      <c r="E85" s="18"/>
      <c r="F85" s="18"/>
      <c r="G85" s="18"/>
      <c r="H85" s="18"/>
      <c r="I85" s="18"/>
      <c r="J85" s="18"/>
      <c r="K85" s="18"/>
      <c r="L85" s="18"/>
      <c r="M85" s="18"/>
      <c r="N85" s="18"/>
      <c r="O85" s="18"/>
      <c r="P85" s="18"/>
      <c r="Q85" s="18"/>
      <c r="R85" s="18"/>
      <c r="S85" s="3"/>
      <c r="T85" s="3"/>
    </row>
    <row r="86" spans="3:20" x14ac:dyDescent="0.2">
      <c r="C86" s="18"/>
      <c r="D86" s="18"/>
      <c r="E86" s="18"/>
      <c r="F86" s="18"/>
      <c r="G86" s="18"/>
      <c r="H86" s="18"/>
      <c r="I86" s="18"/>
      <c r="J86" s="18"/>
      <c r="K86" s="18"/>
      <c r="L86" s="18"/>
      <c r="M86" s="18"/>
      <c r="N86" s="18"/>
      <c r="O86" s="18"/>
      <c r="P86" s="18"/>
      <c r="Q86" s="18"/>
      <c r="R86" s="18"/>
      <c r="S86" s="3"/>
      <c r="T86" s="3"/>
    </row>
    <row r="87" spans="3:20" x14ac:dyDescent="0.2">
      <c r="C87" s="18"/>
      <c r="D87" s="18"/>
      <c r="E87" s="18"/>
      <c r="F87" s="18"/>
      <c r="G87" s="18"/>
      <c r="H87" s="18"/>
      <c r="I87" s="18"/>
      <c r="J87" s="18"/>
      <c r="K87" s="18"/>
      <c r="L87" s="18"/>
      <c r="M87" s="18"/>
      <c r="N87" s="18"/>
      <c r="O87" s="18"/>
      <c r="P87" s="18"/>
      <c r="Q87" s="18"/>
      <c r="R87" s="18"/>
      <c r="S87" s="3"/>
      <c r="T87" s="3"/>
    </row>
    <row r="88" spans="3:20" x14ac:dyDescent="0.2">
      <c r="C88" s="18"/>
      <c r="D88" s="18"/>
      <c r="E88" s="18"/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18"/>
      <c r="Q88" s="18"/>
      <c r="R88" s="18"/>
      <c r="S88" s="3"/>
      <c r="T88" s="3"/>
    </row>
    <row r="89" spans="3:20" x14ac:dyDescent="0.2">
      <c r="C89" s="18"/>
      <c r="D89" s="18"/>
      <c r="E89" s="18"/>
      <c r="F89" s="18"/>
      <c r="G89" s="18"/>
      <c r="H89" s="18"/>
      <c r="I89" s="18"/>
      <c r="J89" s="18"/>
      <c r="K89" s="18"/>
      <c r="L89" s="18"/>
      <c r="M89" s="18"/>
      <c r="N89" s="18"/>
      <c r="O89" s="18"/>
      <c r="P89" s="18"/>
      <c r="Q89" s="18"/>
      <c r="R89" s="18"/>
      <c r="S89" s="3"/>
      <c r="T89" s="3"/>
    </row>
    <row r="90" spans="3:20" x14ac:dyDescent="0.2">
      <c r="C90" s="18"/>
      <c r="D90" s="18"/>
      <c r="E90" s="18"/>
      <c r="F90" s="18"/>
      <c r="G90" s="18"/>
      <c r="H90" s="18"/>
      <c r="I90" s="18"/>
      <c r="J90" s="18"/>
      <c r="K90" s="18"/>
      <c r="L90" s="18"/>
      <c r="M90" s="18"/>
      <c r="N90" s="18"/>
      <c r="O90" s="18"/>
      <c r="P90" s="18"/>
      <c r="Q90" s="18"/>
      <c r="R90" s="18"/>
      <c r="S90" s="3"/>
      <c r="T90" s="3"/>
    </row>
    <row r="91" spans="3:20" x14ac:dyDescent="0.2">
      <c r="C91" s="18"/>
      <c r="D91" s="18"/>
      <c r="E91" s="18"/>
      <c r="F91" s="18"/>
      <c r="G91" s="18"/>
      <c r="H91" s="18"/>
      <c r="I91" s="18"/>
      <c r="J91" s="18"/>
      <c r="K91" s="18"/>
      <c r="L91" s="18"/>
      <c r="M91" s="18"/>
      <c r="N91" s="18"/>
      <c r="O91" s="18"/>
      <c r="P91" s="18"/>
      <c r="Q91" s="18"/>
      <c r="R91" s="18"/>
      <c r="S91" s="3"/>
      <c r="T91" s="3"/>
    </row>
    <row r="92" spans="3:20" x14ac:dyDescent="0.2">
      <c r="C92" s="18"/>
      <c r="D92" s="18"/>
      <c r="E92" s="18"/>
      <c r="F92" s="18"/>
      <c r="G92" s="18"/>
      <c r="H92" s="18"/>
      <c r="I92" s="18"/>
      <c r="J92" s="18"/>
      <c r="K92" s="18"/>
      <c r="L92" s="18"/>
      <c r="M92" s="18"/>
      <c r="N92" s="18"/>
      <c r="O92" s="18"/>
      <c r="P92" s="18"/>
      <c r="Q92" s="18"/>
      <c r="R92" s="18"/>
      <c r="S92" s="3"/>
      <c r="T92" s="3"/>
    </row>
    <row r="93" spans="3:20" x14ac:dyDescent="0.2">
      <c r="C93" s="18"/>
      <c r="D93" s="18"/>
      <c r="E93" s="18"/>
      <c r="F93" s="18"/>
      <c r="G93" s="18"/>
      <c r="H93" s="18"/>
      <c r="I93" s="18"/>
      <c r="J93" s="18"/>
      <c r="K93" s="18"/>
      <c r="L93" s="18"/>
      <c r="M93" s="18"/>
      <c r="N93" s="18"/>
      <c r="O93" s="18"/>
      <c r="P93" s="18"/>
      <c r="Q93" s="18"/>
      <c r="R93" s="18"/>
      <c r="S93" s="3"/>
      <c r="T93" s="3"/>
    </row>
    <row r="94" spans="3:20" x14ac:dyDescent="0.2">
      <c r="C94" s="18"/>
      <c r="D94" s="18"/>
      <c r="E94" s="18"/>
      <c r="F94" s="18"/>
      <c r="G94" s="18"/>
      <c r="H94" s="18"/>
      <c r="I94" s="18"/>
      <c r="J94" s="18"/>
      <c r="K94" s="18"/>
      <c r="L94" s="18"/>
      <c r="M94" s="18"/>
      <c r="N94" s="18"/>
      <c r="O94" s="18"/>
      <c r="P94" s="18"/>
      <c r="Q94" s="18"/>
      <c r="R94" s="18"/>
      <c r="S94" s="3"/>
      <c r="T94" s="3"/>
    </row>
    <row r="95" spans="3:20" x14ac:dyDescent="0.2">
      <c r="C95" s="18"/>
      <c r="D95" s="18"/>
      <c r="E95" s="18"/>
      <c r="F95" s="18"/>
      <c r="G95" s="18"/>
      <c r="H95" s="18"/>
      <c r="I95" s="18"/>
      <c r="J95" s="18"/>
      <c r="K95" s="18"/>
      <c r="L95" s="18"/>
      <c r="M95" s="18"/>
      <c r="N95" s="18"/>
      <c r="O95" s="18"/>
      <c r="P95" s="18"/>
      <c r="Q95" s="18"/>
      <c r="R95" s="18"/>
      <c r="S95" s="3"/>
      <c r="T95" s="3"/>
    </row>
    <row r="96" spans="3:20" x14ac:dyDescent="0.2">
      <c r="C96" s="18"/>
      <c r="D96" s="18"/>
      <c r="E96" s="18"/>
      <c r="F96" s="18"/>
      <c r="G96" s="18"/>
      <c r="H96" s="18"/>
      <c r="I96" s="18"/>
      <c r="J96" s="18"/>
      <c r="K96" s="18"/>
      <c r="L96" s="18"/>
      <c r="M96" s="18"/>
      <c r="N96" s="18"/>
      <c r="O96" s="18"/>
      <c r="P96" s="18"/>
      <c r="Q96" s="18"/>
      <c r="R96" s="18"/>
      <c r="S96" s="3"/>
      <c r="T96" s="3"/>
    </row>
    <row r="97" spans="3:20" x14ac:dyDescent="0.2">
      <c r="C97" s="18"/>
      <c r="D97" s="18"/>
      <c r="E97" s="18"/>
      <c r="F97" s="18"/>
      <c r="G97" s="18"/>
      <c r="H97" s="18"/>
      <c r="I97" s="18"/>
      <c r="J97" s="18"/>
      <c r="K97" s="18"/>
      <c r="L97" s="18"/>
      <c r="M97" s="18"/>
      <c r="N97" s="18"/>
      <c r="O97" s="18"/>
      <c r="P97" s="18"/>
      <c r="Q97" s="18"/>
      <c r="R97" s="18"/>
      <c r="S97" s="3"/>
      <c r="T97" s="3"/>
    </row>
    <row r="98" spans="3:20" x14ac:dyDescent="0.2">
      <c r="C98" s="18"/>
      <c r="D98" s="18"/>
      <c r="E98" s="18"/>
      <c r="F98" s="18"/>
      <c r="G98" s="18"/>
      <c r="H98" s="18"/>
      <c r="I98" s="18"/>
      <c r="J98" s="18"/>
      <c r="K98" s="18"/>
      <c r="L98" s="18"/>
      <c r="M98" s="18"/>
      <c r="N98" s="18"/>
      <c r="O98" s="18"/>
      <c r="P98" s="18"/>
      <c r="Q98" s="18"/>
      <c r="R98" s="18"/>
      <c r="S98" s="3"/>
      <c r="T98" s="3"/>
    </row>
    <row r="99" spans="3:20" x14ac:dyDescent="0.2">
      <c r="C99" s="18"/>
      <c r="D99" s="18"/>
      <c r="E99" s="18"/>
      <c r="F99" s="18"/>
      <c r="G99" s="18"/>
      <c r="H99" s="18"/>
      <c r="I99" s="18"/>
      <c r="J99" s="18"/>
      <c r="K99" s="18"/>
      <c r="L99" s="18"/>
      <c r="M99" s="18"/>
      <c r="N99" s="18"/>
      <c r="O99" s="18"/>
      <c r="P99" s="18"/>
      <c r="Q99" s="18"/>
      <c r="R99" s="18"/>
      <c r="S99" s="3"/>
      <c r="T99" s="3"/>
    </row>
    <row r="100" spans="3:20" x14ac:dyDescent="0.2">
      <c r="C100" s="18"/>
      <c r="D100" s="18"/>
      <c r="E100" s="18"/>
      <c r="F100" s="18"/>
      <c r="G100" s="18"/>
      <c r="H100" s="18"/>
      <c r="I100" s="18"/>
      <c r="J100" s="18"/>
      <c r="K100" s="18"/>
      <c r="L100" s="18"/>
      <c r="M100" s="18"/>
      <c r="N100" s="18"/>
      <c r="O100" s="18"/>
      <c r="P100" s="18"/>
      <c r="Q100" s="18"/>
      <c r="R100" s="18"/>
      <c r="S100" s="3"/>
      <c r="T100" s="3"/>
    </row>
    <row r="101" spans="3:20" x14ac:dyDescent="0.2"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3:20" x14ac:dyDescent="0.2"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3:20" x14ac:dyDescent="0.2"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3:20" x14ac:dyDescent="0.2"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3:20" x14ac:dyDescent="0.2"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3:20" x14ac:dyDescent="0.2"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3:20" x14ac:dyDescent="0.2"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3:20" x14ac:dyDescent="0.2"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3:20" x14ac:dyDescent="0.2"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3:20" x14ac:dyDescent="0.2"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3:20" x14ac:dyDescent="0.2"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3:20" x14ac:dyDescent="0.2"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5:20" x14ac:dyDescent="0.2"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5:20" x14ac:dyDescent="0.2"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5:20" x14ac:dyDescent="0.2"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5:20" x14ac:dyDescent="0.2"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5:20" x14ac:dyDescent="0.2"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5:20" x14ac:dyDescent="0.2"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5:20" x14ac:dyDescent="0.2"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5:20" x14ac:dyDescent="0.2"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5:20" x14ac:dyDescent="0.2"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5:20" x14ac:dyDescent="0.2"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5:20" x14ac:dyDescent="0.2"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5:20" x14ac:dyDescent="0.2"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5:20" x14ac:dyDescent="0.2"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5:20" x14ac:dyDescent="0.2"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5:20" x14ac:dyDescent="0.2"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5:20" x14ac:dyDescent="0.2"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5:20" x14ac:dyDescent="0.2"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5:20" x14ac:dyDescent="0.2"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5:20" x14ac:dyDescent="0.2"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5:20" x14ac:dyDescent="0.2"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5:20" x14ac:dyDescent="0.2"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5:20" x14ac:dyDescent="0.2"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5:20" x14ac:dyDescent="0.2"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5:20" x14ac:dyDescent="0.2"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5:20" x14ac:dyDescent="0.2"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5:20" x14ac:dyDescent="0.2"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5:20" x14ac:dyDescent="0.2"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5:20" x14ac:dyDescent="0.2"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5:20" x14ac:dyDescent="0.2"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5:20" x14ac:dyDescent="0.2"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5:20" x14ac:dyDescent="0.2"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5:20" x14ac:dyDescent="0.2"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5:20" x14ac:dyDescent="0.2"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5:20" x14ac:dyDescent="0.2"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5:20" x14ac:dyDescent="0.2"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5:20" x14ac:dyDescent="0.2"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5:20" x14ac:dyDescent="0.2"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5:20" x14ac:dyDescent="0.2"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5:20" x14ac:dyDescent="0.2"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5:20" x14ac:dyDescent="0.2"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5:20" x14ac:dyDescent="0.2"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5:20" x14ac:dyDescent="0.2"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5:20" x14ac:dyDescent="0.2"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5:20" x14ac:dyDescent="0.2"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5:20" x14ac:dyDescent="0.2"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5:20" x14ac:dyDescent="0.2"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5:20" x14ac:dyDescent="0.2"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5:20" x14ac:dyDescent="0.2"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5:20" x14ac:dyDescent="0.2"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5:20" x14ac:dyDescent="0.2"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5:20" x14ac:dyDescent="0.2"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5:20" x14ac:dyDescent="0.2"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5:20" x14ac:dyDescent="0.2"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5:20" x14ac:dyDescent="0.2"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5:20" x14ac:dyDescent="0.2"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5:20" x14ac:dyDescent="0.2"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5:20" x14ac:dyDescent="0.2"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5:20" x14ac:dyDescent="0.2"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5:20" x14ac:dyDescent="0.2"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5:20" x14ac:dyDescent="0.2"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5:20" x14ac:dyDescent="0.2"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5:20" x14ac:dyDescent="0.2"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5:20" x14ac:dyDescent="0.2"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5:20" x14ac:dyDescent="0.2"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5:20" x14ac:dyDescent="0.2"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5:20" x14ac:dyDescent="0.2"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5:20" x14ac:dyDescent="0.2"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5:20" x14ac:dyDescent="0.2"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5:20" x14ac:dyDescent="0.2"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5:20" x14ac:dyDescent="0.2"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5:20" x14ac:dyDescent="0.2"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5:20" x14ac:dyDescent="0.2"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5:20" x14ac:dyDescent="0.2"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5:20" x14ac:dyDescent="0.2"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5:20" x14ac:dyDescent="0.2"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5:20" x14ac:dyDescent="0.2"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5:20" x14ac:dyDescent="0.2"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5:20" x14ac:dyDescent="0.2"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5:20" x14ac:dyDescent="0.2"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5:20" x14ac:dyDescent="0.2"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5:20" x14ac:dyDescent="0.2"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5:20" x14ac:dyDescent="0.2"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5:20" x14ac:dyDescent="0.2"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5:20" x14ac:dyDescent="0.2"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5:20" x14ac:dyDescent="0.2"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5:20" x14ac:dyDescent="0.2"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5:20" x14ac:dyDescent="0.2"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5:20" x14ac:dyDescent="0.2"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5:20" x14ac:dyDescent="0.2"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5:20" x14ac:dyDescent="0.2"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5:20" x14ac:dyDescent="0.2"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5:20" x14ac:dyDescent="0.2"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5:20" x14ac:dyDescent="0.2"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5:20" x14ac:dyDescent="0.2"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5:20" x14ac:dyDescent="0.2"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5:20" x14ac:dyDescent="0.2"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5:20" x14ac:dyDescent="0.2"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5:20" x14ac:dyDescent="0.2"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5:20" x14ac:dyDescent="0.2"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5:20" x14ac:dyDescent="0.2"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5:20" x14ac:dyDescent="0.2"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5:20" x14ac:dyDescent="0.2"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5:20" x14ac:dyDescent="0.2"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5:20" x14ac:dyDescent="0.2"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5:20" x14ac:dyDescent="0.2"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5:20" x14ac:dyDescent="0.2"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5:20" x14ac:dyDescent="0.2"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5:20" x14ac:dyDescent="0.2"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5:20" x14ac:dyDescent="0.2"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5:20" x14ac:dyDescent="0.2"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5:20" x14ac:dyDescent="0.2"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5:20" x14ac:dyDescent="0.2"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5:20" x14ac:dyDescent="0.2"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5:20" x14ac:dyDescent="0.2"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5:20" x14ac:dyDescent="0.2"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5:20" x14ac:dyDescent="0.2"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5:20" x14ac:dyDescent="0.2"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5:20" x14ac:dyDescent="0.2"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5:20" x14ac:dyDescent="0.2"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5:20" x14ac:dyDescent="0.2"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5:20" x14ac:dyDescent="0.2"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5:20" x14ac:dyDescent="0.2"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5:20" x14ac:dyDescent="0.2"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5:20" x14ac:dyDescent="0.2"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5:20" x14ac:dyDescent="0.2"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5:20" x14ac:dyDescent="0.2"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5:20" x14ac:dyDescent="0.2"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5:20" x14ac:dyDescent="0.2"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5:20" x14ac:dyDescent="0.2"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5:20" x14ac:dyDescent="0.2"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5:20" x14ac:dyDescent="0.2"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5:20" x14ac:dyDescent="0.2"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5:20" x14ac:dyDescent="0.2"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5:20" x14ac:dyDescent="0.2"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5:20" x14ac:dyDescent="0.2"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5:20" x14ac:dyDescent="0.2"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5:20" x14ac:dyDescent="0.2"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5:20" x14ac:dyDescent="0.2"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5:20" x14ac:dyDescent="0.2"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5:20" x14ac:dyDescent="0.2"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5:20" x14ac:dyDescent="0.2"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5:20" x14ac:dyDescent="0.2"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5:20" x14ac:dyDescent="0.2"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5:20" x14ac:dyDescent="0.2"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5:20" x14ac:dyDescent="0.2"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5:20" x14ac:dyDescent="0.2"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5:20" x14ac:dyDescent="0.2"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5:20" x14ac:dyDescent="0.2"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5:20" x14ac:dyDescent="0.2"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5:20" x14ac:dyDescent="0.2"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5:20" x14ac:dyDescent="0.2"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5:20" x14ac:dyDescent="0.2"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5:20" x14ac:dyDescent="0.2"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5:20" x14ac:dyDescent="0.2"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5:20" x14ac:dyDescent="0.2"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5:20" x14ac:dyDescent="0.2"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5:20" x14ac:dyDescent="0.2"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5:20" x14ac:dyDescent="0.2"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5:20" x14ac:dyDescent="0.2"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5:20" x14ac:dyDescent="0.2"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5:20" x14ac:dyDescent="0.2"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5:20" x14ac:dyDescent="0.2"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5:20" x14ac:dyDescent="0.2"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5:20" x14ac:dyDescent="0.2"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5:20" x14ac:dyDescent="0.2"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5:20" x14ac:dyDescent="0.2"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5:20" x14ac:dyDescent="0.2"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5:20" x14ac:dyDescent="0.2"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5:20" x14ac:dyDescent="0.2"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5:20" x14ac:dyDescent="0.2"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5:20" x14ac:dyDescent="0.2"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5:20" x14ac:dyDescent="0.2"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5:20" x14ac:dyDescent="0.2"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5:20" x14ac:dyDescent="0.2"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5:20" x14ac:dyDescent="0.2"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5:20" x14ac:dyDescent="0.2"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5:20" x14ac:dyDescent="0.2"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5:20" x14ac:dyDescent="0.2"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5:20" x14ac:dyDescent="0.2"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5:20" x14ac:dyDescent="0.2"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5:20" x14ac:dyDescent="0.2"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5:20" x14ac:dyDescent="0.2"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5:20" x14ac:dyDescent="0.2"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5:20" x14ac:dyDescent="0.2"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5:20" x14ac:dyDescent="0.2"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5:20" x14ac:dyDescent="0.2"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5:20" x14ac:dyDescent="0.2"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5:20" x14ac:dyDescent="0.2"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5:20" x14ac:dyDescent="0.2"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5:20" x14ac:dyDescent="0.2"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5:20" x14ac:dyDescent="0.2"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5:20" x14ac:dyDescent="0.2"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5:20" x14ac:dyDescent="0.2"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</sheetData>
  <hyperlinks>
    <hyperlink ref="A1" location="Main!A1" display="Main" xr:uid="{D291865D-AF1E-435E-8001-721FE7FD4466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Finacials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2024-08-24T07:50:16Z</dcterms:created>
  <dcterms:modified xsi:type="dcterms:W3CDTF">2025-09-09T14:35:50Z</dcterms:modified>
</cp:coreProperties>
</file>