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49193EA-E60B-4FAA-A4EB-F9F6F909C8FA}" xr6:coauthVersionLast="47" xr6:coauthVersionMax="47" xr10:uidLastSave="{00000000-0000-0000-0000-000000000000}"/>
  <bookViews>
    <workbookView xWindow="19095" yWindow="0" windowWidth="19410" windowHeight="20925" xr2:uid="{539750FB-9DBA-4D91-BC72-49504E9AE5F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2" l="1"/>
  <c r="L10" i="2"/>
  <c r="I6" i="1"/>
  <c r="K16" i="2"/>
  <c r="K10" i="2"/>
  <c r="J10" i="2"/>
  <c r="J17" i="2" s="1"/>
  <c r="J21" i="2" s="1"/>
  <c r="J23" i="2" s="1"/>
  <c r="J25" i="2" s="1"/>
  <c r="H10" i="2"/>
  <c r="H17" i="2" s="1"/>
  <c r="H21" i="2" s="1"/>
  <c r="H23" i="2" s="1"/>
  <c r="H25" i="2" s="1"/>
  <c r="G10" i="2"/>
  <c r="G17" i="2" s="1"/>
  <c r="G21" i="2" s="1"/>
  <c r="G23" i="2" s="1"/>
  <c r="G25" i="2" s="1"/>
  <c r="F10" i="2"/>
  <c r="F17" i="2" s="1"/>
  <c r="F21" i="2" s="1"/>
  <c r="F23" i="2" s="1"/>
  <c r="F25" i="2" s="1"/>
  <c r="E10" i="2"/>
  <c r="E17" i="2" s="1"/>
  <c r="E21" i="2" s="1"/>
  <c r="E23" i="2" s="1"/>
  <c r="E25" i="2" s="1"/>
  <c r="D10" i="2"/>
  <c r="D17" i="2" s="1"/>
  <c r="D21" i="2" s="1"/>
  <c r="D23" i="2" s="1"/>
  <c r="D25" i="2" s="1"/>
  <c r="C10" i="2"/>
  <c r="C17" i="2" s="1"/>
  <c r="C21" i="2" s="1"/>
  <c r="C23" i="2" s="1"/>
  <c r="C25" i="2" s="1"/>
  <c r="I10" i="2"/>
  <c r="I17" i="2" s="1"/>
  <c r="I21" i="2" s="1"/>
  <c r="I23" i="2" s="1"/>
  <c r="I25" i="2" s="1"/>
  <c r="I4" i="1"/>
  <c r="L17" i="2" l="1"/>
  <c r="L21" i="2" s="1"/>
  <c r="L23" i="2" s="1"/>
  <c r="L25" i="2" s="1"/>
  <c r="K17" i="2"/>
  <c r="K21" i="2" s="1"/>
  <c r="K23" i="2" s="1"/>
  <c r="K25" i="2" s="1"/>
  <c r="I7" i="1"/>
</calcChain>
</file>

<file path=xl/sharedStrings.xml><?xml version="1.0" encoding="utf-8"?>
<sst xmlns="http://schemas.openxmlformats.org/spreadsheetml/2006/main" count="55" uniqueCount="51">
  <si>
    <t>BKNG</t>
  </si>
  <si>
    <t>Booking Holding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</si>
  <si>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</si>
  <si>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</si>
  <si>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</si>
  <si>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</si>
  <si>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</si>
  <si>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</si>
  <si>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</si>
  <si>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</si>
  <si>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Q323</t>
  </si>
  <si>
    <t>Q324</t>
  </si>
  <si>
    <t>Main</t>
  </si>
  <si>
    <t>Q123</t>
  </si>
  <si>
    <t>Q223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</si>
  <si>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</si>
  <si>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</si>
  <si>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</si>
  <si>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</si>
  <si>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</si>
  <si>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</si>
  <si>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</si>
  <si>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</si>
  <si>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</si>
  <si>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</si>
  <si>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</si>
  <si>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Merchant Revenues</t>
  </si>
  <si>
    <t>Agency Revenues</t>
  </si>
  <si>
    <t>Advertising &amp; other</t>
  </si>
  <si>
    <t>Revenue</t>
  </si>
  <si>
    <t>Marketing Expense</t>
  </si>
  <si>
    <t>Sales and other expenses</t>
  </si>
  <si>
    <t>Personnel</t>
  </si>
  <si>
    <t>G&amp;A</t>
  </si>
  <si>
    <t>Information Technology</t>
  </si>
  <si>
    <t>D&amp;A</t>
  </si>
  <si>
    <t>Operating Income</t>
  </si>
  <si>
    <t>Interest Expense</t>
  </si>
  <si>
    <t>Interest &amp; Dividend Income</t>
  </si>
  <si>
    <t>Other Income</t>
  </si>
  <si>
    <t>Pretax Income</t>
  </si>
  <si>
    <t>Tax Expense</t>
  </si>
  <si>
    <t>Net Income</t>
  </si>
  <si>
    <t>EPS</t>
  </si>
  <si>
    <t>Q125</t>
  </si>
  <si>
    <t>Q225</t>
  </si>
  <si>
    <t>Q325</t>
  </si>
  <si>
    <t>Q425</t>
  </si>
  <si>
    <t>Room Nights (in mio)</t>
  </si>
  <si>
    <t>Rental Card Days</t>
  </si>
  <si>
    <t>Airline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</si>
</sst>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;\(#,##0\)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horizontal="right"/>
    </xf>
    <xf numFmtId="165" fontId="2" fillId="0" borderId="0" xfId="0" applyNumberFormat="1" applyFont="1"/>
    <xf numFmtId="165" fontId="4" fillId="0" borderId="0" xfId="0" applyNumberFormat="1" applyFont="1"/>
    <xf numFmtId="165" fontId="1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8807-2CCF-439B-85AA-3DEE17EF6021}">
  <dimension ref="A1:J7"/>
  <sheetViews>
    <sheetView tabSelected="1" topLeftCell="B1" zoomScale="200" zoomScaleNormal="200" workbookViewId="0">
      <selection activeCell="I7" sqref="I7"/>
    </sheetView>
  </sheetViews>
  <sheetFormatPr defaultRowHeight="12.75" x14ac:dyDescent="0.2"/>
  <cols>
    <col min="1" max="1" width="4" style="2" customWidth="1"/>
    <col min="2" max="16384" width="9.140625" style="2"/>
  </cols>
  <sheetData>
    <row r="1" spans="1:10" x14ac:dyDescent="0.2">
      <c r="A1" s="5" t="s">
        <v>1</v>
      </c>
    </row>
    <row r="2" spans="1:10" x14ac:dyDescent="0.2">
      <c r="A2" s="2" t="s">
        <v>2</v>
      </c>
      <c r="H2" s="2" t="s">
        <v>4</v>
      </c>
      <c r="I2" s="7">
        <v>5475.01</v>
      </c>
    </row>
    <row r="3" spans="1:10" x14ac:dyDescent="0.2">
      <c r="H3" s="2" t="s">
        <v>5</v>
      </c>
      <c r="I3" s="4">
        <v>32.409885000000003</v>
      </c>
      <c r="J3" s="8" t="s">
        <v>45</v>
      </c>
    </row>
    <row r="4" spans="1:10" x14ac:dyDescent="0.2">
      <c r="B4" s="2" t="s">
        <v>0</v>
      </c>
      <c r="H4" s="2" t="s">
        <v>6</v>
      </c>
      <c r="I4" s="4">
        <f>+I2*I3</f>
        <v>177444.44447385002</v>
      </c>
    </row>
    <row r="5" spans="1:10" x14ac:dyDescent="0.2">
      <c r="B5" s="2" t="s">
        <v>3</v>
      </c>
      <c r="H5" s="2" t="s">
        <v>7</v>
      </c>
      <c r="I5" s="4">
        <v>17595</v>
      </c>
      <c r="J5" s="8" t="s">
        <v>45</v>
      </c>
    </row>
    <row r="6" spans="1:10" x14ac:dyDescent="0.2">
      <c r="H6" s="2" t="s">
        <v>8</v>
      </c>
      <c r="I6" s="4">
        <f>999+17473</f>
        <v>18472</v>
      </c>
      <c r="J6" s="8" t="s">
        <v>45</v>
      </c>
    </row>
    <row r="7" spans="1:10" x14ac:dyDescent="0.2">
      <c r="H7" s="2" t="s">
        <v>9</v>
      </c>
      <c r="I7" s="4">
        <f>+I4-I5+I6</f>
        <v>178321.44447385002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E4AE-2EB0-492A-BBEF-D4CAFDBF10EA}">
  <dimension ref="A1:AN166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H6" sqref="H6"/>
    </sheetView>
  </sheetViews>
  <sheetFormatPr defaultRowHeight="12.75" x14ac:dyDescent="0.2"/>
  <cols>
    <col min="1" max="1" width="5.42578125" style="2" bestFit="1" customWidth="1"/>
    <col min="2" max="2" width="24.85546875" style="2" bestFit="1" customWidth="1"/>
    <col min="3" max="16384" width="9.140625" style="2"/>
  </cols>
  <sheetData>
    <row r="1" spans="1:40" x14ac:dyDescent="0.2">
      <c r="A1" s="1" t="s">
        <v>12</v>
      </c>
    </row>
    <row r="2" spans="1:40" x14ac:dyDescent="0.2">
      <c r="C2" s="3" t="s">
        <v>13</v>
      </c>
      <c r="D2" s="3" t="s">
        <v>14</v>
      </c>
      <c r="E2" s="3" t="s">
        <v>10</v>
      </c>
      <c r="F2" s="3" t="s">
        <v>15</v>
      </c>
      <c r="G2" s="3" t="s">
        <v>16</v>
      </c>
      <c r="H2" s="3" t="s">
        <v>17</v>
      </c>
      <c r="I2" s="3" t="s">
        <v>11</v>
      </c>
      <c r="J2" s="3" t="s">
        <v>18</v>
      </c>
      <c r="K2" s="3" t="s">
        <v>44</v>
      </c>
      <c r="L2" s="3" t="s">
        <v>45</v>
      </c>
      <c r="M2" s="3" t="s">
        <v>46</v>
      </c>
      <c r="N2" s="3" t="s">
        <v>47</v>
      </c>
      <c r="O2" s="3"/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</row>
    <row r="3" spans="1:40" x14ac:dyDescent="0.2">
      <c r="B3" s="12" t="s">
        <v>48</v>
      </c>
      <c r="C3" s="3">
        <v>274</v>
      </c>
      <c r="D3" s="3">
        <v>268</v>
      </c>
      <c r="E3" s="3">
        <v>276</v>
      </c>
      <c r="F3" s="3">
        <v>231</v>
      </c>
      <c r="G3" s="3">
        <v>297</v>
      </c>
      <c r="H3" s="3">
        <v>287</v>
      </c>
      <c r="I3" s="3">
        <v>299</v>
      </c>
      <c r="J3" s="3">
        <v>261</v>
      </c>
      <c r="K3" s="3">
        <v>319</v>
      </c>
      <c r="L3" s="3">
        <v>309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40" x14ac:dyDescent="0.2">
      <c r="B4" s="12" t="s">
        <v>49</v>
      </c>
      <c r="C4" s="3"/>
      <c r="D4" s="3"/>
      <c r="E4" s="3"/>
      <c r="F4" s="3"/>
      <c r="G4" s="3"/>
      <c r="H4" s="3">
        <v>22</v>
      </c>
      <c r="I4" s="3"/>
      <c r="J4" s="3"/>
      <c r="K4" s="3"/>
      <c r="L4" s="3">
        <v>24</v>
      </c>
      <c r="M4" s="3"/>
      <c r="N4" s="3"/>
      <c r="O4" s="3"/>
      <c r="P4" s="3"/>
      <c r="Q4" s="3"/>
      <c r="R4" s="3"/>
      <c r="S4" s="3"/>
      <c r="T4" s="3"/>
      <c r="U4" s="3"/>
      <c r="V4" s="3"/>
    </row>
    <row r="5" spans="1:40" x14ac:dyDescent="0.2">
      <c r="B5" s="12" t="s">
        <v>50</v>
      </c>
      <c r="C5" s="3"/>
      <c r="D5" s="3"/>
      <c r="E5" s="3"/>
      <c r="F5" s="3"/>
      <c r="G5" s="3"/>
      <c r="H5" s="3">
        <v>11</v>
      </c>
      <c r="I5" s="3"/>
      <c r="J5" s="3"/>
      <c r="K5" s="3"/>
      <c r="L5" s="3">
        <v>16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 spans="1:40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40" x14ac:dyDescent="0.2">
      <c r="B7" s="2" t="s">
        <v>26</v>
      </c>
      <c r="C7" s="9"/>
      <c r="D7" s="9"/>
      <c r="E7" s="9">
        <v>3945</v>
      </c>
      <c r="F7" s="9"/>
      <c r="G7" s="9">
        <v>2388</v>
      </c>
      <c r="H7" s="9">
        <v>3446</v>
      </c>
      <c r="I7" s="9">
        <v>4972</v>
      </c>
      <c r="J7" s="9"/>
      <c r="K7" s="9">
        <v>2918</v>
      </c>
      <c r="L7" s="9">
        <v>4457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x14ac:dyDescent="0.2">
      <c r="B8" s="2" t="s">
        <v>27</v>
      </c>
      <c r="C8" s="9"/>
      <c r="D8" s="9"/>
      <c r="E8" s="9">
        <v>3135</v>
      </c>
      <c r="F8" s="9"/>
      <c r="G8" s="9">
        <v>1763</v>
      </c>
      <c r="H8" s="9">
        <v>2144</v>
      </c>
      <c r="I8" s="9">
        <v>2753</v>
      </c>
      <c r="J8" s="9"/>
      <c r="K8" s="9">
        <v>1564</v>
      </c>
      <c r="L8" s="9">
        <v>2044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x14ac:dyDescent="0.2">
      <c r="B9" s="2" t="s">
        <v>28</v>
      </c>
      <c r="C9" s="9"/>
      <c r="D9" s="9"/>
      <c r="E9" s="9">
        <v>261</v>
      </c>
      <c r="F9" s="9"/>
      <c r="G9" s="9">
        <v>264</v>
      </c>
      <c r="H9" s="9">
        <v>269</v>
      </c>
      <c r="I9" s="9">
        <v>269</v>
      </c>
      <c r="J9" s="9"/>
      <c r="K9" s="9">
        <v>280</v>
      </c>
      <c r="L9" s="9">
        <v>297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">
      <c r="B10" s="5" t="s">
        <v>29</v>
      </c>
      <c r="C10" s="10">
        <f t="shared" ref="C10:H10" si="0">+SUM(C7:C9)</f>
        <v>0</v>
      </c>
      <c r="D10" s="10">
        <f t="shared" si="0"/>
        <v>0</v>
      </c>
      <c r="E10" s="10">
        <f t="shared" si="0"/>
        <v>7341</v>
      </c>
      <c r="F10" s="10">
        <f t="shared" si="0"/>
        <v>0</v>
      </c>
      <c r="G10" s="10">
        <f t="shared" si="0"/>
        <v>4415</v>
      </c>
      <c r="H10" s="10">
        <f t="shared" si="0"/>
        <v>5859</v>
      </c>
      <c r="I10" s="10">
        <f>+SUM(I7:I9)</f>
        <v>7994</v>
      </c>
      <c r="J10" s="10">
        <f t="shared" ref="J10:L10" si="1">+SUM(J7:J9)</f>
        <v>0</v>
      </c>
      <c r="K10" s="10">
        <f t="shared" si="1"/>
        <v>4762</v>
      </c>
      <c r="L10" s="10">
        <f t="shared" si="1"/>
        <v>6798</v>
      </c>
      <c r="M10" s="6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">
      <c r="B11" s="2" t="s">
        <v>30</v>
      </c>
      <c r="C11" s="9"/>
      <c r="D11" s="9"/>
      <c r="E11" s="9">
        <v>2022</v>
      </c>
      <c r="F11" s="9"/>
      <c r="G11" s="9">
        <v>1610</v>
      </c>
      <c r="H11" s="9">
        <v>1939</v>
      </c>
      <c r="I11" s="9">
        <v>2151</v>
      </c>
      <c r="J11" s="9"/>
      <c r="K11" s="9">
        <v>1777</v>
      </c>
      <c r="L11" s="9">
        <v>2139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2">
      <c r="B12" s="2" t="s">
        <v>31</v>
      </c>
      <c r="C12" s="9"/>
      <c r="D12" s="9"/>
      <c r="E12" s="9">
        <v>807</v>
      </c>
      <c r="F12" s="9"/>
      <c r="G12" s="9">
        <v>678</v>
      </c>
      <c r="H12" s="9">
        <v>820</v>
      </c>
      <c r="I12" s="9">
        <v>872</v>
      </c>
      <c r="J12" s="9"/>
      <c r="K12" s="9">
        <v>702</v>
      </c>
      <c r="L12" s="9">
        <v>899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2">
      <c r="B13" s="2" t="s">
        <v>32</v>
      </c>
      <c r="C13" s="9"/>
      <c r="D13" s="9"/>
      <c r="E13" s="9">
        <v>788</v>
      </c>
      <c r="F13" s="9"/>
      <c r="G13" s="9">
        <v>826</v>
      </c>
      <c r="H13" s="9">
        <v>807</v>
      </c>
      <c r="I13" s="9">
        <v>868</v>
      </c>
      <c r="J13" s="9"/>
      <c r="K13" s="9">
        <v>693</v>
      </c>
      <c r="L13" s="9">
        <v>896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2">
      <c r="B14" s="2" t="s">
        <v>33</v>
      </c>
      <c r="C14" s="9"/>
      <c r="D14" s="9"/>
      <c r="E14" s="9">
        <v>305</v>
      </c>
      <c r="F14" s="9"/>
      <c r="G14" s="9">
        <v>186</v>
      </c>
      <c r="H14" s="9">
        <v>112</v>
      </c>
      <c r="I14" s="9">
        <v>575</v>
      </c>
      <c r="J14" s="9"/>
      <c r="K14" s="9">
        <v>142</v>
      </c>
      <c r="L14" s="9">
        <v>199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">
      <c r="B15" s="2" t="s">
        <v>34</v>
      </c>
      <c r="C15" s="9"/>
      <c r="D15" s="9"/>
      <c r="E15" s="9">
        <v>187</v>
      </c>
      <c r="F15" s="9"/>
      <c r="G15" s="9">
        <v>187</v>
      </c>
      <c r="H15" s="9">
        <v>183</v>
      </c>
      <c r="I15" s="9">
        <v>194</v>
      </c>
      <c r="J15" s="9"/>
      <c r="K15" s="9">
        <v>200</v>
      </c>
      <c r="L15" s="9">
        <v>219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2">
      <c r="B16" s="2" t="s">
        <v>35</v>
      </c>
      <c r="C16" s="9"/>
      <c r="D16" s="9"/>
      <c r="E16" s="9">
        <v>129</v>
      </c>
      <c r="F16" s="9"/>
      <c r="G16" s="9">
        <v>137</v>
      </c>
      <c r="H16" s="9">
        <v>142</v>
      </c>
      <c r="I16" s="9">
        <v>155</v>
      </c>
      <c r="J16" s="9"/>
      <c r="K16" s="9">
        <f>154+32</f>
        <v>186</v>
      </c>
      <c r="L16" s="11">
        <f>158+38</f>
        <v>196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2:40" x14ac:dyDescent="0.2">
      <c r="B17" s="2" t="s">
        <v>36</v>
      </c>
      <c r="C17" s="9">
        <f t="shared" ref="C17:H17" si="2">+C10-SUM(C11:C16)</f>
        <v>0</v>
      </c>
      <c r="D17" s="9">
        <f t="shared" si="2"/>
        <v>0</v>
      </c>
      <c r="E17" s="9">
        <f t="shared" si="2"/>
        <v>3103</v>
      </c>
      <c r="F17" s="9">
        <f t="shared" si="2"/>
        <v>0</v>
      </c>
      <c r="G17" s="9">
        <f t="shared" si="2"/>
        <v>791</v>
      </c>
      <c r="H17" s="9">
        <f t="shared" si="2"/>
        <v>1856</v>
      </c>
      <c r="I17" s="9">
        <f>+I10-SUM(I11:I16)</f>
        <v>3179</v>
      </c>
      <c r="J17" s="9">
        <f t="shared" ref="J17:L17" si="3">+J10-SUM(J11:J16)</f>
        <v>0</v>
      </c>
      <c r="K17" s="9">
        <f t="shared" si="3"/>
        <v>1062</v>
      </c>
      <c r="L17" s="9">
        <f t="shared" si="3"/>
        <v>2250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2:40" x14ac:dyDescent="0.2">
      <c r="B18" s="2" t="s">
        <v>37</v>
      </c>
      <c r="C18" s="9"/>
      <c r="D18" s="9"/>
      <c r="E18" s="9">
        <v>254</v>
      </c>
      <c r="F18" s="9"/>
      <c r="G18" s="9">
        <v>219</v>
      </c>
      <c r="H18" s="9">
        <v>264</v>
      </c>
      <c r="I18" s="9">
        <v>305</v>
      </c>
      <c r="J18" s="9"/>
      <c r="K18" s="9">
        <v>649</v>
      </c>
      <c r="L18" s="9">
        <v>418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2:40" x14ac:dyDescent="0.2">
      <c r="B19" s="2" t="s">
        <v>38</v>
      </c>
      <c r="C19" s="9"/>
      <c r="D19" s="9"/>
      <c r="E19" s="9">
        <v>289</v>
      </c>
      <c r="F19" s="9"/>
      <c r="G19" s="9">
        <v>243</v>
      </c>
      <c r="H19" s="9">
        <v>293</v>
      </c>
      <c r="I19" s="9">
        <v>327</v>
      </c>
      <c r="J19" s="9"/>
      <c r="K19" s="9">
        <v>241</v>
      </c>
      <c r="L19" s="9">
        <v>234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2:40" x14ac:dyDescent="0.2">
      <c r="B20" s="2" t="s">
        <v>39</v>
      </c>
      <c r="C20" s="9"/>
      <c r="D20" s="9"/>
      <c r="E20" s="9">
        <v>11</v>
      </c>
      <c r="F20" s="9"/>
      <c r="G20" s="9">
        <v>122</v>
      </c>
      <c r="H20" s="9">
        <v>37</v>
      </c>
      <c r="I20" s="9">
        <v>-332</v>
      </c>
      <c r="J20" s="9"/>
      <c r="K20" s="9">
        <v>-258</v>
      </c>
      <c r="L20" s="9">
        <v>-962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2:40" x14ac:dyDescent="0.2">
      <c r="B21" s="2" t="s">
        <v>40</v>
      </c>
      <c r="C21" s="9">
        <f t="shared" ref="C21:D21" si="4">+C17-C18+C19+C20</f>
        <v>0</v>
      </c>
      <c r="D21" s="9">
        <f t="shared" si="4"/>
        <v>0</v>
      </c>
      <c r="E21" s="9">
        <f>+E17-E18+E19+E20</f>
        <v>3149</v>
      </c>
      <c r="F21" s="9">
        <f t="shared" ref="F21:L21" si="5">+F17-F18+F19+F20</f>
        <v>0</v>
      </c>
      <c r="G21" s="9">
        <f t="shared" si="5"/>
        <v>937</v>
      </c>
      <c r="H21" s="9">
        <f t="shared" si="5"/>
        <v>1922</v>
      </c>
      <c r="I21" s="9">
        <f t="shared" si="5"/>
        <v>2869</v>
      </c>
      <c r="J21" s="9">
        <f t="shared" si="5"/>
        <v>0</v>
      </c>
      <c r="K21" s="9">
        <f t="shared" si="5"/>
        <v>396</v>
      </c>
      <c r="L21" s="9">
        <f t="shared" si="5"/>
        <v>1104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2:40" x14ac:dyDescent="0.2">
      <c r="B22" s="2" t="s">
        <v>41</v>
      </c>
      <c r="C22" s="9"/>
      <c r="D22" s="9"/>
      <c r="E22" s="9">
        <v>638</v>
      </c>
      <c r="F22" s="9"/>
      <c r="G22" s="9">
        <v>161</v>
      </c>
      <c r="H22" s="9">
        <v>401</v>
      </c>
      <c r="I22" s="9">
        <v>352</v>
      </c>
      <c r="J22" s="9"/>
      <c r="K22" s="9">
        <v>63</v>
      </c>
      <c r="L22" s="9">
        <v>209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2:40" x14ac:dyDescent="0.2">
      <c r="B23" s="2" t="s">
        <v>42</v>
      </c>
      <c r="C23" s="9">
        <f t="shared" ref="C23:H23" si="6">+C21-C22</f>
        <v>0</v>
      </c>
      <c r="D23" s="9">
        <f t="shared" si="6"/>
        <v>0</v>
      </c>
      <c r="E23" s="9">
        <f t="shared" si="6"/>
        <v>2511</v>
      </c>
      <c r="F23" s="9">
        <f t="shared" si="6"/>
        <v>0</v>
      </c>
      <c r="G23" s="9">
        <f t="shared" si="6"/>
        <v>776</v>
      </c>
      <c r="H23" s="9">
        <f t="shared" si="6"/>
        <v>1521</v>
      </c>
      <c r="I23" s="9">
        <f>+I21-I22</f>
        <v>2517</v>
      </c>
      <c r="J23" s="9">
        <f t="shared" ref="J23:L23" si="7">+J21-J22</f>
        <v>0</v>
      </c>
      <c r="K23" s="9">
        <f t="shared" si="7"/>
        <v>333</v>
      </c>
      <c r="L23" s="9">
        <f t="shared" si="7"/>
        <v>895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2:40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2:40" x14ac:dyDescent="0.2">
      <c r="B25" s="2" t="s">
        <v>43</v>
      </c>
      <c r="C25" s="7" t="e">
        <f t="shared" ref="C25:D25" si="8">+C23/C26</f>
        <v>#DIV/0!</v>
      </c>
      <c r="D25" s="7" t="e">
        <f t="shared" si="8"/>
        <v>#DIV/0!</v>
      </c>
      <c r="E25" s="7">
        <f>+E23/E26</f>
        <v>69.775196598771771</v>
      </c>
      <c r="F25" s="7" t="e">
        <f t="shared" ref="F25:L25" si="9">+F23/F26</f>
        <v>#DIV/0!</v>
      </c>
      <c r="G25" s="7">
        <f t="shared" si="9"/>
        <v>22.686078465766236</v>
      </c>
      <c r="H25" s="7">
        <f t="shared" si="9"/>
        <v>44.386727755566575</v>
      </c>
      <c r="I25" s="7">
        <f t="shared" si="9"/>
        <v>74.326718639262936</v>
      </c>
      <c r="J25" s="7" t="e">
        <f t="shared" si="9"/>
        <v>#DIV/0!</v>
      </c>
      <c r="K25" s="7">
        <f t="shared" si="9"/>
        <v>10.062550992657057</v>
      </c>
      <c r="L25" s="7">
        <f t="shared" si="9"/>
        <v>27.543546500892472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2:40" x14ac:dyDescent="0.2">
      <c r="B26" s="2" t="s">
        <v>5</v>
      </c>
      <c r="C26" s="4"/>
      <c r="D26" s="4"/>
      <c r="E26" s="4">
        <v>35.987000000000002</v>
      </c>
      <c r="F26" s="4"/>
      <c r="G26" s="4">
        <v>34.206000000000003</v>
      </c>
      <c r="H26" s="4">
        <v>34.267000000000003</v>
      </c>
      <c r="I26" s="4">
        <v>33.863999999999997</v>
      </c>
      <c r="J26" s="4"/>
      <c r="K26" s="4">
        <v>33.093000000000004</v>
      </c>
      <c r="L26" s="4">
        <v>32.494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2:40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2:40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2:40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2:40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2:40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2:40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3:40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3:40" x14ac:dyDescent="0.2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3:40" x14ac:dyDescent="0.2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3:40" x14ac:dyDescent="0.2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3:40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3:40" x14ac:dyDescent="0.2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3:40" x14ac:dyDescent="0.2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3:40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3:40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3:40" x14ac:dyDescent="0.2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3:40" x14ac:dyDescent="0.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3:40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3:40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3:40" x14ac:dyDescent="0.2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3:40" x14ac:dyDescent="0.2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3:40" x14ac:dyDescent="0.2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3:40" x14ac:dyDescent="0.2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3:40" x14ac:dyDescent="0.2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3:40" x14ac:dyDescent="0.2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3:40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3:40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3:40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3:40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3:40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3:40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3:40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3:40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3:40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3:40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3:40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3:40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3:40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3:40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3:40" x14ac:dyDescent="0.2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3:40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3:40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3:40" x14ac:dyDescent="0.2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3:40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3:40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3:40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3:40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3:40" x14ac:dyDescent="0.2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3:40" x14ac:dyDescent="0.2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3:40" x14ac:dyDescent="0.2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3:40" x14ac:dyDescent="0.2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3:40" x14ac:dyDescent="0.2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3:40" x14ac:dyDescent="0.2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3:40" x14ac:dyDescent="0.2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3:40" x14ac:dyDescent="0.2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3:40" x14ac:dyDescent="0.2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3:40" x14ac:dyDescent="0.2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3:40" x14ac:dyDescent="0.2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3:40" x14ac:dyDescent="0.2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3:40" x14ac:dyDescent="0.2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3:40" x14ac:dyDescent="0.2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3:40" x14ac:dyDescent="0.2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3:40" x14ac:dyDescent="0.2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3:40" x14ac:dyDescent="0.2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3:40" x14ac:dyDescent="0.2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3:40" x14ac:dyDescent="0.2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3:40" x14ac:dyDescent="0.2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3:40" x14ac:dyDescent="0.2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3:40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3:40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3:40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3:40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3:40" x14ac:dyDescent="0.2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3:40" x14ac:dyDescent="0.2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3:40" x14ac:dyDescent="0.2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3:40" x14ac:dyDescent="0.2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3:40" x14ac:dyDescent="0.2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3:40" x14ac:dyDescent="0.2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3:40" x14ac:dyDescent="0.2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3:40" x14ac:dyDescent="0.2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3:40" x14ac:dyDescent="0.2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3:40" x14ac:dyDescent="0.2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3:40" x14ac:dyDescent="0.2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3:40" x14ac:dyDescent="0.2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3:40" x14ac:dyDescent="0.2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3:40" x14ac:dyDescent="0.2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3:40" x14ac:dyDescent="0.2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3:40" x14ac:dyDescent="0.2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3:40" x14ac:dyDescent="0.2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3:40" x14ac:dyDescent="0.2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3:40" x14ac:dyDescent="0.2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3:40" x14ac:dyDescent="0.2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3:40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3:40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3:40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3:40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3:40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3:40" x14ac:dyDescent="0.2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3:40" x14ac:dyDescent="0.2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3:40" x14ac:dyDescent="0.2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3:40" x14ac:dyDescent="0.2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3:40" x14ac:dyDescent="0.2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3:40" x14ac:dyDescent="0.2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3:40" x14ac:dyDescent="0.2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3:40" x14ac:dyDescent="0.2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3:40" x14ac:dyDescent="0.2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3:40" x14ac:dyDescent="0.2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3:40" x14ac:dyDescent="0.2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3:40" x14ac:dyDescent="0.2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3:40" x14ac:dyDescent="0.2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3:40" x14ac:dyDescent="0.2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3:40" x14ac:dyDescent="0.2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3:40" x14ac:dyDescent="0.2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3:40" x14ac:dyDescent="0.2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3:40" x14ac:dyDescent="0.2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3:40" x14ac:dyDescent="0.2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3:40" x14ac:dyDescent="0.2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3:40" x14ac:dyDescent="0.2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3:40" x14ac:dyDescent="0.2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3:40" x14ac:dyDescent="0.2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3:40" x14ac:dyDescent="0.2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3:40" x14ac:dyDescent="0.2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3:40" x14ac:dyDescent="0.2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3:40" x14ac:dyDescent="0.2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3:40" x14ac:dyDescent="0.2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3:40" x14ac:dyDescent="0.2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3:40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3:40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3:40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3:40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3:40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3:40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3:40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3:40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3:40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3:40" x14ac:dyDescent="0.2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3:40" x14ac:dyDescent="0.2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3:40" x14ac:dyDescent="0.2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3:40" x14ac:dyDescent="0.2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3:40" x14ac:dyDescent="0.2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</sheetData>
  <hyperlinks>
    <hyperlink ref="A1" location="Main!A1" display="Main" xr:uid="{2826E6F4-E59F-40B5-A92A-2488248F8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2025-01-15T13:43:09Z</dcterms:created>
  <dcterms:modified xsi:type="dcterms:W3CDTF">2025-09-17T12:51:38Z</dcterms:modified>
</cp:coreProperties>
</file>