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8E537B0-91C6-4A6A-BDF3-AE69729BBD27}" xr6:coauthVersionLast="47" xr6:coauthVersionMax="47" xr10:uidLastSave="{00000000-0000-0000-0000-000000000000}"/>
  <bookViews>
    <workbookView xWindow="19095" yWindow="0" windowWidth="19410" windowHeight="20925" xr2:uid="{C3EE2D3B-35B1-4886-BA08-2254D8777D4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2" l="1"/>
  <c r="M36" i="2"/>
  <c r="L36" i="2"/>
  <c r="K36" i="2"/>
  <c r="O36" i="2"/>
  <c r="N39" i="2"/>
  <c r="M39" i="2"/>
  <c r="L39" i="2"/>
  <c r="K39" i="2"/>
  <c r="N38" i="2"/>
  <c r="M38" i="2"/>
  <c r="L38" i="2"/>
  <c r="K38" i="2"/>
  <c r="N37" i="2"/>
  <c r="M37" i="2"/>
  <c r="L37" i="2"/>
  <c r="K37" i="2"/>
  <c r="O38" i="2"/>
  <c r="O37" i="2"/>
  <c r="O39" i="2"/>
  <c r="N40" i="2"/>
  <c r="M40" i="2"/>
  <c r="L40" i="2"/>
  <c r="K40" i="2"/>
  <c r="O40" i="2"/>
  <c r="O43" i="2"/>
  <c r="N43" i="2"/>
  <c r="M43" i="2"/>
  <c r="L43" i="2"/>
  <c r="K43" i="2"/>
  <c r="J43" i="2"/>
  <c r="O42" i="2"/>
  <c r="N42" i="2"/>
  <c r="M42" i="2"/>
  <c r="L42" i="2"/>
  <c r="K42" i="2"/>
  <c r="J42" i="2"/>
  <c r="O41" i="2"/>
  <c r="N41" i="2"/>
  <c r="M41" i="2"/>
  <c r="L41" i="2"/>
  <c r="K41" i="2"/>
  <c r="J41" i="2"/>
  <c r="G43" i="2"/>
  <c r="F43" i="2"/>
  <c r="E43" i="2"/>
  <c r="D43" i="2"/>
  <c r="C43" i="2"/>
  <c r="G42" i="2"/>
  <c r="F42" i="2"/>
  <c r="E42" i="2"/>
  <c r="D42" i="2"/>
  <c r="C42" i="2"/>
  <c r="G41" i="2"/>
  <c r="F41" i="2"/>
  <c r="E41" i="2"/>
  <c r="D41" i="2"/>
  <c r="C41" i="2"/>
  <c r="H43" i="2"/>
  <c r="H42" i="2"/>
  <c r="H41" i="2"/>
  <c r="G40" i="2"/>
  <c r="F40" i="2"/>
  <c r="E40" i="2"/>
  <c r="H40" i="2"/>
  <c r="G39" i="2"/>
  <c r="F39" i="2"/>
  <c r="E39" i="2"/>
  <c r="G38" i="2"/>
  <c r="F38" i="2"/>
  <c r="E38" i="2"/>
  <c r="G37" i="2"/>
  <c r="F37" i="2"/>
  <c r="E37" i="2"/>
  <c r="H39" i="2"/>
  <c r="H38" i="2"/>
  <c r="H37" i="2"/>
  <c r="G36" i="2"/>
  <c r="F36" i="2"/>
  <c r="E36" i="2"/>
  <c r="H36" i="2"/>
  <c r="F12" i="2"/>
  <c r="F11" i="2"/>
  <c r="F10" i="2"/>
  <c r="F9" i="2"/>
  <c r="H12" i="2"/>
  <c r="H11" i="2"/>
  <c r="H10" i="2"/>
  <c r="H9" i="2"/>
  <c r="H34" i="2"/>
  <c r="F34" i="2"/>
  <c r="F30" i="2"/>
  <c r="F28" i="2"/>
  <c r="F26" i="2"/>
  <c r="F25" i="2"/>
  <c r="F23" i="2"/>
  <c r="F22" i="2"/>
  <c r="F20" i="2"/>
  <c r="H30" i="2"/>
  <c r="H28" i="2"/>
  <c r="H26" i="2"/>
  <c r="H25" i="2"/>
  <c r="H23" i="2"/>
  <c r="H22" i="2"/>
  <c r="H20" i="2"/>
  <c r="F18" i="2"/>
  <c r="F17" i="2"/>
  <c r="F16" i="2"/>
  <c r="F15" i="2"/>
  <c r="F14" i="2"/>
  <c r="F13" i="2"/>
  <c r="H18" i="2"/>
  <c r="H17" i="2"/>
  <c r="H16" i="2"/>
  <c r="H19" i="2" s="1"/>
  <c r="H15" i="2"/>
  <c r="H14" i="2"/>
  <c r="H13" i="2"/>
  <c r="I6" i="1"/>
  <c r="M33" i="2"/>
  <c r="L33" i="2"/>
  <c r="K33" i="2"/>
  <c r="O33" i="2"/>
  <c r="O31" i="2"/>
  <c r="M31" i="2"/>
  <c r="L31" i="2"/>
  <c r="K31" i="2"/>
  <c r="J31" i="2"/>
  <c r="O29" i="2"/>
  <c r="M29" i="2"/>
  <c r="L29" i="2"/>
  <c r="K29" i="2"/>
  <c r="J29" i="2"/>
  <c r="O27" i="2"/>
  <c r="N27" i="2"/>
  <c r="N29" i="2" s="1"/>
  <c r="N31" i="2" s="1"/>
  <c r="N33" i="2" s="1"/>
  <c r="M27" i="2"/>
  <c r="L27" i="2"/>
  <c r="K27" i="2"/>
  <c r="J27" i="2"/>
  <c r="H7" i="2"/>
  <c r="H5" i="2"/>
  <c r="H4" i="2"/>
  <c r="H3" i="2"/>
  <c r="N6" i="2"/>
  <c r="M6" i="2"/>
  <c r="L6" i="2"/>
  <c r="K6" i="2"/>
  <c r="O6" i="2"/>
  <c r="M24" i="2"/>
  <c r="L24" i="2"/>
  <c r="K24" i="2"/>
  <c r="J24" i="2"/>
  <c r="N21" i="2"/>
  <c r="N24" i="2" s="1"/>
  <c r="O21" i="2"/>
  <c r="O24" i="2" s="1"/>
  <c r="G19" i="2"/>
  <c r="G21" i="2" s="1"/>
  <c r="G24" i="2" s="1"/>
  <c r="G27" i="2" s="1"/>
  <c r="G29" i="2" s="1"/>
  <c r="G31" i="2" s="1"/>
  <c r="G33" i="2" s="1"/>
  <c r="F19" i="2"/>
  <c r="F21" i="2" s="1"/>
  <c r="F24" i="2" s="1"/>
  <c r="F27" i="2" s="1"/>
  <c r="F29" i="2" s="1"/>
  <c r="F31" i="2" s="1"/>
  <c r="E19" i="2"/>
  <c r="E21" i="2" s="1"/>
  <c r="E24" i="2" s="1"/>
  <c r="E27" i="2" s="1"/>
  <c r="E29" i="2" s="1"/>
  <c r="E31" i="2" s="1"/>
  <c r="E33" i="2" s="1"/>
  <c r="D19" i="2"/>
  <c r="D21" i="2" s="1"/>
  <c r="D24" i="2" s="1"/>
  <c r="D27" i="2" s="1"/>
  <c r="D29" i="2" s="1"/>
  <c r="D31" i="2" s="1"/>
  <c r="D33" i="2" s="1"/>
  <c r="C19" i="2"/>
  <c r="C21" i="2" s="1"/>
  <c r="C24" i="2" s="1"/>
  <c r="C27" i="2" s="1"/>
  <c r="C29" i="2" s="1"/>
  <c r="C31" i="2" s="1"/>
  <c r="C33" i="2" s="1"/>
  <c r="I4" i="1"/>
  <c r="F33" i="2" l="1"/>
  <c r="H21" i="2"/>
  <c r="H24" i="2" s="1"/>
  <c r="H27" i="2" s="1"/>
  <c r="H29" i="2" s="1"/>
  <c r="H31" i="2" s="1"/>
  <c r="H33" i="2" s="1"/>
  <c r="I7" i="1"/>
</calcChain>
</file>

<file path=xl/sharedStrings.xml><?xml version="1.0" encoding="utf-8"?>
<sst xmlns="http://schemas.openxmlformats.org/spreadsheetml/2006/main" count="66" uniqueCount="63">
  <si>
    <t>Burberry</t>
  </si>
  <si>
    <t>IR</t>
  </si>
  <si>
    <t>numbers in mio GBP</t>
  </si>
  <si>
    <t>Price</t>
  </si>
  <si>
    <t>Shares</t>
  </si>
  <si>
    <t>MC</t>
  </si>
  <si>
    <t>Cash</t>
  </si>
  <si>
    <t>Debt</t>
  </si>
  <si>
    <t>EV</t>
  </si>
  <si>
    <t>BRBY.L</t>
  </si>
  <si>
    <t>Main</t>
  </si>
  <si>
    <t>H223</t>
  </si>
  <si>
    <t>H123</t>
  </si>
  <si>
    <t>H124</t>
  </si>
  <si>
    <t>H224</t>
  </si>
  <si>
    <t>Retail Revenue</t>
  </si>
  <si>
    <t>Wholesale Revenue</t>
  </si>
  <si>
    <t>Licensing Revenue</t>
  </si>
  <si>
    <t>Revenue</t>
  </si>
  <si>
    <t>Asia Pacific Stores</t>
  </si>
  <si>
    <t>EMEIA Stores</t>
  </si>
  <si>
    <t>America Stores</t>
  </si>
  <si>
    <t>Total Stores</t>
  </si>
  <si>
    <t>Franchised Stores</t>
  </si>
  <si>
    <t>COGS</t>
  </si>
  <si>
    <t>Gross Profit</t>
  </si>
  <si>
    <t>Operating Expenses</t>
  </si>
  <si>
    <t>Other Operating Income</t>
  </si>
  <si>
    <t>Operating Income</t>
  </si>
  <si>
    <t>Finance Income</t>
  </si>
  <si>
    <t>Finance Expense</t>
  </si>
  <si>
    <t>Pretax Income</t>
  </si>
  <si>
    <t>Tax Expense</t>
  </si>
  <si>
    <t>Net Income</t>
  </si>
  <si>
    <t>EPS</t>
  </si>
  <si>
    <t>Minority Interest</t>
  </si>
  <si>
    <t>Net Income to Group</t>
  </si>
  <si>
    <t>Asia Pacific Revenue</t>
  </si>
  <si>
    <t>EMEIA Revenue</t>
  </si>
  <si>
    <t>America Revenue</t>
  </si>
  <si>
    <t>H225</t>
  </si>
  <si>
    <t>H125</t>
  </si>
  <si>
    <t>FQ425</t>
  </si>
  <si>
    <t>FY20</t>
  </si>
  <si>
    <t>FY21</t>
  </si>
  <si>
    <t>FY22</t>
  </si>
  <si>
    <t>FY23</t>
  </si>
  <si>
    <t>FY24</t>
  </si>
  <si>
    <t>FY25</t>
  </si>
  <si>
    <t>Notes</t>
  </si>
  <si>
    <t>FY26 outlook: profitable growth</t>
  </si>
  <si>
    <t>Accessoires</t>
  </si>
  <si>
    <t>Womenswear</t>
  </si>
  <si>
    <t>Menswear</t>
  </si>
  <si>
    <t>Childrenswear and other</t>
  </si>
  <si>
    <t>Store Growth</t>
  </si>
  <si>
    <t>APAC Growth</t>
  </si>
  <si>
    <t>EMEIA Growth</t>
  </si>
  <si>
    <t>America Growth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</si>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</sst>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0" fontId="4" fillId="0" borderId="0" xfId="0" applyFont="1"/>
    <xf numFmtId="9" fontId="0" fillId="0" borderId="0" xfId="2" applyFon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rberryplc.com/inves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8A59-04E4-437E-917F-15FBBC078F39}">
  <dimension ref="A1:J10"/>
  <sheetViews>
    <sheetView tabSelected="1" zoomScale="200" zoomScaleNormal="200" workbookViewId="0">
      <selection activeCell="I7" sqref="I7"/>
    </sheetView>
  </sheetViews>
  <sheetFormatPr defaultRowHeight="15" x14ac:dyDescent="0.25"/>
  <cols>
    <col min="1" max="1" width="3.85546875" customWidth="1"/>
  </cols>
  <sheetData>
    <row r="1" spans="1:10" x14ac:dyDescent="0.25">
      <c r="A1" s="1" t="s">
        <v>0</v>
      </c>
    </row>
    <row r="2" spans="1:10" x14ac:dyDescent="0.25">
      <c r="A2" t="s">
        <v>2</v>
      </c>
      <c r="H2" t="s">
        <v>3</v>
      </c>
      <c r="I2">
        <v>9.48</v>
      </c>
    </row>
    <row r="3" spans="1:10" x14ac:dyDescent="0.25">
      <c r="H3" t="s">
        <v>4</v>
      </c>
      <c r="I3" s="4">
        <v>358.4</v>
      </c>
      <c r="J3" s="5" t="s">
        <v>42</v>
      </c>
    </row>
    <row r="4" spans="1:10" x14ac:dyDescent="0.25">
      <c r="B4" t="s">
        <v>9</v>
      </c>
      <c r="H4" t="s">
        <v>5</v>
      </c>
      <c r="I4" s="4">
        <f>+I2*I3</f>
        <v>3397.6320000000001</v>
      </c>
    </row>
    <row r="5" spans="1:10" x14ac:dyDescent="0.25">
      <c r="B5" s="2" t="s">
        <v>1</v>
      </c>
      <c r="H5" t="s">
        <v>6</v>
      </c>
      <c r="I5" s="4">
        <v>813</v>
      </c>
      <c r="J5" s="5" t="s">
        <v>42</v>
      </c>
    </row>
    <row r="6" spans="1:10" x14ac:dyDescent="0.25">
      <c r="H6" t="s">
        <v>7</v>
      </c>
      <c r="I6" s="4">
        <f>105+438+300</f>
        <v>843</v>
      </c>
      <c r="J6" s="5" t="s">
        <v>42</v>
      </c>
    </row>
    <row r="7" spans="1:10" x14ac:dyDescent="0.25">
      <c r="H7" t="s">
        <v>8</v>
      </c>
      <c r="I7" s="4">
        <f>+I4-I5+I6</f>
        <v>3427.6320000000001</v>
      </c>
    </row>
    <row r="9" spans="1:10" x14ac:dyDescent="0.25">
      <c r="B9" s="7" t="s">
        <v>49</v>
      </c>
    </row>
    <row r="10" spans="1:10" x14ac:dyDescent="0.25">
      <c r="B10" t="s">
        <v>50</v>
      </c>
    </row>
  </sheetData>
  <hyperlinks>
    <hyperlink ref="B5" r:id="rId1" xr:uid="{ED3C19E0-9D00-4A92-B3ED-9FA25692C2A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C5E70-D9BC-490B-A35F-97759AFDB091}">
  <dimension ref="A1:BL245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1" max="1" width="5.42578125" bestFit="1" customWidth="1"/>
    <col min="2" max="2" width="28.85546875" customWidth="1"/>
  </cols>
  <sheetData>
    <row r="1" spans="1:64" x14ac:dyDescent="0.25">
      <c r="A1" s="2" t="s">
        <v>10</v>
      </c>
    </row>
    <row r="2" spans="1:64" x14ac:dyDescent="0.25">
      <c r="C2" s="5" t="s">
        <v>12</v>
      </c>
      <c r="D2" s="5" t="s">
        <v>11</v>
      </c>
      <c r="E2" s="5" t="s">
        <v>13</v>
      </c>
      <c r="F2" s="5" t="s">
        <v>14</v>
      </c>
      <c r="G2" s="5" t="s">
        <v>41</v>
      </c>
      <c r="H2" s="5" t="s">
        <v>40</v>
      </c>
      <c r="I2" s="5"/>
      <c r="J2" s="5" t="s">
        <v>43</v>
      </c>
      <c r="K2" s="5" t="s">
        <v>44</v>
      </c>
      <c r="L2" s="5" t="s">
        <v>45</v>
      </c>
      <c r="M2" s="5" t="s">
        <v>46</v>
      </c>
      <c r="N2" s="5" t="s">
        <v>47</v>
      </c>
      <c r="O2" s="5" t="s">
        <v>48</v>
      </c>
    </row>
    <row r="3" spans="1:64" x14ac:dyDescent="0.25">
      <c r="B3" t="s">
        <v>19</v>
      </c>
      <c r="C3" s="4"/>
      <c r="D3" s="4"/>
      <c r="E3" s="4"/>
      <c r="F3" s="4"/>
      <c r="G3" s="4">
        <v>242</v>
      </c>
      <c r="H3" s="4">
        <f>+O3</f>
        <v>237</v>
      </c>
      <c r="I3" s="4"/>
      <c r="J3" s="4"/>
      <c r="K3" s="4"/>
      <c r="L3" s="4"/>
      <c r="M3" s="4"/>
      <c r="N3" s="4"/>
      <c r="O3" s="4">
        <v>237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64" x14ac:dyDescent="0.25">
      <c r="B4" t="s">
        <v>20</v>
      </c>
      <c r="C4" s="4"/>
      <c r="D4" s="4"/>
      <c r="E4" s="4"/>
      <c r="F4" s="4"/>
      <c r="G4" s="4">
        <v>100</v>
      </c>
      <c r="H4" s="4">
        <f t="shared" ref="H4:H7" si="0">+O4</f>
        <v>100</v>
      </c>
      <c r="I4" s="4"/>
      <c r="J4" s="4"/>
      <c r="K4" s="4"/>
      <c r="L4" s="4"/>
      <c r="M4" s="4"/>
      <c r="N4" s="4"/>
      <c r="O4" s="4">
        <v>100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64" x14ac:dyDescent="0.25">
      <c r="B5" t="s">
        <v>21</v>
      </c>
      <c r="C5" s="4"/>
      <c r="D5" s="4"/>
      <c r="E5" s="4"/>
      <c r="F5" s="4"/>
      <c r="G5" s="4">
        <v>87</v>
      </c>
      <c r="H5" s="4">
        <f t="shared" si="0"/>
        <v>85</v>
      </c>
      <c r="I5" s="4"/>
      <c r="J5" s="4"/>
      <c r="K5" s="4"/>
      <c r="L5" s="4"/>
      <c r="M5" s="4"/>
      <c r="N5" s="4"/>
      <c r="O5" s="4">
        <v>85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64" x14ac:dyDescent="0.25">
      <c r="B6" s="1" t="s">
        <v>22</v>
      </c>
      <c r="C6" s="6"/>
      <c r="D6" s="6"/>
      <c r="E6" s="6">
        <v>422</v>
      </c>
      <c r="F6" s="6"/>
      <c r="G6" s="6">
        <v>429</v>
      </c>
      <c r="H6" s="6">
        <v>429</v>
      </c>
      <c r="I6" s="6"/>
      <c r="J6" s="6"/>
      <c r="K6" s="6">
        <f t="shared" ref="K6:N6" si="1">+SUM(K3:K5)</f>
        <v>0</v>
      </c>
      <c r="L6" s="6">
        <f t="shared" si="1"/>
        <v>0</v>
      </c>
      <c r="M6" s="6">
        <f t="shared" si="1"/>
        <v>0</v>
      </c>
      <c r="N6" s="6">
        <f t="shared" si="1"/>
        <v>0</v>
      </c>
      <c r="O6" s="6">
        <f>+SUM(O3:O5)</f>
        <v>422</v>
      </c>
      <c r="P6" s="6"/>
      <c r="Q6" s="6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spans="1:64" x14ac:dyDescent="0.25">
      <c r="B7" t="s">
        <v>23</v>
      </c>
      <c r="C7" s="4"/>
      <c r="D7" s="4"/>
      <c r="E7" s="4"/>
      <c r="F7" s="4"/>
      <c r="G7" s="4">
        <v>33</v>
      </c>
      <c r="H7" s="4">
        <f t="shared" si="0"/>
        <v>33</v>
      </c>
      <c r="I7" s="4"/>
      <c r="J7" s="4"/>
      <c r="K7" s="4"/>
      <c r="L7" s="4"/>
      <c r="M7" s="4"/>
      <c r="N7" s="4"/>
      <c r="O7" s="4">
        <v>33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spans="1:64" x14ac:dyDescent="0.25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64" x14ac:dyDescent="0.25">
      <c r="B9" t="s">
        <v>51</v>
      </c>
      <c r="C9" s="4"/>
      <c r="D9" s="4"/>
      <c r="E9" s="4">
        <v>498</v>
      </c>
      <c r="F9" s="4">
        <f t="shared" ref="F9:F12" si="2">+N9-E9</f>
        <v>557</v>
      </c>
      <c r="G9" s="4">
        <v>367</v>
      </c>
      <c r="H9" s="4">
        <f t="shared" ref="H9:H12" si="3">+O9-G9</f>
        <v>574</v>
      </c>
      <c r="I9" s="4"/>
      <c r="J9" s="4"/>
      <c r="K9" s="4"/>
      <c r="L9" s="4"/>
      <c r="M9" s="4"/>
      <c r="N9" s="4">
        <v>1055</v>
      </c>
      <c r="O9" s="4">
        <v>941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64" x14ac:dyDescent="0.25">
      <c r="B10" t="s">
        <v>52</v>
      </c>
      <c r="C10" s="4"/>
      <c r="D10" s="4"/>
      <c r="E10" s="4">
        <v>391</v>
      </c>
      <c r="F10" s="4">
        <f t="shared" si="2"/>
        <v>469</v>
      </c>
      <c r="G10" s="4">
        <v>313</v>
      </c>
      <c r="H10" s="4">
        <f t="shared" si="3"/>
        <v>405</v>
      </c>
      <c r="I10" s="4"/>
      <c r="J10" s="4"/>
      <c r="K10" s="4"/>
      <c r="L10" s="4"/>
      <c r="M10" s="4"/>
      <c r="N10" s="4">
        <v>860</v>
      </c>
      <c r="O10" s="4">
        <v>718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64" x14ac:dyDescent="0.25">
      <c r="B11" t="s">
        <v>53</v>
      </c>
      <c r="C11" s="4"/>
      <c r="D11" s="4"/>
      <c r="E11" s="4">
        <v>399</v>
      </c>
      <c r="F11" s="4">
        <f t="shared" si="2"/>
        <v>443</v>
      </c>
      <c r="G11" s="4">
        <v>324</v>
      </c>
      <c r="H11" s="4">
        <f t="shared" si="3"/>
        <v>408</v>
      </c>
      <c r="I11" s="4"/>
      <c r="J11" s="4"/>
      <c r="K11" s="4"/>
      <c r="L11" s="4"/>
      <c r="M11" s="4"/>
      <c r="N11" s="4">
        <v>842</v>
      </c>
      <c r="O11" s="4">
        <v>732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1:64" x14ac:dyDescent="0.25">
      <c r="B12" t="s">
        <v>54</v>
      </c>
      <c r="C12" s="4"/>
      <c r="D12" s="4"/>
      <c r="E12" s="4">
        <v>77</v>
      </c>
      <c r="F12" s="4">
        <f t="shared" si="2"/>
        <v>72</v>
      </c>
      <c r="G12" s="4">
        <v>50</v>
      </c>
      <c r="H12" s="4">
        <f t="shared" si="3"/>
        <v>54</v>
      </c>
      <c r="I12" s="4"/>
      <c r="J12" s="4"/>
      <c r="K12" s="4"/>
      <c r="L12" s="4"/>
      <c r="M12" s="4"/>
      <c r="N12" s="4">
        <v>149</v>
      </c>
      <c r="O12" s="4">
        <v>104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spans="1:64" x14ac:dyDescent="0.25">
      <c r="B13" t="s">
        <v>37</v>
      </c>
      <c r="C13" s="4"/>
      <c r="D13" s="4"/>
      <c r="E13" s="4">
        <v>584</v>
      </c>
      <c r="F13" s="4">
        <f>+N13-E13</f>
        <v>702</v>
      </c>
      <c r="G13" s="4">
        <v>444</v>
      </c>
      <c r="H13" s="4">
        <f>+O13-G13</f>
        <v>599</v>
      </c>
      <c r="I13" s="4"/>
      <c r="J13" s="4"/>
      <c r="K13" s="4"/>
      <c r="L13" s="4"/>
      <c r="M13" s="4"/>
      <c r="N13" s="4">
        <v>1286</v>
      </c>
      <c r="O13" s="4">
        <v>1043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64" x14ac:dyDescent="0.25">
      <c r="B14" t="s">
        <v>38</v>
      </c>
      <c r="C14" s="4"/>
      <c r="D14" s="4"/>
      <c r="E14" s="4">
        <v>485</v>
      </c>
      <c r="F14" s="4">
        <f t="shared" ref="F14:F30" si="4">+N14-E14</f>
        <v>532</v>
      </c>
      <c r="G14" s="4">
        <v>392</v>
      </c>
      <c r="H14" s="4">
        <f t="shared" ref="H14:H30" si="5">+O14-G14</f>
        <v>450</v>
      </c>
      <c r="I14" s="4"/>
      <c r="J14" s="4"/>
      <c r="K14" s="4"/>
      <c r="L14" s="4"/>
      <c r="M14" s="4"/>
      <c r="N14" s="4">
        <v>1017</v>
      </c>
      <c r="O14" s="4">
        <v>842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64" x14ac:dyDescent="0.25">
      <c r="B15" t="s">
        <v>39</v>
      </c>
      <c r="C15" s="4"/>
      <c r="D15" s="4"/>
      <c r="E15" s="4">
        <v>296</v>
      </c>
      <c r="F15" s="4">
        <f t="shared" si="4"/>
        <v>307</v>
      </c>
      <c r="G15" s="4">
        <v>218</v>
      </c>
      <c r="H15" s="4">
        <f t="shared" si="5"/>
        <v>292</v>
      </c>
      <c r="I15" s="4"/>
      <c r="J15" s="4"/>
      <c r="K15" s="4"/>
      <c r="L15" s="4"/>
      <c r="M15" s="4"/>
      <c r="N15" s="4">
        <v>603</v>
      </c>
      <c r="O15" s="4">
        <v>510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64" x14ac:dyDescent="0.25">
      <c r="B16" t="s">
        <v>15</v>
      </c>
      <c r="C16" s="4"/>
      <c r="D16" s="4"/>
      <c r="E16" s="4">
        <v>1124</v>
      </c>
      <c r="F16" s="4">
        <f t="shared" si="4"/>
        <v>1276</v>
      </c>
      <c r="G16" s="4">
        <v>885</v>
      </c>
      <c r="H16" s="4">
        <f t="shared" si="5"/>
        <v>1191</v>
      </c>
      <c r="I16" s="4"/>
      <c r="J16" s="4"/>
      <c r="K16" s="4"/>
      <c r="L16" s="4"/>
      <c r="M16" s="4"/>
      <c r="N16" s="4">
        <v>2400</v>
      </c>
      <c r="O16" s="4">
        <v>2076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</row>
    <row r="17" spans="2:64" x14ac:dyDescent="0.25">
      <c r="B17" t="s">
        <v>16</v>
      </c>
      <c r="C17" s="4"/>
      <c r="D17" s="4"/>
      <c r="E17" s="4">
        <v>241</v>
      </c>
      <c r="F17" s="4">
        <f t="shared" si="4"/>
        <v>265</v>
      </c>
      <c r="G17" s="4">
        <v>169</v>
      </c>
      <c r="H17" s="4">
        <f t="shared" si="5"/>
        <v>150</v>
      </c>
      <c r="I17" s="4"/>
      <c r="J17" s="4"/>
      <c r="K17" s="4"/>
      <c r="L17" s="4"/>
      <c r="M17" s="4"/>
      <c r="N17" s="4">
        <v>506</v>
      </c>
      <c r="O17" s="4">
        <v>319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</row>
    <row r="18" spans="2:64" x14ac:dyDescent="0.25">
      <c r="B18" t="s">
        <v>17</v>
      </c>
      <c r="C18" s="4"/>
      <c r="D18" s="4"/>
      <c r="E18" s="4">
        <v>31</v>
      </c>
      <c r="F18" s="4">
        <f t="shared" si="4"/>
        <v>31</v>
      </c>
      <c r="G18" s="4">
        <v>32</v>
      </c>
      <c r="H18" s="4">
        <f t="shared" si="5"/>
        <v>34</v>
      </c>
      <c r="I18" s="4"/>
      <c r="J18" s="4"/>
      <c r="K18" s="4"/>
      <c r="L18" s="4"/>
      <c r="M18" s="4"/>
      <c r="N18" s="4">
        <v>62</v>
      </c>
      <c r="O18" s="4">
        <v>66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</row>
    <row r="19" spans="2:64" x14ac:dyDescent="0.25">
      <c r="B19" s="1" t="s">
        <v>18</v>
      </c>
      <c r="C19" s="6">
        <f>+SUM(C16:C18)</f>
        <v>0</v>
      </c>
      <c r="D19" s="6">
        <f t="shared" ref="D19:H19" si="6">+SUM(D16:D18)</f>
        <v>0</v>
      </c>
      <c r="E19" s="6">
        <f t="shared" si="6"/>
        <v>1396</v>
      </c>
      <c r="F19" s="6">
        <f t="shared" si="6"/>
        <v>1572</v>
      </c>
      <c r="G19" s="6">
        <f t="shared" si="6"/>
        <v>1086</v>
      </c>
      <c r="H19" s="6">
        <f t="shared" si="6"/>
        <v>1375</v>
      </c>
      <c r="I19" s="4"/>
      <c r="J19" s="4"/>
      <c r="K19" s="4"/>
      <c r="L19" s="4"/>
      <c r="M19" s="4"/>
      <c r="N19" s="6">
        <v>2968</v>
      </c>
      <c r="O19" s="6">
        <v>2461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</row>
    <row r="20" spans="2:64" x14ac:dyDescent="0.25">
      <c r="B20" t="s">
        <v>24</v>
      </c>
      <c r="C20" s="4"/>
      <c r="D20" s="4"/>
      <c r="E20" s="4">
        <v>421</v>
      </c>
      <c r="F20" s="4">
        <f t="shared" si="4"/>
        <v>538</v>
      </c>
      <c r="G20" s="4">
        <v>397</v>
      </c>
      <c r="H20" s="4">
        <f t="shared" si="5"/>
        <v>526</v>
      </c>
      <c r="I20" s="4"/>
      <c r="J20" s="4"/>
      <c r="K20" s="4"/>
      <c r="L20" s="4"/>
      <c r="M20" s="4"/>
      <c r="N20" s="4">
        <v>959</v>
      </c>
      <c r="O20" s="4">
        <v>923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</row>
    <row r="21" spans="2:64" x14ac:dyDescent="0.25">
      <c r="B21" t="s">
        <v>25</v>
      </c>
      <c r="C21" s="4">
        <f t="shared" ref="C21:F21" si="7">+C19-C20</f>
        <v>0</v>
      </c>
      <c r="D21" s="4">
        <f t="shared" si="7"/>
        <v>0</v>
      </c>
      <c r="E21" s="4">
        <f t="shared" si="7"/>
        <v>975</v>
      </c>
      <c r="F21" s="4">
        <f t="shared" si="7"/>
        <v>1034</v>
      </c>
      <c r="G21" s="4">
        <f>+G19-G20</f>
        <v>689</v>
      </c>
      <c r="H21" s="4">
        <f t="shared" ref="H21" si="8">+H19-H20</f>
        <v>849</v>
      </c>
      <c r="I21" s="4"/>
      <c r="J21" s="4"/>
      <c r="K21" s="4"/>
      <c r="L21" s="4"/>
      <c r="M21" s="4"/>
      <c r="N21" s="4">
        <f>+N19-N20</f>
        <v>2009</v>
      </c>
      <c r="O21" s="4">
        <f>+O19-O20</f>
        <v>1538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</row>
    <row r="22" spans="2:64" x14ac:dyDescent="0.25">
      <c r="B22" t="s">
        <v>26</v>
      </c>
      <c r="C22" s="4"/>
      <c r="D22" s="4"/>
      <c r="E22" s="4">
        <v>758</v>
      </c>
      <c r="F22" s="4">
        <f t="shared" si="4"/>
        <v>846</v>
      </c>
      <c r="G22" s="4">
        <v>755</v>
      </c>
      <c r="H22" s="4">
        <f t="shared" si="5"/>
        <v>757</v>
      </c>
      <c r="I22" s="4"/>
      <c r="J22" s="4"/>
      <c r="K22" s="4"/>
      <c r="L22" s="4"/>
      <c r="M22" s="4"/>
      <c r="N22" s="4">
        <v>1604</v>
      </c>
      <c r="O22" s="4">
        <v>1512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</row>
    <row r="23" spans="2:64" x14ac:dyDescent="0.25">
      <c r="B23" t="s">
        <v>27</v>
      </c>
      <c r="C23" s="4"/>
      <c r="D23" s="4"/>
      <c r="E23" s="4">
        <v>6</v>
      </c>
      <c r="F23" s="4">
        <f t="shared" si="4"/>
        <v>7</v>
      </c>
      <c r="G23" s="4">
        <v>13</v>
      </c>
      <c r="H23" s="4">
        <f t="shared" si="5"/>
        <v>-42</v>
      </c>
      <c r="I23" s="4"/>
      <c r="J23" s="4"/>
      <c r="K23" s="4"/>
      <c r="L23" s="4"/>
      <c r="M23" s="4"/>
      <c r="N23" s="4">
        <v>13</v>
      </c>
      <c r="O23" s="4">
        <v>-29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</row>
    <row r="24" spans="2:64" x14ac:dyDescent="0.25">
      <c r="B24" t="s">
        <v>28</v>
      </c>
      <c r="C24" s="4">
        <f t="shared" ref="C24:F24" si="9">+C21-C22+C23</f>
        <v>0</v>
      </c>
      <c r="D24" s="4">
        <f t="shared" si="9"/>
        <v>0</v>
      </c>
      <c r="E24" s="4">
        <f t="shared" si="9"/>
        <v>223</v>
      </c>
      <c r="F24" s="4">
        <f t="shared" si="9"/>
        <v>195</v>
      </c>
      <c r="G24" s="4">
        <f>+G21-G22+G23</f>
        <v>-53</v>
      </c>
      <c r="H24" s="4">
        <f t="shared" ref="H24:O24" si="10">+H21-H22+H23</f>
        <v>50</v>
      </c>
      <c r="I24" s="4"/>
      <c r="J24" s="4">
        <f t="shared" si="10"/>
        <v>0</v>
      </c>
      <c r="K24" s="4">
        <f t="shared" si="10"/>
        <v>0</v>
      </c>
      <c r="L24" s="4">
        <f t="shared" si="10"/>
        <v>0</v>
      </c>
      <c r="M24" s="4">
        <f t="shared" si="10"/>
        <v>0</v>
      </c>
      <c r="N24" s="4">
        <f t="shared" si="10"/>
        <v>418</v>
      </c>
      <c r="O24" s="4">
        <f t="shared" si="10"/>
        <v>-3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</row>
    <row r="25" spans="2:64" x14ac:dyDescent="0.25">
      <c r="B25" t="s">
        <v>29</v>
      </c>
      <c r="C25" s="4"/>
      <c r="D25" s="4"/>
      <c r="E25" s="4">
        <v>20</v>
      </c>
      <c r="F25" s="4">
        <f t="shared" si="4"/>
        <v>11</v>
      </c>
      <c r="G25" s="4">
        <v>11</v>
      </c>
      <c r="H25" s="4">
        <f t="shared" si="5"/>
        <v>14</v>
      </c>
      <c r="I25" s="4"/>
      <c r="J25" s="4"/>
      <c r="K25" s="4"/>
      <c r="L25" s="4"/>
      <c r="M25" s="4"/>
      <c r="N25" s="4">
        <v>31</v>
      </c>
      <c r="O25" s="4">
        <v>25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</row>
    <row r="26" spans="2:64" x14ac:dyDescent="0.25">
      <c r="B26" t="s">
        <v>30</v>
      </c>
      <c r="C26" s="4"/>
      <c r="D26" s="4"/>
      <c r="E26" s="4">
        <v>24</v>
      </c>
      <c r="F26" s="4">
        <f t="shared" si="4"/>
        <v>42</v>
      </c>
      <c r="G26" s="4">
        <v>38</v>
      </c>
      <c r="H26" s="4">
        <f t="shared" si="5"/>
        <v>50</v>
      </c>
      <c r="I26" s="4"/>
      <c r="J26" s="4"/>
      <c r="K26" s="4"/>
      <c r="L26" s="4"/>
      <c r="M26" s="4"/>
      <c r="N26" s="4">
        <v>66</v>
      </c>
      <c r="O26" s="4">
        <v>88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</row>
    <row r="27" spans="2:64" x14ac:dyDescent="0.25">
      <c r="B27" t="s">
        <v>31</v>
      </c>
      <c r="C27" s="4">
        <f t="shared" ref="C27:F27" si="11">+C24+C25-C26</f>
        <v>0</v>
      </c>
      <c r="D27" s="4">
        <f t="shared" si="11"/>
        <v>0</v>
      </c>
      <c r="E27" s="4">
        <f t="shared" si="11"/>
        <v>219</v>
      </c>
      <c r="F27" s="4">
        <f t="shared" si="11"/>
        <v>164</v>
      </c>
      <c r="G27" s="4">
        <f>+G24+G25-G26</f>
        <v>-80</v>
      </c>
      <c r="H27" s="4">
        <f>+H24+H25-H26</f>
        <v>14</v>
      </c>
      <c r="I27" s="4"/>
      <c r="J27" s="4">
        <f t="shared" ref="J27:O27" si="12">+J24+J25-J26</f>
        <v>0</v>
      </c>
      <c r="K27" s="4">
        <f t="shared" si="12"/>
        <v>0</v>
      </c>
      <c r="L27" s="4">
        <f t="shared" si="12"/>
        <v>0</v>
      </c>
      <c r="M27" s="4">
        <f t="shared" si="12"/>
        <v>0</v>
      </c>
      <c r="N27" s="4">
        <f t="shared" si="12"/>
        <v>383</v>
      </c>
      <c r="O27" s="4">
        <f t="shared" si="12"/>
        <v>-66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</row>
    <row r="28" spans="2:64" x14ac:dyDescent="0.25">
      <c r="B28" t="s">
        <v>32</v>
      </c>
      <c r="C28" s="4"/>
      <c r="D28" s="4"/>
      <c r="E28" s="4">
        <v>60</v>
      </c>
      <c r="F28" s="4">
        <f t="shared" si="4"/>
        <v>52</v>
      </c>
      <c r="G28" s="4">
        <v>-6</v>
      </c>
      <c r="H28" s="4">
        <f t="shared" si="5"/>
        <v>15</v>
      </c>
      <c r="I28" s="4"/>
      <c r="J28" s="4"/>
      <c r="K28" s="4"/>
      <c r="L28" s="4"/>
      <c r="M28" s="4"/>
      <c r="N28" s="4">
        <v>112</v>
      </c>
      <c r="O28" s="4">
        <v>9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</row>
    <row r="29" spans="2:64" x14ac:dyDescent="0.25">
      <c r="B29" t="s">
        <v>33</v>
      </c>
      <c r="C29" s="4">
        <f t="shared" ref="C29:F29" si="13">+C27-C28</f>
        <v>0</v>
      </c>
      <c r="D29" s="4">
        <f t="shared" si="13"/>
        <v>0</v>
      </c>
      <c r="E29" s="4">
        <f t="shared" si="13"/>
        <v>159</v>
      </c>
      <c r="F29" s="4">
        <f t="shared" si="13"/>
        <v>112</v>
      </c>
      <c r="G29" s="4">
        <f>+G27-G28</f>
        <v>-74</v>
      </c>
      <c r="H29" s="4">
        <f t="shared" ref="H29:O29" si="14">+H27-H28</f>
        <v>-1</v>
      </c>
      <c r="I29" s="4"/>
      <c r="J29" s="4">
        <f t="shared" si="14"/>
        <v>0</v>
      </c>
      <c r="K29" s="4">
        <f t="shared" si="14"/>
        <v>0</v>
      </c>
      <c r="L29" s="4">
        <f t="shared" si="14"/>
        <v>0</v>
      </c>
      <c r="M29" s="4">
        <f t="shared" si="14"/>
        <v>0</v>
      </c>
      <c r="N29" s="4">
        <f t="shared" si="14"/>
        <v>271</v>
      </c>
      <c r="O29" s="4">
        <f t="shared" si="14"/>
        <v>-75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</row>
    <row r="30" spans="2:64" x14ac:dyDescent="0.25">
      <c r="B30" t="s">
        <v>35</v>
      </c>
      <c r="C30" s="4"/>
      <c r="D30" s="4"/>
      <c r="E30" s="4">
        <v>1</v>
      </c>
      <c r="F30" s="4">
        <f t="shared" si="4"/>
        <v>0</v>
      </c>
      <c r="G30" s="4">
        <v>0</v>
      </c>
      <c r="H30" s="4">
        <f t="shared" si="5"/>
        <v>0</v>
      </c>
      <c r="I30" s="4"/>
      <c r="J30" s="4"/>
      <c r="K30" s="4"/>
      <c r="L30" s="4"/>
      <c r="M30" s="4"/>
      <c r="N30" s="4">
        <v>1</v>
      </c>
      <c r="O30" s="4">
        <v>0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</row>
    <row r="31" spans="2:64" x14ac:dyDescent="0.25">
      <c r="B31" t="s">
        <v>36</v>
      </c>
      <c r="C31" s="4">
        <f t="shared" ref="C31:D31" si="15">+C29-C30</f>
        <v>0</v>
      </c>
      <c r="D31" s="4">
        <f t="shared" si="15"/>
        <v>0</v>
      </c>
      <c r="E31" s="4">
        <f>+E29-E30</f>
        <v>158</v>
      </c>
      <c r="F31" s="4">
        <f t="shared" ref="F31:O31" si="16">+F29-F30</f>
        <v>112</v>
      </c>
      <c r="G31" s="4">
        <f t="shared" si="16"/>
        <v>-74</v>
      </c>
      <c r="H31" s="4">
        <f t="shared" si="16"/>
        <v>-1</v>
      </c>
      <c r="I31" s="4"/>
      <c r="J31" s="4">
        <f t="shared" si="16"/>
        <v>0</v>
      </c>
      <c r="K31" s="4">
        <f t="shared" si="16"/>
        <v>0</v>
      </c>
      <c r="L31" s="4">
        <f t="shared" si="16"/>
        <v>0</v>
      </c>
      <c r="M31" s="4">
        <f t="shared" si="16"/>
        <v>0</v>
      </c>
      <c r="N31" s="4">
        <f t="shared" si="16"/>
        <v>270</v>
      </c>
      <c r="O31" s="4">
        <f t="shared" si="16"/>
        <v>-75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</row>
    <row r="32" spans="2:64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</row>
    <row r="33" spans="2:64" x14ac:dyDescent="0.25">
      <c r="B33" t="s">
        <v>34</v>
      </c>
      <c r="C33" s="3" t="e">
        <f t="shared" ref="C33:D33" si="17">+C31/C34</f>
        <v>#DIV/0!</v>
      </c>
      <c r="D33" s="3" t="e">
        <f t="shared" si="17"/>
        <v>#DIV/0!</v>
      </c>
      <c r="E33" s="3">
        <f>+E31/E34</f>
        <v>0.42347896006432589</v>
      </c>
      <c r="F33" s="3">
        <f t="shared" ref="F33:H33" si="18">+F31/F34</f>
        <v>0.30584380120152921</v>
      </c>
      <c r="G33" s="3">
        <f t="shared" si="18"/>
        <v>-0.20710887209627762</v>
      </c>
      <c r="H33" s="3">
        <f t="shared" si="18"/>
        <v>-2.7901785714285715E-3</v>
      </c>
      <c r="I33" s="4"/>
      <c r="J33" s="4"/>
      <c r="K33" s="3" t="e">
        <f t="shared" ref="K33:N33" si="19">+K31/K34</f>
        <v>#DIV/0!</v>
      </c>
      <c r="L33" s="3" t="e">
        <f t="shared" si="19"/>
        <v>#DIV/0!</v>
      </c>
      <c r="M33" s="3" t="e">
        <f t="shared" si="19"/>
        <v>#DIV/0!</v>
      </c>
      <c r="N33" s="3">
        <f t="shared" si="19"/>
        <v>0.73730202075368656</v>
      </c>
      <c r="O33" s="3">
        <f>+O31/O34</f>
        <v>-0.20926339285714288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</row>
    <row r="34" spans="2:64" x14ac:dyDescent="0.25">
      <c r="B34" t="s">
        <v>4</v>
      </c>
      <c r="C34" s="4"/>
      <c r="D34" s="4"/>
      <c r="E34" s="4">
        <v>373.1</v>
      </c>
      <c r="F34" s="4">
        <f>+N34</f>
        <v>366.2</v>
      </c>
      <c r="G34" s="4">
        <v>357.3</v>
      </c>
      <c r="H34" s="4">
        <f>+O34</f>
        <v>358.4</v>
      </c>
      <c r="I34" s="4"/>
      <c r="J34" s="4"/>
      <c r="K34" s="4"/>
      <c r="L34" s="4"/>
      <c r="M34" s="4"/>
      <c r="N34" s="4">
        <v>366.2</v>
      </c>
      <c r="O34" s="4">
        <v>358.4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</row>
    <row r="35" spans="2:64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</row>
    <row r="36" spans="2:64" x14ac:dyDescent="0.25">
      <c r="B36" t="s">
        <v>55</v>
      </c>
      <c r="C36" s="4"/>
      <c r="D36" s="4"/>
      <c r="E36" s="8" t="e">
        <f t="shared" ref="E36:G36" si="20">+E6/C6-1</f>
        <v>#DIV/0!</v>
      </c>
      <c r="F36" s="8" t="e">
        <f t="shared" si="20"/>
        <v>#DIV/0!</v>
      </c>
      <c r="G36" s="8">
        <f t="shared" si="20"/>
        <v>1.6587677725118377E-2</v>
      </c>
      <c r="H36" s="8" t="e">
        <f>+H6/F6-1</f>
        <v>#DIV/0!</v>
      </c>
      <c r="I36" s="4"/>
      <c r="J36" s="4"/>
      <c r="K36" s="4" t="e">
        <f t="shared" ref="K36:O36" si="21">+K6/J6-1</f>
        <v>#DIV/0!</v>
      </c>
      <c r="L36" s="4" t="e">
        <f t="shared" si="21"/>
        <v>#DIV/0!</v>
      </c>
      <c r="M36" s="4" t="e">
        <f t="shared" si="21"/>
        <v>#DIV/0!</v>
      </c>
      <c r="N36" s="4" t="e">
        <f t="shared" si="21"/>
        <v>#DIV/0!</v>
      </c>
      <c r="O36" s="4" t="e">
        <f>+O6/N6-1</f>
        <v>#DIV/0!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</row>
    <row r="37" spans="2:64" x14ac:dyDescent="0.25">
      <c r="B37" t="s">
        <v>56</v>
      </c>
      <c r="C37" s="4"/>
      <c r="D37" s="4"/>
      <c r="E37" s="8" t="e">
        <f t="shared" ref="E37:G39" si="22">+E13/C13-1</f>
        <v>#DIV/0!</v>
      </c>
      <c r="F37" s="8" t="e">
        <f t="shared" si="22"/>
        <v>#DIV/0!</v>
      </c>
      <c r="G37" s="8">
        <f t="shared" si="22"/>
        <v>-0.23972602739726023</v>
      </c>
      <c r="H37" s="8">
        <f>+H13/F13-1</f>
        <v>-0.14672364672364668</v>
      </c>
      <c r="I37" s="4"/>
      <c r="J37" s="4"/>
      <c r="K37" s="8" t="e">
        <f t="shared" ref="K37:O38" si="23">+K13/J13-1</f>
        <v>#DIV/0!</v>
      </c>
      <c r="L37" s="8" t="e">
        <f t="shared" si="23"/>
        <v>#DIV/0!</v>
      </c>
      <c r="M37" s="8" t="e">
        <f t="shared" si="23"/>
        <v>#DIV/0!</v>
      </c>
      <c r="N37" s="8" t="e">
        <f t="shared" si="23"/>
        <v>#DIV/0!</v>
      </c>
      <c r="O37" s="8">
        <f t="shared" ref="O37:O38" si="24">+O13/N13-1</f>
        <v>-0.18895800933125972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</row>
    <row r="38" spans="2:64" x14ac:dyDescent="0.25">
      <c r="B38" t="s">
        <v>57</v>
      </c>
      <c r="C38" s="4"/>
      <c r="D38" s="4"/>
      <c r="E38" s="8" t="e">
        <f t="shared" si="22"/>
        <v>#DIV/0!</v>
      </c>
      <c r="F38" s="8" t="e">
        <f t="shared" si="22"/>
        <v>#DIV/0!</v>
      </c>
      <c r="G38" s="8">
        <f t="shared" si="22"/>
        <v>-0.19175257731958761</v>
      </c>
      <c r="H38" s="8">
        <f t="shared" ref="H38:H39" si="25">+H14/F14-1</f>
        <v>-0.15413533834586468</v>
      </c>
      <c r="I38" s="4"/>
      <c r="J38" s="4"/>
      <c r="K38" s="8" t="e">
        <f t="shared" si="23"/>
        <v>#DIV/0!</v>
      </c>
      <c r="L38" s="8" t="e">
        <f t="shared" si="23"/>
        <v>#DIV/0!</v>
      </c>
      <c r="M38" s="8" t="e">
        <f t="shared" si="23"/>
        <v>#DIV/0!</v>
      </c>
      <c r="N38" s="8" t="e">
        <f t="shared" si="23"/>
        <v>#DIV/0!</v>
      </c>
      <c r="O38" s="8">
        <f t="shared" si="24"/>
        <v>-0.17207472959685344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</row>
    <row r="39" spans="2:64" x14ac:dyDescent="0.25">
      <c r="B39" t="s">
        <v>58</v>
      </c>
      <c r="C39" s="4"/>
      <c r="D39" s="4"/>
      <c r="E39" s="8" t="e">
        <f t="shared" si="22"/>
        <v>#DIV/0!</v>
      </c>
      <c r="F39" s="8" t="e">
        <f t="shared" si="22"/>
        <v>#DIV/0!</v>
      </c>
      <c r="G39" s="8">
        <f t="shared" si="22"/>
        <v>-0.26351351351351349</v>
      </c>
      <c r="H39" s="8">
        <f t="shared" si="25"/>
        <v>-4.8859934853420217E-2</v>
      </c>
      <c r="I39" s="4"/>
      <c r="J39" s="4"/>
      <c r="K39" s="8" t="e">
        <f t="shared" ref="K39:O39" si="26">+K15/J15-1</f>
        <v>#DIV/0!</v>
      </c>
      <c r="L39" s="8" t="e">
        <f t="shared" si="26"/>
        <v>#DIV/0!</v>
      </c>
      <c r="M39" s="8" t="e">
        <f t="shared" si="26"/>
        <v>#DIV/0!</v>
      </c>
      <c r="N39" s="8" t="e">
        <f t="shared" si="26"/>
        <v>#DIV/0!</v>
      </c>
      <c r="O39" s="8">
        <f>+O15/N15-1</f>
        <v>-0.154228855721393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</row>
    <row r="40" spans="2:64" x14ac:dyDescent="0.25">
      <c r="B40" s="1" t="s">
        <v>59</v>
      </c>
      <c r="C40" s="6"/>
      <c r="D40" s="6"/>
      <c r="E40" s="9" t="e">
        <f t="shared" ref="E40:G40" si="27">+E19/C19-1</f>
        <v>#DIV/0!</v>
      </c>
      <c r="F40" s="9" t="e">
        <f t="shared" si="27"/>
        <v>#DIV/0!</v>
      </c>
      <c r="G40" s="9">
        <f t="shared" si="27"/>
        <v>-0.22206303724928367</v>
      </c>
      <c r="H40" s="9">
        <f>+H19/F19-1</f>
        <v>-0.12531806615776087</v>
      </c>
      <c r="I40" s="6"/>
      <c r="J40" s="6"/>
      <c r="K40" s="9" t="e">
        <f t="shared" ref="K40:O40" si="28">+K19/J19-1</f>
        <v>#DIV/0!</v>
      </c>
      <c r="L40" s="9" t="e">
        <f t="shared" si="28"/>
        <v>#DIV/0!</v>
      </c>
      <c r="M40" s="9" t="e">
        <f t="shared" si="28"/>
        <v>#DIV/0!</v>
      </c>
      <c r="N40" s="9" t="e">
        <f t="shared" si="28"/>
        <v>#DIV/0!</v>
      </c>
      <c r="O40" s="9">
        <f>+O19/N19-1</f>
        <v>-0.17082210242587603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</row>
    <row r="41" spans="2:64" x14ac:dyDescent="0.25">
      <c r="B41" t="s">
        <v>60</v>
      </c>
      <c r="C41" s="8" t="e">
        <f t="shared" ref="C41:H41" si="29">+C21/C19</f>
        <v>#DIV/0!</v>
      </c>
      <c r="D41" s="8" t="e">
        <f t="shared" si="29"/>
        <v>#DIV/0!</v>
      </c>
      <c r="E41" s="8">
        <f t="shared" si="29"/>
        <v>0.6984240687679083</v>
      </c>
      <c r="F41" s="8">
        <f t="shared" si="29"/>
        <v>0.65776081424936383</v>
      </c>
      <c r="G41" s="8">
        <f t="shared" si="29"/>
        <v>0.63443830570902393</v>
      </c>
      <c r="H41" s="8">
        <f>+H21/H19</f>
        <v>0.61745454545454548</v>
      </c>
      <c r="I41" s="4"/>
      <c r="J41" s="8" t="e">
        <f t="shared" ref="J41:O41" si="30">+J21/J19</f>
        <v>#DIV/0!</v>
      </c>
      <c r="K41" s="8" t="e">
        <f t="shared" si="30"/>
        <v>#DIV/0!</v>
      </c>
      <c r="L41" s="8" t="e">
        <f t="shared" si="30"/>
        <v>#DIV/0!</v>
      </c>
      <c r="M41" s="8" t="e">
        <f t="shared" si="30"/>
        <v>#DIV/0!</v>
      </c>
      <c r="N41" s="8">
        <f t="shared" si="30"/>
        <v>0.67688679245283023</v>
      </c>
      <c r="O41" s="8">
        <f t="shared" si="30"/>
        <v>0.62494920763917106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</row>
    <row r="42" spans="2:64" x14ac:dyDescent="0.25">
      <c r="B42" t="s">
        <v>61</v>
      </c>
      <c r="C42" s="8" t="e">
        <f t="shared" ref="C42:H42" si="31">+C24/C19</f>
        <v>#DIV/0!</v>
      </c>
      <c r="D42" s="8" t="e">
        <f t="shared" si="31"/>
        <v>#DIV/0!</v>
      </c>
      <c r="E42" s="8">
        <f t="shared" si="31"/>
        <v>0.15974212034383956</v>
      </c>
      <c r="F42" s="8">
        <f t="shared" si="31"/>
        <v>0.12404580152671756</v>
      </c>
      <c r="G42" s="8">
        <f t="shared" si="31"/>
        <v>-4.8802946593001842E-2</v>
      </c>
      <c r="H42" s="8">
        <f>+H24/H19</f>
        <v>3.6363636363636362E-2</v>
      </c>
      <c r="I42" s="4"/>
      <c r="J42" s="8" t="e">
        <f t="shared" ref="J42:O42" si="32">+J24/J19</f>
        <v>#DIV/0!</v>
      </c>
      <c r="K42" s="8" t="e">
        <f t="shared" si="32"/>
        <v>#DIV/0!</v>
      </c>
      <c r="L42" s="8" t="e">
        <f t="shared" si="32"/>
        <v>#DIV/0!</v>
      </c>
      <c r="M42" s="8" t="e">
        <f t="shared" si="32"/>
        <v>#DIV/0!</v>
      </c>
      <c r="N42" s="8">
        <f t="shared" si="32"/>
        <v>0.14083557951482481</v>
      </c>
      <c r="O42" s="8">
        <f t="shared" si="32"/>
        <v>-1.2190166598943519E-3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</row>
    <row r="43" spans="2:64" x14ac:dyDescent="0.25">
      <c r="B43" t="s">
        <v>62</v>
      </c>
      <c r="C43" s="8" t="e">
        <f t="shared" ref="C43:H43" si="33">+C28/C27</f>
        <v>#DIV/0!</v>
      </c>
      <c r="D43" s="8" t="e">
        <f t="shared" si="33"/>
        <v>#DIV/0!</v>
      </c>
      <c r="E43" s="8">
        <f t="shared" si="33"/>
        <v>0.27397260273972601</v>
      </c>
      <c r="F43" s="8">
        <f t="shared" si="33"/>
        <v>0.31707317073170732</v>
      </c>
      <c r="G43" s="8">
        <f t="shared" si="33"/>
        <v>7.4999999999999997E-2</v>
      </c>
      <c r="H43" s="8">
        <f>+H28/H27</f>
        <v>1.0714285714285714</v>
      </c>
      <c r="I43" s="4"/>
      <c r="J43" s="8" t="e">
        <f t="shared" ref="J43:O43" si="34">+J28/J27</f>
        <v>#DIV/0!</v>
      </c>
      <c r="K43" s="8" t="e">
        <f t="shared" si="34"/>
        <v>#DIV/0!</v>
      </c>
      <c r="L43" s="8" t="e">
        <f t="shared" si="34"/>
        <v>#DIV/0!</v>
      </c>
      <c r="M43" s="8" t="e">
        <f t="shared" si="34"/>
        <v>#DIV/0!</v>
      </c>
      <c r="N43" s="8">
        <f t="shared" si="34"/>
        <v>0.29242819843342038</v>
      </c>
      <c r="O43" s="8">
        <f t="shared" si="34"/>
        <v>-0.13636363636363635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</row>
    <row r="44" spans="2:64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</row>
    <row r="45" spans="2:64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</row>
    <row r="46" spans="2:64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</row>
    <row r="47" spans="2:64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</row>
    <row r="48" spans="2:64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</row>
    <row r="49" spans="3:64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</row>
    <row r="50" spans="3:64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</row>
    <row r="51" spans="3:64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</row>
    <row r="52" spans="3:64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</row>
    <row r="53" spans="3:64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</row>
    <row r="54" spans="3:64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</row>
    <row r="55" spans="3:64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</row>
    <row r="56" spans="3:64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</row>
    <row r="57" spans="3:64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</row>
    <row r="58" spans="3:64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</row>
    <row r="59" spans="3:64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</row>
    <row r="60" spans="3:64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</row>
    <row r="61" spans="3:64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</row>
    <row r="62" spans="3:64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</row>
    <row r="63" spans="3:64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</row>
    <row r="64" spans="3:64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</row>
    <row r="65" spans="3:64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</row>
    <row r="66" spans="3:64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</row>
    <row r="67" spans="3:64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</row>
    <row r="68" spans="3:64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</row>
    <row r="69" spans="3:64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</row>
    <row r="70" spans="3:64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</row>
    <row r="71" spans="3:64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</row>
    <row r="72" spans="3:64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</row>
    <row r="73" spans="3:64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</row>
    <row r="74" spans="3:64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</row>
    <row r="75" spans="3:64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</row>
    <row r="76" spans="3:64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</row>
    <row r="77" spans="3:64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</row>
    <row r="78" spans="3:64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</row>
    <row r="79" spans="3:64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</row>
    <row r="80" spans="3:64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</row>
    <row r="81" spans="3:64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</row>
    <row r="82" spans="3:64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</row>
    <row r="83" spans="3:64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</row>
    <row r="84" spans="3:64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</row>
    <row r="85" spans="3:64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</row>
    <row r="86" spans="3:64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</row>
    <row r="87" spans="3:64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</row>
    <row r="88" spans="3:64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</row>
    <row r="89" spans="3:64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</row>
    <row r="90" spans="3:64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</row>
    <row r="91" spans="3:64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</row>
    <row r="92" spans="3:64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</row>
    <row r="93" spans="3:64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</row>
    <row r="94" spans="3:64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</row>
    <row r="95" spans="3:64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</row>
    <row r="96" spans="3:64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</row>
    <row r="97" spans="3:64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</row>
    <row r="98" spans="3:64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</row>
    <row r="99" spans="3:64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</row>
    <row r="100" spans="3:64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</row>
    <row r="101" spans="3:64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</row>
    <row r="102" spans="3:64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</row>
    <row r="103" spans="3:64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</row>
    <row r="104" spans="3:64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</row>
    <row r="105" spans="3:64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</row>
    <row r="106" spans="3:64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</row>
    <row r="107" spans="3:64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</row>
    <row r="108" spans="3:64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</row>
    <row r="109" spans="3:64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</row>
    <row r="110" spans="3:64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</row>
    <row r="111" spans="3:64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</row>
    <row r="112" spans="3:64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</row>
    <row r="113" spans="3:64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</row>
    <row r="114" spans="3:64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</row>
    <row r="115" spans="3:64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</row>
    <row r="116" spans="3:64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</row>
    <row r="117" spans="3:64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</row>
    <row r="118" spans="3:64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</row>
    <row r="119" spans="3:64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</row>
    <row r="120" spans="3:64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</row>
    <row r="121" spans="3:64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</row>
    <row r="122" spans="3:64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</row>
    <row r="123" spans="3:64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</row>
    <row r="124" spans="3:64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</row>
    <row r="125" spans="3:64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</row>
    <row r="126" spans="3:64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</row>
    <row r="127" spans="3:64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</row>
    <row r="128" spans="3:64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</row>
    <row r="129" spans="3:64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</row>
    <row r="130" spans="3:64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</row>
    <row r="131" spans="3:64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</row>
    <row r="132" spans="3:64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</row>
    <row r="133" spans="3:64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</row>
    <row r="134" spans="3:64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</row>
    <row r="135" spans="3:64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</row>
    <row r="136" spans="3:64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</row>
    <row r="137" spans="3:64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</row>
    <row r="138" spans="3:64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</row>
    <row r="139" spans="3:64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</row>
    <row r="140" spans="3:64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</row>
    <row r="141" spans="3:64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</row>
    <row r="142" spans="3:64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</row>
    <row r="143" spans="3:64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</row>
    <row r="144" spans="3:64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</row>
    <row r="145" spans="3:64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</row>
    <row r="146" spans="3:64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</row>
    <row r="147" spans="3:64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</row>
    <row r="148" spans="3:64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</row>
    <row r="149" spans="3:64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</row>
    <row r="150" spans="3:64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</row>
    <row r="151" spans="3:64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</row>
    <row r="152" spans="3:64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</row>
    <row r="153" spans="3:64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</row>
    <row r="154" spans="3:64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</row>
    <row r="155" spans="3:64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</row>
    <row r="156" spans="3:64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</row>
    <row r="157" spans="3:64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</row>
    <row r="158" spans="3:64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</row>
    <row r="159" spans="3:64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</row>
    <row r="160" spans="3:64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</row>
    <row r="161" spans="3:64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</row>
    <row r="162" spans="3:64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</row>
    <row r="163" spans="3:64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</row>
    <row r="164" spans="3:64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</row>
    <row r="165" spans="3:64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</row>
    <row r="166" spans="3:64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</row>
    <row r="167" spans="3:64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</row>
    <row r="168" spans="3:64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</row>
    <row r="169" spans="3:64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</row>
    <row r="170" spans="3:64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</row>
    <row r="171" spans="3:64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</row>
    <row r="172" spans="3:64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</row>
    <row r="173" spans="3:64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</row>
    <row r="174" spans="3:64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</row>
    <row r="175" spans="3:64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</row>
    <row r="176" spans="3:64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</row>
    <row r="177" spans="3:64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</row>
    <row r="178" spans="3:64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</row>
    <row r="179" spans="3:64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</row>
    <row r="180" spans="3:64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</row>
    <row r="181" spans="3:64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</row>
    <row r="182" spans="3:64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</row>
    <row r="183" spans="3:64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</row>
    <row r="184" spans="3:64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</row>
    <row r="185" spans="3:64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</row>
    <row r="186" spans="3:64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</row>
    <row r="187" spans="3:64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</row>
    <row r="188" spans="3:64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</row>
    <row r="189" spans="3:64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</row>
    <row r="190" spans="3:64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</row>
    <row r="191" spans="3:64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</row>
    <row r="192" spans="3:64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</row>
    <row r="193" spans="3:64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</row>
    <row r="194" spans="3:64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</row>
    <row r="195" spans="3:64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</row>
    <row r="196" spans="3:64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</row>
    <row r="197" spans="3:64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</row>
    <row r="198" spans="3:64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</row>
    <row r="199" spans="3:64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</row>
    <row r="200" spans="3:64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</row>
    <row r="201" spans="3:64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</row>
    <row r="202" spans="3:64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</row>
    <row r="203" spans="3:64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</row>
    <row r="204" spans="3:64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</row>
    <row r="205" spans="3:64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</row>
    <row r="206" spans="3:64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</row>
    <row r="207" spans="3:64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</row>
    <row r="208" spans="3:64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</row>
    <row r="209" spans="3:64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</row>
    <row r="210" spans="3:64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</row>
    <row r="211" spans="3:64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</row>
    <row r="212" spans="3:64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</row>
    <row r="213" spans="3:64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</row>
    <row r="214" spans="3:64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</row>
    <row r="215" spans="3:64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</row>
    <row r="216" spans="3:64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</row>
    <row r="217" spans="3:64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</row>
    <row r="218" spans="3:64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</row>
    <row r="219" spans="3:64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</row>
    <row r="220" spans="3:64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</row>
    <row r="221" spans="3:64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</row>
    <row r="222" spans="3:64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</row>
    <row r="223" spans="3:64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</row>
    <row r="224" spans="3:64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</row>
    <row r="225" spans="3:64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</row>
    <row r="226" spans="3:64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</row>
    <row r="227" spans="3:64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</row>
    <row r="228" spans="3:64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</row>
    <row r="229" spans="3:64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</row>
    <row r="230" spans="3:64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</row>
    <row r="231" spans="3:64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</row>
    <row r="232" spans="3:64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</row>
    <row r="233" spans="3:64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</row>
    <row r="234" spans="3:64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</row>
    <row r="235" spans="3:64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</row>
    <row r="236" spans="3:64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</row>
    <row r="237" spans="3:64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</row>
    <row r="238" spans="3:64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</row>
    <row r="239" spans="3:64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</row>
    <row r="240" spans="3:64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</row>
    <row r="241" spans="3:64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</row>
    <row r="242" spans="3:64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</row>
    <row r="243" spans="3:64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</row>
    <row r="244" spans="3:64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</row>
    <row r="245" spans="3:64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</row>
  </sheetData>
  <hyperlinks>
    <hyperlink ref="A1" location="Main!A1" display="Main" xr:uid="{33D47459-849F-4542-A880-18DF3E1185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2025-02-03T12:02:52Z</dcterms:created>
  <dcterms:modified xsi:type="dcterms:W3CDTF">2025-05-14T11:45:39Z</dcterms:modified>
</cp:coreProperties>
</file>