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071D8BC-1EC6-414E-9A08-3D1CAC3B7261}" xr6:coauthVersionLast="47" xr6:coauthVersionMax="47" xr10:uidLastSave="{00000000-0000-0000-0000-000000000000}"/>
  <bookViews>
    <workbookView xWindow="225" yWindow="3510" windowWidth="38175" windowHeight="15240" xr2:uid="{FFFFC5EE-1C33-4D25-B8E3-0CB8BC35A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K29" i="2"/>
  <c r="K28" i="2"/>
  <c r="K27" i="2"/>
  <c r="K26" i="2"/>
  <c r="G17" i="2"/>
  <c r="N35" i="2"/>
  <c r="M35" i="2"/>
  <c r="N34" i="2"/>
  <c r="M34" i="2"/>
  <c r="N33" i="2"/>
  <c r="M33" i="2"/>
  <c r="N32" i="2"/>
  <c r="M32" i="2"/>
  <c r="N31" i="2"/>
  <c r="M31" i="2"/>
  <c r="N30" i="2"/>
  <c r="M30" i="2"/>
  <c r="J35" i="2"/>
  <c r="I35" i="2"/>
  <c r="H35" i="2"/>
  <c r="F35" i="2"/>
  <c r="E35" i="2"/>
  <c r="D35" i="2"/>
  <c r="C35" i="2"/>
  <c r="J34" i="2"/>
  <c r="I34" i="2"/>
  <c r="H34" i="2"/>
  <c r="F34" i="2"/>
  <c r="E34" i="2"/>
  <c r="D34" i="2"/>
  <c r="C34" i="2"/>
  <c r="J33" i="2"/>
  <c r="I33" i="2"/>
  <c r="H33" i="2"/>
  <c r="F33" i="2"/>
  <c r="E33" i="2"/>
  <c r="D33" i="2"/>
  <c r="C33" i="2"/>
  <c r="K32" i="2"/>
  <c r="J32" i="2"/>
  <c r="I32" i="2"/>
  <c r="H32" i="2"/>
  <c r="G32" i="2"/>
  <c r="F32" i="2"/>
  <c r="E32" i="2"/>
  <c r="D32" i="2"/>
  <c r="C32" i="2"/>
  <c r="K31" i="2"/>
  <c r="J31" i="2"/>
  <c r="I31" i="2"/>
  <c r="H31" i="2"/>
  <c r="G31" i="2"/>
  <c r="F31" i="2"/>
  <c r="E31" i="2"/>
  <c r="D31" i="2"/>
  <c r="C31" i="2"/>
  <c r="K30" i="2"/>
  <c r="J30" i="2"/>
  <c r="I30" i="2"/>
  <c r="H30" i="2"/>
  <c r="G30" i="2"/>
  <c r="F30" i="2"/>
  <c r="E30" i="2"/>
  <c r="D30" i="2"/>
  <c r="C30" i="2"/>
  <c r="L35" i="2"/>
  <c r="L34" i="2"/>
  <c r="L33" i="2"/>
  <c r="L32" i="2"/>
  <c r="L31" i="2"/>
  <c r="L30" i="2"/>
  <c r="N28" i="2"/>
  <c r="M28" i="2"/>
  <c r="N27" i="2"/>
  <c r="M27" i="2"/>
  <c r="N26" i="2"/>
  <c r="M26" i="2"/>
  <c r="N29" i="2"/>
  <c r="M29" i="2"/>
  <c r="L29" i="2"/>
  <c r="L28" i="2"/>
  <c r="L27" i="2"/>
  <c r="L26" i="2"/>
  <c r="N23" i="2"/>
  <c r="M23" i="2"/>
  <c r="H6" i="1"/>
  <c r="H5" i="1"/>
  <c r="G10" i="2"/>
  <c r="G16" i="2" s="1"/>
  <c r="G18" i="2" s="1"/>
  <c r="G21" i="2" s="1"/>
  <c r="G23" i="2" s="1"/>
  <c r="H10" i="2"/>
  <c r="H16" i="2" s="1"/>
  <c r="H18" i="2" s="1"/>
  <c r="H21" i="2" s="1"/>
  <c r="H23" i="2" s="1"/>
  <c r="K10" i="2"/>
  <c r="K16" i="2" s="1"/>
  <c r="K18" i="2" s="1"/>
  <c r="K21" i="2" s="1"/>
  <c r="J10" i="2"/>
  <c r="J16" i="2" s="1"/>
  <c r="J18" i="2" s="1"/>
  <c r="J21" i="2" s="1"/>
  <c r="J23" i="2" s="1"/>
  <c r="I10" i="2"/>
  <c r="I16" i="2" s="1"/>
  <c r="I18" i="2" s="1"/>
  <c r="I21" i="2" s="1"/>
  <c r="I23" i="2" s="1"/>
  <c r="F10" i="2"/>
  <c r="F16" i="2" s="1"/>
  <c r="F18" i="2" s="1"/>
  <c r="F21" i="2" s="1"/>
  <c r="F23" i="2" s="1"/>
  <c r="E10" i="2"/>
  <c r="E16" i="2" s="1"/>
  <c r="E18" i="2" s="1"/>
  <c r="E21" i="2" s="1"/>
  <c r="E23" i="2" s="1"/>
  <c r="D10" i="2"/>
  <c r="D16" i="2" s="1"/>
  <c r="D18" i="2" s="1"/>
  <c r="D21" i="2" s="1"/>
  <c r="D23" i="2" s="1"/>
  <c r="C10" i="2"/>
  <c r="C16" i="2" s="1"/>
  <c r="C18" i="2" s="1"/>
  <c r="C21" i="2" s="1"/>
  <c r="C23" i="2" s="1"/>
  <c r="L10" i="2"/>
  <c r="L16" i="2" s="1"/>
  <c r="L18" i="2" s="1"/>
  <c r="L21" i="2" s="1"/>
  <c r="L23" i="2" s="1"/>
  <c r="H4" i="1"/>
  <c r="G34" i="2" l="1"/>
  <c r="G35" i="2"/>
  <c r="G33" i="2"/>
  <c r="K35" i="2"/>
  <c r="K34" i="2"/>
  <c r="K33" i="2"/>
  <c r="H7" i="1"/>
</calcChain>
</file>

<file path=xl/sharedStrings.xml><?xml version="1.0" encoding="utf-8"?>
<sst xmlns="http://schemas.openxmlformats.org/spreadsheetml/2006/main" count="59" uniqueCount="54">
  <si>
    <t>SAP</t>
  </si>
  <si>
    <t>numbers in mio EUR</t>
  </si>
  <si>
    <t>Price</t>
  </si>
  <si>
    <t>Shares</t>
  </si>
  <si>
    <t>MC</t>
  </si>
  <si>
    <t>Cash</t>
  </si>
  <si>
    <t>Debt</t>
  </si>
  <si>
    <t>Main</t>
  </si>
  <si>
    <t>Q124</t>
  </si>
  <si>
    <t>Q123</t>
  </si>
  <si>
    <t>Q223</t>
  </si>
  <si>
    <t>Q323</t>
  </si>
  <si>
    <t>Q423</t>
  </si>
  <si>
    <t>Q224</t>
  </si>
  <si>
    <t>Q324</t>
  </si>
  <si>
    <t>Q424</t>
  </si>
  <si>
    <t>IR</t>
  </si>
  <si>
    <t>EV</t>
  </si>
  <si>
    <t>employee count: 49.450</t>
  </si>
  <si>
    <t>CEO: Christian Klein</t>
  </si>
  <si>
    <t>Cloud</t>
  </si>
  <si>
    <t>Services</t>
  </si>
  <si>
    <t>Q125</t>
  </si>
  <si>
    <t>Q225</t>
  </si>
  <si>
    <t>Q325</t>
  </si>
  <si>
    <t>Q425</t>
  </si>
  <si>
    <t>Software &amp; Support</t>
  </si>
  <si>
    <t>Revenue</t>
  </si>
  <si>
    <t>Cost of Cloud</t>
  </si>
  <si>
    <t>Cost of Software</t>
  </si>
  <si>
    <t>Cost of Services</t>
  </si>
  <si>
    <t>Gross Profit</t>
  </si>
  <si>
    <t>R&amp;D</t>
  </si>
  <si>
    <t>Sales and Marketing</t>
  </si>
  <si>
    <t>G&amp;A</t>
  </si>
  <si>
    <t>Restructuring</t>
  </si>
  <si>
    <t>Other</t>
  </si>
  <si>
    <t>Operating Income</t>
  </si>
  <si>
    <t>Finance Income</t>
  </si>
  <si>
    <t>Pretax Income</t>
  </si>
  <si>
    <t>Tax Expense</t>
  </si>
  <si>
    <t>Minority Interest</t>
  </si>
  <si>
    <t>Net Income</t>
  </si>
  <si>
    <t>EPS</t>
  </si>
  <si>
    <t>Cloud Growth</t>
  </si>
  <si>
    <t>Software Growth</t>
  </si>
  <si>
    <t>Services Growth</t>
  </si>
  <si>
    <t>Cloud GM</t>
  </si>
  <si>
    <t>Software GM</t>
  </si>
  <si>
    <t>Service GM</t>
  </si>
  <si>
    <t>Gross Margin</t>
  </si>
  <si>
    <t>Operating Margin</t>
  </si>
  <si>
    <t>Tax Rate</t>
  </si>
  <si>
    <t>Revenue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</si>
</sst>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3">
    <xf numFmtId="0" fontId="0" fillId="0" borderId="0" xfId="0"/>
    <xf numFmtId="0" fontId="5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  <xf numFmtId="164" fontId="2" fillId="0" borderId="0" xfId="0" applyNumberFormat="1" applyFont="1"/>
    <xf numFmtId="164" fontId="4" fillId="0" borderId="0" xfId="0" applyNumberFormat="1" applyFont="1"/>
    <xf numFmtId="165" fontId="2" fillId="0" borderId="0" xfId="0" applyNumberFormat="1" applyFont="1"/>
    <xf numFmtId="9" fontId="2" fillId="0" borderId="0" xfId="2" applyFont="1"/>
    <xf numFmtId="9" fontId="4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p.com/investors/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42E4-B6A1-4FB0-A3CB-A092712C410E}">
  <dimension ref="A1:I10"/>
  <sheetViews>
    <sheetView tabSelected="1" zoomScale="200" zoomScaleNormal="200" workbookViewId="0">
      <selection activeCell="B5" sqref="B5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9" x14ac:dyDescent="0.2">
      <c r="A1" s="5" t="s">
        <v>0</v>
      </c>
    </row>
    <row r="2" spans="1:9" x14ac:dyDescent="0.2">
      <c r="A2" s="2" t="s">
        <v>1</v>
      </c>
      <c r="G2" s="2" t="s">
        <v>2</v>
      </c>
      <c r="H2" s="2">
        <v>237.8</v>
      </c>
    </row>
    <row r="3" spans="1:9" x14ac:dyDescent="0.2">
      <c r="G3" s="2" t="s">
        <v>3</v>
      </c>
      <c r="H3" s="4">
        <v>1166</v>
      </c>
      <c r="I3" s="6" t="s">
        <v>23</v>
      </c>
    </row>
    <row r="4" spans="1:9" x14ac:dyDescent="0.2">
      <c r="B4" s="2" t="s">
        <v>0</v>
      </c>
      <c r="G4" s="2" t="s">
        <v>4</v>
      </c>
      <c r="H4" s="4">
        <f>+H2*H3</f>
        <v>277274.8</v>
      </c>
    </row>
    <row r="5" spans="1:9" x14ac:dyDescent="0.2">
      <c r="B5" s="1" t="s">
        <v>16</v>
      </c>
      <c r="G5" s="2" t="s">
        <v>5</v>
      </c>
      <c r="H5" s="4">
        <f>7942+2236</f>
        <v>10178</v>
      </c>
      <c r="I5" s="6" t="s">
        <v>23</v>
      </c>
    </row>
    <row r="6" spans="1:9" x14ac:dyDescent="0.2">
      <c r="G6" s="2" t="s">
        <v>6</v>
      </c>
      <c r="H6" s="4">
        <f>3347+6034</f>
        <v>9381</v>
      </c>
      <c r="I6" s="6" t="s">
        <v>23</v>
      </c>
    </row>
    <row r="7" spans="1:9" x14ac:dyDescent="0.2">
      <c r="G7" s="2" t="s">
        <v>17</v>
      </c>
      <c r="H7" s="4">
        <f>+H4-H5+H6</f>
        <v>276477.8</v>
      </c>
    </row>
    <row r="9" spans="1:9" x14ac:dyDescent="0.2">
      <c r="G9" s="2" t="s">
        <v>19</v>
      </c>
    </row>
    <row r="10" spans="1:9" x14ac:dyDescent="0.2">
      <c r="G10" s="4" t="s">
        <v>18</v>
      </c>
      <c r="H10" s="4"/>
    </row>
  </sheetData>
  <hyperlinks>
    <hyperlink ref="B5" r:id="rId1" xr:uid="{AFB50197-01F1-45AF-A80F-DBB5172E3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7950-C6D4-45BE-9ABB-35D588AE4233}">
  <dimension ref="A1:AP192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24" sqref="K24"/>
    </sheetView>
  </sheetViews>
  <sheetFormatPr defaultRowHeight="12.75" x14ac:dyDescent="0.2"/>
  <cols>
    <col min="1" max="1" width="5" style="2" customWidth="1"/>
    <col min="2" max="2" width="24.7109375" style="2" customWidth="1"/>
    <col min="3" max="16384" width="9.140625" style="2"/>
  </cols>
  <sheetData>
    <row r="1" spans="1:42" x14ac:dyDescent="0.2">
      <c r="A1" s="1" t="s">
        <v>7</v>
      </c>
    </row>
    <row r="2" spans="1:42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8</v>
      </c>
      <c r="H2" s="3" t="s">
        <v>13</v>
      </c>
      <c r="I2" s="3" t="s">
        <v>14</v>
      </c>
      <c r="J2" s="3" t="s">
        <v>15</v>
      </c>
      <c r="K2" s="3" t="s">
        <v>22</v>
      </c>
      <c r="L2" s="3" t="s">
        <v>23</v>
      </c>
      <c r="M2" s="3" t="s">
        <v>24</v>
      </c>
      <c r="N2" s="3" t="s">
        <v>25</v>
      </c>
    </row>
    <row r="3" spans="1:42" x14ac:dyDescent="0.2">
      <c r="B3" s="7" t="s">
        <v>20</v>
      </c>
      <c r="C3" s="8"/>
      <c r="D3" s="8"/>
      <c r="E3" s="8"/>
      <c r="F3" s="8"/>
      <c r="G3" s="8">
        <v>3928</v>
      </c>
      <c r="H3" s="8">
        <v>4153</v>
      </c>
      <c r="I3" s="8"/>
      <c r="J3" s="8"/>
      <c r="K3" s="8">
        <v>4993</v>
      </c>
      <c r="L3" s="8">
        <v>5130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x14ac:dyDescent="0.2">
      <c r="B4" s="7" t="s">
        <v>26</v>
      </c>
      <c r="C4" s="8"/>
      <c r="D4" s="8"/>
      <c r="E4" s="8"/>
      <c r="F4" s="8"/>
      <c r="G4" s="8">
        <v>3031</v>
      </c>
      <c r="H4" s="8">
        <v>2792</v>
      </c>
      <c r="I4" s="8"/>
      <c r="J4" s="8"/>
      <c r="K4" s="8">
        <v>2945</v>
      </c>
      <c r="L4" s="8">
        <v>2835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 x14ac:dyDescent="0.2">
      <c r="B5" s="7" t="s">
        <v>21</v>
      </c>
      <c r="C5" s="8"/>
      <c r="D5" s="8"/>
      <c r="E5" s="8"/>
      <c r="F5" s="8"/>
      <c r="G5" s="8">
        <v>1081</v>
      </c>
      <c r="H5" s="8">
        <v>1114</v>
      </c>
      <c r="I5" s="8"/>
      <c r="J5" s="8"/>
      <c r="K5" s="8">
        <v>1075</v>
      </c>
      <c r="L5" s="8">
        <v>1061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 x14ac:dyDescent="0.2">
      <c r="B6" s="5" t="s">
        <v>27</v>
      </c>
      <c r="C6" s="8"/>
      <c r="D6" s="8"/>
      <c r="E6" s="8"/>
      <c r="F6" s="8"/>
      <c r="G6" s="9">
        <v>8041</v>
      </c>
      <c r="H6" s="9">
        <v>8288</v>
      </c>
      <c r="I6" s="8"/>
      <c r="J6" s="8"/>
      <c r="K6" s="9">
        <v>9013</v>
      </c>
      <c r="L6" s="9">
        <v>9027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</row>
    <row r="7" spans="1:42" x14ac:dyDescent="0.2">
      <c r="B7" s="7" t="s">
        <v>28</v>
      </c>
      <c r="C7" s="8"/>
      <c r="D7" s="8"/>
      <c r="E7" s="8"/>
      <c r="F7" s="8"/>
      <c r="G7" s="8">
        <v>1091</v>
      </c>
      <c r="H7" s="8">
        <v>1123</v>
      </c>
      <c r="I7" s="8"/>
      <c r="J7" s="8"/>
      <c r="K7" s="8">
        <v>1273</v>
      </c>
      <c r="L7" s="8">
        <v>1297</v>
      </c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</row>
    <row r="8" spans="1:42" x14ac:dyDescent="0.2">
      <c r="B8" s="7" t="s">
        <v>29</v>
      </c>
      <c r="C8" s="8"/>
      <c r="D8" s="8"/>
      <c r="E8" s="8"/>
      <c r="F8" s="8"/>
      <c r="G8" s="8">
        <v>326</v>
      </c>
      <c r="H8" s="8">
        <v>311</v>
      </c>
      <c r="I8" s="8"/>
      <c r="J8" s="8"/>
      <c r="K8" s="8">
        <v>292</v>
      </c>
      <c r="L8" s="8">
        <v>313</v>
      </c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</row>
    <row r="9" spans="1:42" x14ac:dyDescent="0.2">
      <c r="B9" s="7" t="s">
        <v>30</v>
      </c>
      <c r="C9" s="8"/>
      <c r="D9" s="8"/>
      <c r="E9" s="8"/>
      <c r="F9" s="8"/>
      <c r="G9" s="8">
        <v>862</v>
      </c>
      <c r="H9" s="8">
        <v>837</v>
      </c>
      <c r="I9" s="8"/>
      <c r="J9" s="8"/>
      <c r="K9" s="8">
        <v>841</v>
      </c>
      <c r="L9" s="8">
        <v>797</v>
      </c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</row>
    <row r="10" spans="1:42" x14ac:dyDescent="0.2">
      <c r="B10" s="7" t="s">
        <v>31</v>
      </c>
      <c r="C10" s="8">
        <f t="shared" ref="C10:K10" si="0">+C6-SUM(C7:C9)</f>
        <v>0</v>
      </c>
      <c r="D10" s="8">
        <f t="shared" si="0"/>
        <v>0</v>
      </c>
      <c r="E10" s="8">
        <f t="shared" si="0"/>
        <v>0</v>
      </c>
      <c r="F10" s="8">
        <f t="shared" si="0"/>
        <v>0</v>
      </c>
      <c r="G10" s="8">
        <f t="shared" si="0"/>
        <v>5762</v>
      </c>
      <c r="H10" s="8">
        <f t="shared" si="0"/>
        <v>6017</v>
      </c>
      <c r="I10" s="8">
        <f t="shared" si="0"/>
        <v>0</v>
      </c>
      <c r="J10" s="8">
        <f t="shared" si="0"/>
        <v>0</v>
      </c>
      <c r="K10" s="8">
        <f t="shared" si="0"/>
        <v>6607</v>
      </c>
      <c r="L10" s="8">
        <f>+L6-SUM(L7:L9)</f>
        <v>6620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</row>
    <row r="11" spans="1:42" x14ac:dyDescent="0.2">
      <c r="B11" s="7" t="s">
        <v>32</v>
      </c>
      <c r="C11" s="8"/>
      <c r="D11" s="8"/>
      <c r="E11" s="8"/>
      <c r="F11" s="8"/>
      <c r="G11" s="8">
        <v>1665</v>
      </c>
      <c r="H11" s="8">
        <v>1605</v>
      </c>
      <c r="I11" s="8"/>
      <c r="J11" s="8"/>
      <c r="K11" s="8">
        <v>1673</v>
      </c>
      <c r="L11" s="8">
        <v>1618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</row>
    <row r="12" spans="1:42" x14ac:dyDescent="0.2">
      <c r="B12" s="7" t="s">
        <v>33</v>
      </c>
      <c r="C12" s="8"/>
      <c r="D12" s="8"/>
      <c r="E12" s="8"/>
      <c r="F12" s="8"/>
      <c r="G12" s="8">
        <v>2278</v>
      </c>
      <c r="H12" s="8">
        <v>2217</v>
      </c>
      <c r="I12" s="8"/>
      <c r="J12" s="8"/>
      <c r="K12" s="8">
        <v>2235</v>
      </c>
      <c r="L12" s="8">
        <v>2156</v>
      </c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</row>
    <row r="13" spans="1:42" x14ac:dyDescent="0.2">
      <c r="B13" s="7" t="s">
        <v>34</v>
      </c>
      <c r="C13" s="8"/>
      <c r="D13" s="8"/>
      <c r="E13" s="8"/>
      <c r="F13" s="8"/>
      <c r="G13" s="8">
        <v>360</v>
      </c>
      <c r="H13" s="8">
        <v>336</v>
      </c>
      <c r="I13" s="8"/>
      <c r="J13" s="8"/>
      <c r="K13" s="8">
        <v>358</v>
      </c>
      <c r="L13" s="8">
        <v>361</v>
      </c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</row>
    <row r="14" spans="1:42" x14ac:dyDescent="0.2">
      <c r="B14" s="7" t="s">
        <v>35</v>
      </c>
      <c r="C14" s="8"/>
      <c r="D14" s="8"/>
      <c r="E14" s="8"/>
      <c r="F14" s="8"/>
      <c r="G14" s="8">
        <v>2242</v>
      </c>
      <c r="H14" s="8">
        <v>631</v>
      </c>
      <c r="I14" s="8"/>
      <c r="J14" s="8"/>
      <c r="K14" s="8">
        <v>0</v>
      </c>
      <c r="L14" s="8">
        <v>18</v>
      </c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</row>
    <row r="15" spans="1:42" x14ac:dyDescent="0.2">
      <c r="B15" s="7" t="s">
        <v>36</v>
      </c>
      <c r="C15" s="8"/>
      <c r="D15" s="8"/>
      <c r="E15" s="8"/>
      <c r="F15" s="8"/>
      <c r="G15" s="8">
        <v>4</v>
      </c>
      <c r="H15" s="8">
        <v>5</v>
      </c>
      <c r="I15" s="8"/>
      <c r="J15" s="8"/>
      <c r="K15" s="8">
        <v>8</v>
      </c>
      <c r="L15" s="8">
        <v>11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</row>
    <row r="16" spans="1:42" x14ac:dyDescent="0.2">
      <c r="B16" s="7" t="s">
        <v>37</v>
      </c>
      <c r="C16" s="8">
        <f t="shared" ref="C16:K16" si="1">+C10-SUM(C11:C15)</f>
        <v>0</v>
      </c>
      <c r="D16" s="8">
        <f t="shared" si="1"/>
        <v>0</v>
      </c>
      <c r="E16" s="8">
        <f t="shared" si="1"/>
        <v>0</v>
      </c>
      <c r="F16" s="8">
        <f t="shared" si="1"/>
        <v>0</v>
      </c>
      <c r="G16" s="8">
        <f t="shared" si="1"/>
        <v>-787</v>
      </c>
      <c r="H16" s="8">
        <f t="shared" si="1"/>
        <v>1223</v>
      </c>
      <c r="I16" s="8">
        <f t="shared" si="1"/>
        <v>0</v>
      </c>
      <c r="J16" s="8">
        <f t="shared" si="1"/>
        <v>0</v>
      </c>
      <c r="K16" s="8">
        <f t="shared" si="1"/>
        <v>2333</v>
      </c>
      <c r="L16" s="8">
        <f>+L10-SUM(L11:L15)</f>
        <v>2456</v>
      </c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</row>
    <row r="17" spans="2:42" x14ac:dyDescent="0.2">
      <c r="B17" s="7" t="s">
        <v>38</v>
      </c>
      <c r="C17" s="8"/>
      <c r="D17" s="8"/>
      <c r="E17" s="8"/>
      <c r="F17" s="8"/>
      <c r="G17" s="8">
        <f>-148-45</f>
        <v>-193</v>
      </c>
      <c r="H17" s="8">
        <v>165</v>
      </c>
      <c r="I17" s="8"/>
      <c r="J17" s="8"/>
      <c r="K17" s="8">
        <v>135</v>
      </c>
      <c r="L17" s="8">
        <v>46</v>
      </c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</row>
    <row r="18" spans="2:42" x14ac:dyDescent="0.2">
      <c r="B18" s="7" t="s">
        <v>39</v>
      </c>
      <c r="C18" s="8">
        <f t="shared" ref="C18:K18" si="2">+C16+C17</f>
        <v>0</v>
      </c>
      <c r="D18" s="8">
        <f t="shared" si="2"/>
        <v>0</v>
      </c>
      <c r="E18" s="8">
        <f t="shared" si="2"/>
        <v>0</v>
      </c>
      <c r="F18" s="8">
        <f t="shared" si="2"/>
        <v>0</v>
      </c>
      <c r="G18" s="8">
        <f t="shared" si="2"/>
        <v>-980</v>
      </c>
      <c r="H18" s="8">
        <f t="shared" si="2"/>
        <v>1388</v>
      </c>
      <c r="I18" s="8">
        <f t="shared" si="2"/>
        <v>0</v>
      </c>
      <c r="J18" s="8">
        <f t="shared" si="2"/>
        <v>0</v>
      </c>
      <c r="K18" s="8">
        <f t="shared" si="2"/>
        <v>2468</v>
      </c>
      <c r="L18" s="8">
        <f>+L16+L17</f>
        <v>2502</v>
      </c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</row>
    <row r="19" spans="2:42" x14ac:dyDescent="0.2">
      <c r="B19" s="7" t="s">
        <v>40</v>
      </c>
      <c r="C19" s="8"/>
      <c r="D19" s="8"/>
      <c r="E19" s="8"/>
      <c r="F19" s="8"/>
      <c r="G19" s="8">
        <v>-157</v>
      </c>
      <c r="H19" s="8">
        <v>469</v>
      </c>
      <c r="I19" s="8"/>
      <c r="J19" s="8"/>
      <c r="K19" s="8">
        <v>672</v>
      </c>
      <c r="L19" s="8">
        <v>753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</row>
    <row r="20" spans="2:42" x14ac:dyDescent="0.2">
      <c r="B20" s="7" t="s">
        <v>41</v>
      </c>
      <c r="C20" s="8"/>
      <c r="D20" s="8"/>
      <c r="E20" s="8"/>
      <c r="F20" s="8"/>
      <c r="G20" s="8">
        <v>4</v>
      </c>
      <c r="H20" s="8">
        <v>30</v>
      </c>
      <c r="I20" s="8"/>
      <c r="J20" s="8"/>
      <c r="K20" s="8">
        <v>16</v>
      </c>
      <c r="L20" s="8">
        <v>52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</row>
    <row r="21" spans="2:42" x14ac:dyDescent="0.2">
      <c r="B21" s="7" t="s">
        <v>42</v>
      </c>
      <c r="C21" s="8">
        <f t="shared" ref="C21:K21" si="3">+C18-C19-C20</f>
        <v>0</v>
      </c>
      <c r="D21" s="8">
        <f t="shared" si="3"/>
        <v>0</v>
      </c>
      <c r="E21" s="8">
        <f t="shared" si="3"/>
        <v>0</v>
      </c>
      <c r="F21" s="8">
        <f t="shared" si="3"/>
        <v>0</v>
      </c>
      <c r="G21" s="8">
        <f t="shared" si="3"/>
        <v>-827</v>
      </c>
      <c r="H21" s="8">
        <f t="shared" si="3"/>
        <v>889</v>
      </c>
      <c r="I21" s="8">
        <f t="shared" si="3"/>
        <v>0</v>
      </c>
      <c r="J21" s="8">
        <f t="shared" si="3"/>
        <v>0</v>
      </c>
      <c r="K21" s="8">
        <f t="shared" si="3"/>
        <v>1780</v>
      </c>
      <c r="L21" s="8">
        <f>+L18-L19-L20</f>
        <v>1697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</row>
    <row r="22" spans="2:42" x14ac:dyDescent="0.2"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</row>
    <row r="23" spans="2:42" x14ac:dyDescent="0.2">
      <c r="B23" s="7" t="s">
        <v>43</v>
      </c>
      <c r="C23" s="10" t="e">
        <f t="shared" ref="C23:K23" si="4">+C21/C24</f>
        <v>#DIV/0!</v>
      </c>
      <c r="D23" s="10" t="e">
        <f t="shared" si="4"/>
        <v>#DIV/0!</v>
      </c>
      <c r="E23" s="10" t="e">
        <f t="shared" si="4"/>
        <v>#DIV/0!</v>
      </c>
      <c r="F23" s="10" t="e">
        <f t="shared" si="4"/>
        <v>#DIV/0!</v>
      </c>
      <c r="G23" s="10">
        <f t="shared" si="4"/>
        <v>-0.70926243567753</v>
      </c>
      <c r="H23" s="10">
        <f t="shared" si="4"/>
        <v>0.76243567753001718</v>
      </c>
      <c r="I23" s="10" t="e">
        <f t="shared" si="4"/>
        <v>#DIV/0!</v>
      </c>
      <c r="J23" s="10" t="e">
        <f t="shared" si="4"/>
        <v>#DIV/0!</v>
      </c>
      <c r="K23" s="10">
        <f t="shared" si="4"/>
        <v>1.5265866209262435</v>
      </c>
      <c r="L23" s="10">
        <f>+L21/L24</f>
        <v>1.4554030874785593</v>
      </c>
      <c r="M23" s="10" t="e">
        <f t="shared" ref="M23:N23" si="5">+M21/M24</f>
        <v>#DIV/0!</v>
      </c>
      <c r="N23" s="10" t="e">
        <f t="shared" si="5"/>
        <v>#DIV/0!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</row>
    <row r="24" spans="2:42" x14ac:dyDescent="0.2">
      <c r="B24" s="7" t="s">
        <v>3</v>
      </c>
      <c r="C24" s="8"/>
      <c r="D24" s="8"/>
      <c r="E24" s="8"/>
      <c r="F24" s="8"/>
      <c r="G24" s="8">
        <v>1166</v>
      </c>
      <c r="H24" s="8">
        <v>1166</v>
      </c>
      <c r="I24" s="8"/>
      <c r="J24" s="8"/>
      <c r="K24" s="8">
        <v>1166</v>
      </c>
      <c r="L24" s="8">
        <v>1166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</row>
    <row r="25" spans="2:42" x14ac:dyDescent="0.2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</row>
    <row r="26" spans="2:42" x14ac:dyDescent="0.2">
      <c r="B26" s="7" t="s">
        <v>44</v>
      </c>
      <c r="C26" s="8"/>
      <c r="D26" s="8"/>
      <c r="E26" s="8"/>
      <c r="F26" s="8"/>
      <c r="G26" s="8"/>
      <c r="H26" s="8"/>
      <c r="I26" s="8"/>
      <c r="J26" s="8"/>
      <c r="K26" s="11">
        <f>+K3/G3-1</f>
        <v>0.27113034623217924</v>
      </c>
      <c r="L26" s="11">
        <f>+L3/H3-1</f>
        <v>0.2352516253310859</v>
      </c>
      <c r="M26" s="11" t="e">
        <f t="shared" ref="M26:N28" si="6">+M3/I3-1</f>
        <v>#DIV/0!</v>
      </c>
      <c r="N26" s="11" t="e">
        <f t="shared" si="6"/>
        <v>#DIV/0!</v>
      </c>
      <c r="O26" s="11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</row>
    <row r="27" spans="2:42" x14ac:dyDescent="0.2">
      <c r="B27" s="7" t="s">
        <v>45</v>
      </c>
      <c r="C27" s="8"/>
      <c r="D27" s="8"/>
      <c r="E27" s="8"/>
      <c r="F27" s="8"/>
      <c r="G27" s="8"/>
      <c r="H27" s="8"/>
      <c r="I27" s="8"/>
      <c r="J27" s="8"/>
      <c r="K27" s="11">
        <f t="shared" ref="K27:L29" si="7">+K4/G4-1</f>
        <v>-2.8373474100956808E-2</v>
      </c>
      <c r="L27" s="11">
        <f t="shared" si="7"/>
        <v>1.5401146131805099E-2</v>
      </c>
      <c r="M27" s="11" t="e">
        <f t="shared" si="6"/>
        <v>#DIV/0!</v>
      </c>
      <c r="N27" s="11" t="e">
        <f t="shared" si="6"/>
        <v>#DIV/0!</v>
      </c>
      <c r="O27" s="11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</row>
    <row r="28" spans="2:42" x14ac:dyDescent="0.2">
      <c r="B28" s="7" t="s">
        <v>46</v>
      </c>
      <c r="C28" s="8"/>
      <c r="D28" s="8"/>
      <c r="E28" s="8"/>
      <c r="F28" s="8"/>
      <c r="G28" s="8"/>
      <c r="H28" s="8"/>
      <c r="I28" s="8"/>
      <c r="J28" s="8"/>
      <c r="K28" s="11">
        <f t="shared" si="7"/>
        <v>-5.5504162812211044E-3</v>
      </c>
      <c r="L28" s="11">
        <f t="shared" si="7"/>
        <v>-4.7576301615798955E-2</v>
      </c>
      <c r="M28" s="11" t="e">
        <f t="shared" si="6"/>
        <v>#DIV/0!</v>
      </c>
      <c r="N28" s="11" t="e">
        <f t="shared" si="6"/>
        <v>#DIV/0!</v>
      </c>
      <c r="O28" s="11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</row>
    <row r="29" spans="2:42" x14ac:dyDescent="0.2">
      <c r="B29" s="5" t="s">
        <v>53</v>
      </c>
      <c r="C29" s="8"/>
      <c r="D29" s="8"/>
      <c r="E29" s="8"/>
      <c r="F29" s="8"/>
      <c r="G29" s="8"/>
      <c r="H29" s="8"/>
      <c r="I29" s="8"/>
      <c r="J29" s="8"/>
      <c r="K29" s="12">
        <f t="shared" si="7"/>
        <v>0.12088048750155456</v>
      </c>
      <c r="L29" s="12">
        <f t="shared" si="7"/>
        <v>8.9165057915058021E-2</v>
      </c>
      <c r="M29" s="12" t="e">
        <f t="shared" ref="M29" si="8">+M6/I6-1</f>
        <v>#DIV/0!</v>
      </c>
      <c r="N29" s="12" t="e">
        <f t="shared" ref="N29" si="9">+N6/J6-1</f>
        <v>#DIV/0!</v>
      </c>
      <c r="O29" s="12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</row>
    <row r="30" spans="2:42" x14ac:dyDescent="0.2">
      <c r="B30" s="7" t="s">
        <v>47</v>
      </c>
      <c r="C30" s="11" t="e">
        <f t="shared" ref="C30:K30" si="10">+(C3-C7)/C3</f>
        <v>#DIV/0!</v>
      </c>
      <c r="D30" s="11" t="e">
        <f t="shared" si="10"/>
        <v>#DIV/0!</v>
      </c>
      <c r="E30" s="11" t="e">
        <f t="shared" si="10"/>
        <v>#DIV/0!</v>
      </c>
      <c r="F30" s="11" t="e">
        <f t="shared" si="10"/>
        <v>#DIV/0!</v>
      </c>
      <c r="G30" s="11">
        <f t="shared" si="10"/>
        <v>0.72225050916496947</v>
      </c>
      <c r="H30" s="11">
        <f t="shared" si="10"/>
        <v>0.72959306525403322</v>
      </c>
      <c r="I30" s="11" t="e">
        <f t="shared" si="10"/>
        <v>#DIV/0!</v>
      </c>
      <c r="J30" s="11" t="e">
        <f t="shared" si="10"/>
        <v>#DIV/0!</v>
      </c>
      <c r="K30" s="11">
        <f t="shared" si="10"/>
        <v>0.74504306028439815</v>
      </c>
      <c r="L30" s="11">
        <f>+(L3-L7)/L3</f>
        <v>0.74717348927875249</v>
      </c>
      <c r="M30" s="11" t="e">
        <f t="shared" ref="M30:N30" si="11">+(M3-M7)/M3</f>
        <v>#DIV/0!</v>
      </c>
      <c r="N30" s="11" t="e">
        <f t="shared" si="11"/>
        <v>#DIV/0!</v>
      </c>
      <c r="O30" s="11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</row>
    <row r="31" spans="2:42" x14ac:dyDescent="0.2">
      <c r="B31" s="7" t="s">
        <v>48</v>
      </c>
      <c r="C31" s="11" t="e">
        <f t="shared" ref="C31:K31" si="12">+(C4-C8)/C4</f>
        <v>#DIV/0!</v>
      </c>
      <c r="D31" s="11" t="e">
        <f t="shared" si="12"/>
        <v>#DIV/0!</v>
      </c>
      <c r="E31" s="11" t="e">
        <f t="shared" si="12"/>
        <v>#DIV/0!</v>
      </c>
      <c r="F31" s="11" t="e">
        <f t="shared" si="12"/>
        <v>#DIV/0!</v>
      </c>
      <c r="G31" s="11">
        <f t="shared" si="12"/>
        <v>0.89244473771032662</v>
      </c>
      <c r="H31" s="11">
        <f t="shared" si="12"/>
        <v>0.88861031518624645</v>
      </c>
      <c r="I31" s="11" t="e">
        <f t="shared" si="12"/>
        <v>#DIV/0!</v>
      </c>
      <c r="J31" s="11" t="e">
        <f t="shared" si="12"/>
        <v>#DIV/0!</v>
      </c>
      <c r="K31" s="11">
        <f t="shared" si="12"/>
        <v>0.90084889643463495</v>
      </c>
      <c r="L31" s="11">
        <f>+(L4-L8)/L4</f>
        <v>0.8895943562610229</v>
      </c>
      <c r="M31" s="11" t="e">
        <f t="shared" ref="M31:N31" si="13">+(M4-M8)/M4</f>
        <v>#DIV/0!</v>
      </c>
      <c r="N31" s="11" t="e">
        <f t="shared" si="13"/>
        <v>#DIV/0!</v>
      </c>
      <c r="O31" s="11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</row>
    <row r="32" spans="2:42" x14ac:dyDescent="0.2">
      <c r="B32" s="7" t="s">
        <v>49</v>
      </c>
      <c r="C32" s="11" t="e">
        <f t="shared" ref="C32:K32" si="14">+(C5-C9)/C5</f>
        <v>#DIV/0!</v>
      </c>
      <c r="D32" s="11" t="e">
        <f t="shared" si="14"/>
        <v>#DIV/0!</v>
      </c>
      <c r="E32" s="11" t="e">
        <f t="shared" si="14"/>
        <v>#DIV/0!</v>
      </c>
      <c r="F32" s="11" t="e">
        <f t="shared" si="14"/>
        <v>#DIV/0!</v>
      </c>
      <c r="G32" s="11">
        <f t="shared" si="14"/>
        <v>0.20259019426456984</v>
      </c>
      <c r="H32" s="11">
        <f t="shared" si="14"/>
        <v>0.24865350089766608</v>
      </c>
      <c r="I32" s="11" t="e">
        <f t="shared" si="14"/>
        <v>#DIV/0!</v>
      </c>
      <c r="J32" s="11" t="e">
        <f t="shared" si="14"/>
        <v>#DIV/0!</v>
      </c>
      <c r="K32" s="11">
        <f t="shared" si="14"/>
        <v>0.21767441860465117</v>
      </c>
      <c r="L32" s="11">
        <f>+(L5-L9)/L5</f>
        <v>0.24882186616399624</v>
      </c>
      <c r="M32" s="11" t="e">
        <f t="shared" ref="M32:N32" si="15">+(M5-M9)/M5</f>
        <v>#DIV/0!</v>
      </c>
      <c r="N32" s="11" t="e">
        <f t="shared" si="15"/>
        <v>#DIV/0!</v>
      </c>
      <c r="O32" s="11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2:42" x14ac:dyDescent="0.2">
      <c r="B33" s="7" t="s">
        <v>50</v>
      </c>
      <c r="C33" s="11" t="e">
        <f t="shared" ref="C33:K33" si="16">+C10/C6</f>
        <v>#DIV/0!</v>
      </c>
      <c r="D33" s="11" t="e">
        <f t="shared" si="16"/>
        <v>#DIV/0!</v>
      </c>
      <c r="E33" s="11" t="e">
        <f t="shared" si="16"/>
        <v>#DIV/0!</v>
      </c>
      <c r="F33" s="11" t="e">
        <f t="shared" si="16"/>
        <v>#DIV/0!</v>
      </c>
      <c r="G33" s="11">
        <f t="shared" si="16"/>
        <v>0.71657754010695185</v>
      </c>
      <c r="H33" s="11">
        <f t="shared" si="16"/>
        <v>0.72598938223938225</v>
      </c>
      <c r="I33" s="11" t="e">
        <f t="shared" si="16"/>
        <v>#DIV/0!</v>
      </c>
      <c r="J33" s="11" t="e">
        <f t="shared" si="16"/>
        <v>#DIV/0!</v>
      </c>
      <c r="K33" s="11">
        <f t="shared" si="16"/>
        <v>0.73305225784977257</v>
      </c>
      <c r="L33" s="11">
        <f>+L10/L6</f>
        <v>0.73335548908829074</v>
      </c>
      <c r="M33" s="11" t="e">
        <f t="shared" ref="M33:N33" si="17">+M10/M6</f>
        <v>#DIV/0!</v>
      </c>
      <c r="N33" s="11" t="e">
        <f t="shared" si="17"/>
        <v>#DIV/0!</v>
      </c>
      <c r="O33" s="11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</row>
    <row r="34" spans="2:42" x14ac:dyDescent="0.2">
      <c r="B34" s="7" t="s">
        <v>51</v>
      </c>
      <c r="C34" s="11" t="e">
        <f t="shared" ref="C34:K34" si="18">+C16/C6</f>
        <v>#DIV/0!</v>
      </c>
      <c r="D34" s="11" t="e">
        <f t="shared" si="18"/>
        <v>#DIV/0!</v>
      </c>
      <c r="E34" s="11" t="e">
        <f t="shared" si="18"/>
        <v>#DIV/0!</v>
      </c>
      <c r="F34" s="11" t="e">
        <f t="shared" si="18"/>
        <v>#DIV/0!</v>
      </c>
      <c r="G34" s="11">
        <f t="shared" si="18"/>
        <v>-9.7873398830991165E-2</v>
      </c>
      <c r="H34" s="11">
        <f t="shared" si="18"/>
        <v>0.1475627413127413</v>
      </c>
      <c r="I34" s="11" t="e">
        <f t="shared" si="18"/>
        <v>#DIV/0!</v>
      </c>
      <c r="J34" s="11" t="e">
        <f t="shared" si="18"/>
        <v>#DIV/0!</v>
      </c>
      <c r="K34" s="11">
        <f t="shared" si="18"/>
        <v>0.25884833018972597</v>
      </c>
      <c r="L34" s="11">
        <f>+L16/L6</f>
        <v>0.27207267087626008</v>
      </c>
      <c r="M34" s="11" t="e">
        <f t="shared" ref="M34:N34" si="19">+M16/M6</f>
        <v>#DIV/0!</v>
      </c>
      <c r="N34" s="11" t="e">
        <f t="shared" si="19"/>
        <v>#DIV/0!</v>
      </c>
      <c r="O34" s="11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</row>
    <row r="35" spans="2:42" x14ac:dyDescent="0.2">
      <c r="B35" s="7" t="s">
        <v>52</v>
      </c>
      <c r="C35" s="11" t="e">
        <f t="shared" ref="C35:K35" si="20">+C19/C18</f>
        <v>#DIV/0!</v>
      </c>
      <c r="D35" s="11" t="e">
        <f t="shared" si="20"/>
        <v>#DIV/0!</v>
      </c>
      <c r="E35" s="11" t="e">
        <f t="shared" si="20"/>
        <v>#DIV/0!</v>
      </c>
      <c r="F35" s="11" t="e">
        <f t="shared" si="20"/>
        <v>#DIV/0!</v>
      </c>
      <c r="G35" s="11">
        <f t="shared" si="20"/>
        <v>0.16020408163265307</v>
      </c>
      <c r="H35" s="11">
        <f t="shared" si="20"/>
        <v>0.33789625360230546</v>
      </c>
      <c r="I35" s="11" t="e">
        <f t="shared" si="20"/>
        <v>#DIV/0!</v>
      </c>
      <c r="J35" s="11" t="e">
        <f t="shared" si="20"/>
        <v>#DIV/0!</v>
      </c>
      <c r="K35" s="11">
        <f t="shared" si="20"/>
        <v>0.27228525121555913</v>
      </c>
      <c r="L35" s="11">
        <f>+L19/L18</f>
        <v>0.30095923261390889</v>
      </c>
      <c r="M35" s="11" t="e">
        <f t="shared" ref="M35:N35" si="21">+M19/M18</f>
        <v>#DIV/0!</v>
      </c>
      <c r="N35" s="11" t="e">
        <f t="shared" si="21"/>
        <v>#DIV/0!</v>
      </c>
      <c r="O35" s="11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</row>
    <row r="36" spans="2:42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</row>
    <row r="37" spans="2:42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</row>
    <row r="38" spans="2:42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</row>
    <row r="39" spans="2:42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</row>
    <row r="40" spans="2:42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</row>
    <row r="41" spans="2:42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</row>
    <row r="42" spans="2:42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</row>
    <row r="43" spans="2:42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</row>
    <row r="44" spans="2:42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</row>
    <row r="45" spans="2:42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</row>
    <row r="46" spans="2:42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</row>
    <row r="47" spans="2:42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</row>
    <row r="48" spans="2:42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</row>
    <row r="49" spans="3:42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</row>
    <row r="50" spans="3:42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</row>
    <row r="51" spans="3:42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</row>
    <row r="52" spans="3:42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</row>
    <row r="53" spans="3:42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</row>
    <row r="54" spans="3:42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</row>
    <row r="55" spans="3:42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3:42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</row>
    <row r="57" spans="3:42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</row>
    <row r="58" spans="3:42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</row>
    <row r="59" spans="3:42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</row>
    <row r="60" spans="3:42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</row>
    <row r="61" spans="3:42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</row>
    <row r="62" spans="3:42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</row>
    <row r="63" spans="3:42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</row>
    <row r="64" spans="3:42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</row>
    <row r="65" spans="3:42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</row>
    <row r="66" spans="3:42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</row>
    <row r="67" spans="3:42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</row>
    <row r="68" spans="3:42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</row>
    <row r="69" spans="3:42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</row>
    <row r="70" spans="3:42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</row>
    <row r="71" spans="3:42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</row>
    <row r="72" spans="3:42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</row>
    <row r="73" spans="3:42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</row>
    <row r="74" spans="3:42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</row>
    <row r="75" spans="3:42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</row>
    <row r="76" spans="3:42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</row>
    <row r="77" spans="3:42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</row>
    <row r="78" spans="3:42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</row>
    <row r="79" spans="3:42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</row>
    <row r="80" spans="3:42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</row>
    <row r="81" spans="3:42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</row>
    <row r="82" spans="3:42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</row>
    <row r="83" spans="3:42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</row>
    <row r="84" spans="3:42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</row>
    <row r="85" spans="3:42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</row>
    <row r="86" spans="3:42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</row>
    <row r="87" spans="3:42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</row>
    <row r="88" spans="3:42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</row>
    <row r="89" spans="3:42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</row>
    <row r="90" spans="3:42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</row>
    <row r="91" spans="3:42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</row>
    <row r="92" spans="3:42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</row>
    <row r="93" spans="3:42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</row>
    <row r="94" spans="3:42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</row>
    <row r="95" spans="3:42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</row>
    <row r="96" spans="3:42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</row>
    <row r="97" spans="3:42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</row>
    <row r="98" spans="3:42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</row>
    <row r="99" spans="3:42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</row>
    <row r="100" spans="3:42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</row>
    <row r="101" spans="3:42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</row>
    <row r="102" spans="3:42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</row>
    <row r="103" spans="3:42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</row>
    <row r="104" spans="3:42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</row>
    <row r="105" spans="3:42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</row>
    <row r="106" spans="3:42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</row>
    <row r="107" spans="3:42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</row>
    <row r="108" spans="3:42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</row>
    <row r="109" spans="3:42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</row>
    <row r="110" spans="3:42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</row>
    <row r="111" spans="3:42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</row>
    <row r="112" spans="3:42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</row>
    <row r="113" spans="3:42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</row>
    <row r="114" spans="3:42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</row>
    <row r="115" spans="3:42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</row>
    <row r="116" spans="3:42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</row>
    <row r="117" spans="3:42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</row>
    <row r="118" spans="3:42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</row>
    <row r="119" spans="3:42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</row>
    <row r="120" spans="3:42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</row>
    <row r="121" spans="3:42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</row>
    <row r="122" spans="3:42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</row>
    <row r="123" spans="3:42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</row>
    <row r="124" spans="3:42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</row>
    <row r="125" spans="3:42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</row>
    <row r="126" spans="3:42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</row>
    <row r="127" spans="3:42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</row>
    <row r="128" spans="3:42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</row>
    <row r="129" spans="3:42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</row>
    <row r="130" spans="3:42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</row>
    <row r="131" spans="3:42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</row>
    <row r="132" spans="3:42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</row>
    <row r="133" spans="3:42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</row>
    <row r="134" spans="3:42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</row>
    <row r="135" spans="3:42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</row>
    <row r="136" spans="3:42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</row>
    <row r="137" spans="3:42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</row>
    <row r="138" spans="3:42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</row>
    <row r="139" spans="3:42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</row>
    <row r="140" spans="3:42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</row>
    <row r="141" spans="3:42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</row>
    <row r="142" spans="3:42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</row>
    <row r="143" spans="3:42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</row>
    <row r="144" spans="3:42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</row>
    <row r="145" spans="3:42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</row>
    <row r="146" spans="3:42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</row>
    <row r="147" spans="3:42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</row>
    <row r="148" spans="3:42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</row>
    <row r="149" spans="3:42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</row>
    <row r="150" spans="3:42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</row>
    <row r="151" spans="3:42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</row>
    <row r="152" spans="3:42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</row>
    <row r="153" spans="3:42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</row>
    <row r="154" spans="3:42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</row>
    <row r="155" spans="3:42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  <row r="156" spans="3:42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</row>
    <row r="157" spans="3:42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</row>
    <row r="158" spans="3:42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</row>
    <row r="159" spans="3:42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</row>
    <row r="160" spans="3:42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</row>
    <row r="161" spans="3:42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</row>
    <row r="162" spans="3:42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</row>
    <row r="163" spans="3:42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</row>
    <row r="164" spans="3:42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</row>
    <row r="165" spans="3:42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</row>
    <row r="166" spans="3:42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</row>
    <row r="167" spans="3:42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</row>
    <row r="168" spans="3:42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</row>
    <row r="169" spans="3:42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</row>
    <row r="170" spans="3:42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</row>
    <row r="171" spans="3:42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</row>
    <row r="172" spans="3:42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</row>
    <row r="173" spans="3:42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</row>
    <row r="174" spans="3:42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</row>
    <row r="175" spans="3:42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</row>
    <row r="176" spans="3:42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</row>
    <row r="177" spans="3:42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</row>
    <row r="178" spans="3:42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</row>
    <row r="179" spans="3:42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</row>
    <row r="180" spans="3:42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</row>
    <row r="181" spans="3:42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</row>
    <row r="182" spans="3:42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</row>
    <row r="183" spans="3:42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</row>
    <row r="184" spans="3:42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</row>
    <row r="185" spans="3:42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</row>
    <row r="186" spans="3:42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</row>
    <row r="187" spans="3:42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</row>
    <row r="188" spans="3:42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</row>
    <row r="189" spans="3:42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</row>
    <row r="190" spans="3:42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</row>
    <row r="191" spans="3:42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</row>
    <row r="192" spans="3:42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</row>
  </sheetData>
  <hyperlinks>
    <hyperlink ref="A1" location="Main!A1" display="Main" xr:uid="{7DB6B462-9B3F-430F-AFA5-98551A1226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2025-01-10T15:44:23Z</dcterms:created>
  <dcterms:modified xsi:type="dcterms:W3CDTF">2025-10-09T16:15:44Z</dcterms:modified>
</cp:coreProperties>
</file>