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33342569-3A23-4A43-B962-3CE6DD627BF2}" xr6:coauthVersionLast="47" xr6:coauthVersionMax="47" xr10:uidLastSave="{00000000-0000-0000-0000-000000000000}"/>
  <bookViews>
    <workbookView xWindow="19095" yWindow="0" windowWidth="19410" windowHeight="20925" xr2:uid="{D946BE73-C3F0-4066-82B6-A8FFE5CD47B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2" l="1"/>
  <c r="E31" i="2"/>
  <c r="D31" i="2"/>
  <c r="C31" i="2"/>
  <c r="F30" i="2"/>
  <c r="E30" i="2"/>
  <c r="D30" i="2"/>
  <c r="C30" i="2"/>
  <c r="F29" i="2"/>
  <c r="E29" i="2"/>
  <c r="D29" i="2"/>
  <c r="C29" i="2"/>
  <c r="G31" i="2"/>
  <c r="G30" i="2"/>
  <c r="G29" i="2"/>
  <c r="G28" i="2"/>
  <c r="G6" i="2"/>
  <c r="F6" i="2"/>
  <c r="E6" i="2"/>
  <c r="D6" i="2"/>
  <c r="G5" i="2"/>
  <c r="F5" i="2"/>
  <c r="E5" i="2"/>
  <c r="D5" i="2"/>
  <c r="C6" i="2"/>
  <c r="C5" i="2"/>
  <c r="F13" i="2"/>
  <c r="F18" i="2" s="1"/>
  <c r="F21" i="2" s="1"/>
  <c r="F23" i="2" s="1"/>
  <c r="F25" i="2" s="1"/>
  <c r="E13" i="2"/>
  <c r="E18" i="2" s="1"/>
  <c r="E21" i="2" s="1"/>
  <c r="E23" i="2" s="1"/>
  <c r="E25" i="2" s="1"/>
  <c r="D13" i="2"/>
  <c r="D18" i="2" s="1"/>
  <c r="D21" i="2" s="1"/>
  <c r="D23" i="2" s="1"/>
  <c r="D25" i="2" s="1"/>
  <c r="C13" i="2"/>
  <c r="C18" i="2" s="1"/>
  <c r="C21" i="2" s="1"/>
  <c r="C23" i="2" s="1"/>
  <c r="C25" i="2" s="1"/>
  <c r="G13" i="2"/>
  <c r="G18" i="2" s="1"/>
  <c r="G21" i="2" s="1"/>
  <c r="G23" i="2" s="1"/>
  <c r="G25" i="2" s="1"/>
  <c r="I7" i="1"/>
  <c r="I5" i="1"/>
  <c r="I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tc={5DD38C22-7685-4484-BC46-C64FCD4CDCEE}</author>
    <author>tc={5D5FD828-4F21-4109-ABE5-66EE01AF6DD7}</author>
  </authors>
  <commentList>
    <comment ref="B3" authorId="0" shapeId="0" xr:uid="{5DD38C22-7685-4484-BC46-C64FCD4CDCEE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thousands</t>
      </text>
    </comment>
    <comment ref="B4" authorId="1" shapeId="0" xr:uid="{5D5FD828-4F21-4109-ABE5-66EE01AF6DD7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thousands</t>
      </text>
    </comment>
  </commentList>
</comments>
</file>

<file path=xl/sharedStrings.xml><?xml version="1.0" encoding="utf-8"?>
<sst xmlns="http://schemas.openxmlformats.org/spreadsheetml/2006/main" count="46" uniqueCount="42">
  <si>
    <t>Smith &amp; Wesson</t>
  </si>
  <si>
    <t>numbers in mio USD</t>
  </si>
  <si>
    <t>Price</t>
  </si>
  <si>
    <t>Shares</t>
  </si>
  <si>
    <t>MC</t>
  </si>
  <si>
    <t>Cash</t>
  </si>
  <si>
    <t>Debt</t>
  </si>
  <si>
    <t>EV</t>
  </si>
  <si>
    <t>Main</t>
  </si>
  <si>
    <t>Q125</t>
  </si>
  <si>
    <t>Q225</t>
  </si>
  <si>
    <t>Q325</t>
  </si>
  <si>
    <t>Q425</t>
  </si>
  <si>
    <t>Q126</t>
  </si>
  <si>
    <t>Q226</t>
  </si>
  <si>
    <t>Q326</t>
  </si>
  <si>
    <t>Q426</t>
  </si>
  <si>
    <t>Revenue</t>
  </si>
  <si>
    <t>COGS</t>
  </si>
  <si>
    <t>Gross Profit</t>
  </si>
  <si>
    <t>R&amp;D</t>
  </si>
  <si>
    <t>S&amp;M</t>
  </si>
  <si>
    <t>G&amp;A</t>
  </si>
  <si>
    <t>Sale of Assets</t>
  </si>
  <si>
    <t>Operating Income</t>
  </si>
  <si>
    <t>Other Income</t>
  </si>
  <si>
    <t>Interest Expense</t>
  </si>
  <si>
    <t>Pretax Income</t>
  </si>
  <si>
    <t>Tax Expense</t>
  </si>
  <si>
    <t>Net Income</t>
  </si>
  <si>
    <t>EPS</t>
  </si>
  <si>
    <t>Handguns</t>
  </si>
  <si>
    <t>Longguns</t>
  </si>
  <si>
    <t>Other &amp; Services</t>
  </si>
  <si>
    <t>Handguns Shipped</t>
  </si>
  <si>
    <t>Longguns Shipped</t>
  </si>
  <si>
    <t>Average Handgun Price</t>
  </si>
  <si>
    <t>Average Longgun Price</t>
  </si>
  <si>
    <t>Revenue Growth</t>
  </si>
  <si>
    <t>Gross Margin</t>
  </si>
  <si>
    <t>Operating Margin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</si>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</sst>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;\(#,##0.0\)"/>
    <numFmt numFmtId="165" formatCode="#,##0.0"/>
    <numFmt numFmtId="166" formatCode="#,##0.00;\(#,##0.00\)"/>
  </numFmts>
  <fonts count="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4" fontId="0" fillId="0" borderId="0" xfId="0" applyNumberFormat="1"/>
    <xf numFmtId="0" fontId="3" fillId="0" borderId="0" xfId="2"/>
    <xf numFmtId="0" fontId="0" fillId="0" borderId="0" xfId="0" applyAlignment="1">
      <alignment horizontal="right"/>
    </xf>
    <xf numFmtId="166" fontId="0" fillId="0" borderId="0" xfId="0" applyNumberFormat="1"/>
    <xf numFmtId="164" fontId="2" fillId="0" borderId="0" xfId="0" applyNumberFormat="1" applyFont="1"/>
    <xf numFmtId="165" fontId="0" fillId="0" borderId="0" xfId="0" applyNumberFormat="1" applyAlignment="1">
      <alignment horizontal="right"/>
    </xf>
    <xf numFmtId="9" fontId="0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scar Settje" id="{129585A5-9344-4197-85DF-3840D708C9A9}" userId="7ff36870b973954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5-09-05T11:40:02.22" personId="{129585A5-9344-4197-85DF-3840D708C9A9}" id="{5DD38C22-7685-4484-BC46-C64FCD4CDCEE}">
    <text>In thousands</text>
  </threadedComment>
  <threadedComment ref="B4" dT="2025-09-05T11:40:22.43" personId="{129585A5-9344-4197-85DF-3840D708C9A9}" id="{5D5FD828-4F21-4109-ABE5-66EE01AF6DD7}">
    <text>In thousands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34B49-0CBE-4A74-B619-EC8888D4B5FE}">
  <dimension ref="A1:J7"/>
  <sheetViews>
    <sheetView tabSelected="1" topLeftCell="B1" zoomScale="200" zoomScaleNormal="200" workbookViewId="0">
      <selection activeCell="I5" sqref="I5"/>
    </sheetView>
  </sheetViews>
  <sheetFormatPr defaultRowHeight="12.75" x14ac:dyDescent="0.2"/>
  <cols>
    <col min="1" max="1" width="4.42578125" customWidth="1"/>
  </cols>
  <sheetData>
    <row r="1" spans="1:10" x14ac:dyDescent="0.2">
      <c r="A1" s="1" t="s">
        <v>0</v>
      </c>
    </row>
    <row r="2" spans="1:10" x14ac:dyDescent="0.2">
      <c r="A2" t="s">
        <v>1</v>
      </c>
      <c r="H2" t="s">
        <v>2</v>
      </c>
      <c r="I2">
        <v>8.2799999999999994</v>
      </c>
    </row>
    <row r="3" spans="1:10" x14ac:dyDescent="0.2">
      <c r="H3" t="s">
        <v>3</v>
      </c>
      <c r="I3" s="2">
        <v>44.341780999999997</v>
      </c>
      <c r="J3" s="4" t="s">
        <v>13</v>
      </c>
    </row>
    <row r="4" spans="1:10" x14ac:dyDescent="0.2">
      <c r="H4" t="s">
        <v>4</v>
      </c>
      <c r="I4" s="2">
        <f>+I2*I3</f>
        <v>367.14994667999997</v>
      </c>
    </row>
    <row r="5" spans="1:10" x14ac:dyDescent="0.2">
      <c r="H5" t="s">
        <v>5</v>
      </c>
      <c r="I5" s="2">
        <f>17.964+3.219</f>
        <v>21.183</v>
      </c>
      <c r="J5" s="4" t="s">
        <v>13</v>
      </c>
    </row>
    <row r="6" spans="1:10" x14ac:dyDescent="0.2">
      <c r="H6" t="s">
        <v>6</v>
      </c>
      <c r="I6" s="2">
        <v>94.147000000000006</v>
      </c>
      <c r="J6" s="4" t="s">
        <v>13</v>
      </c>
    </row>
    <row r="7" spans="1:10" x14ac:dyDescent="0.2">
      <c r="H7" t="s">
        <v>7</v>
      </c>
      <c r="I7" s="2">
        <f>+I4-I5+I6</f>
        <v>440.11394667999997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9DD12-2B5B-4A5D-A42B-397F11B8FC98}">
  <dimension ref="A1:CJ443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" sqref="G1"/>
    </sheetView>
  </sheetViews>
  <sheetFormatPr defaultRowHeight="12.75" x14ac:dyDescent="0.2"/>
  <cols>
    <col min="1" max="1" width="5" customWidth="1"/>
    <col min="2" max="2" width="25.42578125" customWidth="1"/>
  </cols>
  <sheetData>
    <row r="1" spans="1:88" x14ac:dyDescent="0.2">
      <c r="A1" s="3" t="s">
        <v>8</v>
      </c>
    </row>
    <row r="2" spans="1:88" x14ac:dyDescent="0.2"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4" t="s">
        <v>15</v>
      </c>
      <c r="J2" s="4" t="s">
        <v>16</v>
      </c>
    </row>
    <row r="3" spans="1:88" x14ac:dyDescent="0.2">
      <c r="B3" t="s">
        <v>34</v>
      </c>
      <c r="C3" s="4">
        <v>119</v>
      </c>
      <c r="D3" s="4"/>
      <c r="E3" s="4"/>
      <c r="F3" s="4"/>
      <c r="G3" s="4">
        <v>161</v>
      </c>
      <c r="H3" s="4"/>
      <c r="I3" s="4"/>
      <c r="J3" s="4"/>
    </row>
    <row r="4" spans="1:88" x14ac:dyDescent="0.2">
      <c r="B4" t="s">
        <v>35</v>
      </c>
      <c r="C4" s="4">
        <v>39</v>
      </c>
      <c r="D4" s="4"/>
      <c r="E4" s="4"/>
      <c r="F4" s="4"/>
      <c r="G4" s="4">
        <v>26</v>
      </c>
      <c r="H4" s="4"/>
      <c r="I4" s="4"/>
      <c r="J4" s="4"/>
    </row>
    <row r="5" spans="1:88" x14ac:dyDescent="0.2">
      <c r="B5" t="s">
        <v>36</v>
      </c>
      <c r="C5" s="7">
        <f>+C8/C3*1000</f>
        <v>447.70588235294116</v>
      </c>
      <c r="D5" s="7" t="e">
        <f t="shared" ref="D5:G5" si="0">+D8/D3*1000</f>
        <v>#DIV/0!</v>
      </c>
      <c r="E5" s="7" t="e">
        <f t="shared" si="0"/>
        <v>#DIV/0!</v>
      </c>
      <c r="F5" s="7" t="e">
        <f t="shared" si="0"/>
        <v>#DIV/0!</v>
      </c>
      <c r="G5" s="7">
        <f t="shared" si="0"/>
        <v>403.37888198757764</v>
      </c>
      <c r="H5" s="4"/>
      <c r="I5" s="4"/>
      <c r="J5" s="4"/>
    </row>
    <row r="6" spans="1:88" x14ac:dyDescent="0.2">
      <c r="B6" t="s">
        <v>37</v>
      </c>
      <c r="C6" s="7">
        <f>+C9/C4*1000</f>
        <v>633.87179487179492</v>
      </c>
      <c r="D6" s="7" t="e">
        <f t="shared" ref="D6:G6" si="1">+D9/D4*1000</f>
        <v>#DIV/0!</v>
      </c>
      <c r="E6" s="7" t="e">
        <f t="shared" si="1"/>
        <v>#DIV/0!</v>
      </c>
      <c r="F6" s="7" t="e">
        <f t="shared" si="1"/>
        <v>#DIV/0!</v>
      </c>
      <c r="G6" s="7">
        <f t="shared" si="1"/>
        <v>522.88461538461536</v>
      </c>
      <c r="H6" s="4"/>
      <c r="I6" s="4"/>
      <c r="J6" s="4"/>
    </row>
    <row r="7" spans="1:88" x14ac:dyDescent="0.2">
      <c r="C7" s="4"/>
      <c r="D7" s="4"/>
      <c r="E7" s="4"/>
      <c r="F7" s="4"/>
      <c r="G7" s="4"/>
      <c r="H7" s="4"/>
      <c r="I7" s="4"/>
      <c r="J7" s="4"/>
    </row>
    <row r="8" spans="1:88" x14ac:dyDescent="0.2">
      <c r="B8" t="s">
        <v>31</v>
      </c>
      <c r="C8" s="2">
        <v>53.277000000000001</v>
      </c>
      <c r="D8" s="2"/>
      <c r="E8" s="2"/>
      <c r="F8" s="2"/>
      <c r="G8" s="2">
        <v>64.944000000000003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</row>
    <row r="9" spans="1:88" x14ac:dyDescent="0.2">
      <c r="B9" t="s">
        <v>32</v>
      </c>
      <c r="C9" s="2">
        <v>24.721</v>
      </c>
      <c r="D9" s="2"/>
      <c r="E9" s="2"/>
      <c r="F9" s="2"/>
      <c r="G9" s="2">
        <v>13.595000000000001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</row>
    <row r="10" spans="1:88" x14ac:dyDescent="0.2">
      <c r="B10" t="s">
        <v>33</v>
      </c>
      <c r="C10" s="2">
        <v>10.336</v>
      </c>
      <c r="D10" s="2"/>
      <c r="E10" s="2"/>
      <c r="F10" s="2"/>
      <c r="G10" s="2">
        <v>6.5380000000000003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</row>
    <row r="11" spans="1:88" x14ac:dyDescent="0.2">
      <c r="B11" s="1" t="s">
        <v>17</v>
      </c>
      <c r="C11" s="6">
        <v>88.334000000000003</v>
      </c>
      <c r="D11" s="6"/>
      <c r="E11" s="6"/>
      <c r="F11" s="6"/>
      <c r="G11" s="6">
        <v>85.076999999999998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</row>
    <row r="12" spans="1:88" x14ac:dyDescent="0.2">
      <c r="B12" t="s">
        <v>18</v>
      </c>
      <c r="C12" s="2">
        <v>64.147999999999996</v>
      </c>
      <c r="D12" s="2"/>
      <c r="E12" s="2"/>
      <c r="F12" s="2"/>
      <c r="G12" s="2">
        <v>63.003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</row>
    <row r="13" spans="1:88" x14ac:dyDescent="0.2">
      <c r="B13" t="s">
        <v>19</v>
      </c>
      <c r="C13" s="2">
        <f t="shared" ref="C13:F13" si="2">+C11-C12</f>
        <v>24.186000000000007</v>
      </c>
      <c r="D13" s="2">
        <f t="shared" si="2"/>
        <v>0</v>
      </c>
      <c r="E13" s="2">
        <f t="shared" si="2"/>
        <v>0</v>
      </c>
      <c r="F13" s="2">
        <f t="shared" si="2"/>
        <v>0</v>
      </c>
      <c r="G13" s="2">
        <f>+G11-G12</f>
        <v>22.073999999999998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</row>
    <row r="14" spans="1:88" x14ac:dyDescent="0.2">
      <c r="B14" t="s">
        <v>20</v>
      </c>
      <c r="C14" s="2">
        <v>2.5150000000000001</v>
      </c>
      <c r="D14" s="2"/>
      <c r="E14" s="2"/>
      <c r="F14" s="2"/>
      <c r="G14" s="2">
        <v>3.0070000000000001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</row>
    <row r="15" spans="1:88" x14ac:dyDescent="0.2">
      <c r="B15" t="s">
        <v>21</v>
      </c>
      <c r="C15" s="2">
        <v>9.8889999999999993</v>
      </c>
      <c r="D15" s="2"/>
      <c r="E15" s="2"/>
      <c r="F15" s="2"/>
      <c r="G15" s="2">
        <v>8.7520000000000007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</row>
    <row r="16" spans="1:88" x14ac:dyDescent="0.2">
      <c r="B16" t="s">
        <v>22</v>
      </c>
      <c r="C16" s="2">
        <v>13.366</v>
      </c>
      <c r="D16" s="2"/>
      <c r="E16" s="2"/>
      <c r="F16" s="2"/>
      <c r="G16" s="2">
        <v>13.316000000000001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</row>
    <row r="17" spans="2:88" x14ac:dyDescent="0.2">
      <c r="B17" t="s">
        <v>23</v>
      </c>
      <c r="C17" s="2">
        <v>-5.8000000000000003E-2</v>
      </c>
      <c r="D17" s="2"/>
      <c r="E17" s="2"/>
      <c r="F17" s="2"/>
      <c r="G17" s="2">
        <v>-4.2999999999999997E-2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</row>
    <row r="18" spans="2:88" x14ac:dyDescent="0.2">
      <c r="B18" t="s">
        <v>24</v>
      </c>
      <c r="C18" s="2">
        <f t="shared" ref="C18:F18" si="3">+C13-SUM(C14:C17)</f>
        <v>-1.5259999999999927</v>
      </c>
      <c r="D18" s="2">
        <f t="shared" si="3"/>
        <v>0</v>
      </c>
      <c r="E18" s="2">
        <f t="shared" si="3"/>
        <v>0</v>
      </c>
      <c r="F18" s="2">
        <f t="shared" si="3"/>
        <v>0</v>
      </c>
      <c r="G18" s="2">
        <f>+G13-SUM(G14:G17)</f>
        <v>-2.9580000000000055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</row>
    <row r="19" spans="2:88" x14ac:dyDescent="0.2">
      <c r="B19" t="s">
        <v>25</v>
      </c>
      <c r="C19" s="2">
        <v>-6.0000000000000001E-3</v>
      </c>
      <c r="D19" s="2"/>
      <c r="E19" s="2"/>
      <c r="F19" s="2"/>
      <c r="G19" s="2">
        <v>6.2E-2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</row>
    <row r="20" spans="2:88" x14ac:dyDescent="0.2">
      <c r="B20" t="s">
        <v>26</v>
      </c>
      <c r="C20" s="2">
        <v>0.73199999999999998</v>
      </c>
      <c r="D20" s="2"/>
      <c r="E20" s="2"/>
      <c r="F20" s="2"/>
      <c r="G20" s="2">
        <v>1.2050000000000001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</row>
    <row r="21" spans="2:88" x14ac:dyDescent="0.2">
      <c r="B21" t="s">
        <v>27</v>
      </c>
      <c r="C21" s="2">
        <f t="shared" ref="C21:F21" si="4">+C18+C19-C20</f>
        <v>-2.2639999999999927</v>
      </c>
      <c r="D21" s="2">
        <f t="shared" si="4"/>
        <v>0</v>
      </c>
      <c r="E21" s="2">
        <f t="shared" si="4"/>
        <v>0</v>
      </c>
      <c r="F21" s="2">
        <f t="shared" si="4"/>
        <v>0</v>
      </c>
      <c r="G21" s="2">
        <f>+G18+G19-G20</f>
        <v>-4.1010000000000062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</row>
    <row r="22" spans="2:88" x14ac:dyDescent="0.2">
      <c r="B22" t="s">
        <v>28</v>
      </c>
      <c r="C22" s="2">
        <v>-0.40899999999999997</v>
      </c>
      <c r="D22" s="2"/>
      <c r="E22" s="2"/>
      <c r="F22" s="2"/>
      <c r="G22" s="2">
        <v>-0.69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</row>
    <row r="23" spans="2:88" x14ac:dyDescent="0.2">
      <c r="B23" t="s">
        <v>29</v>
      </c>
      <c r="C23" s="2">
        <f t="shared" ref="C23:F23" si="5">+C21-C22</f>
        <v>-1.8549999999999927</v>
      </c>
      <c r="D23" s="2">
        <f t="shared" si="5"/>
        <v>0</v>
      </c>
      <c r="E23" s="2">
        <f t="shared" si="5"/>
        <v>0</v>
      </c>
      <c r="F23" s="2">
        <f t="shared" si="5"/>
        <v>0</v>
      </c>
      <c r="G23" s="2">
        <f>+G21-G22</f>
        <v>-3.4110000000000062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</row>
    <row r="24" spans="2:88" x14ac:dyDescent="0.2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</row>
    <row r="25" spans="2:88" x14ac:dyDescent="0.2">
      <c r="B25" t="s">
        <v>30</v>
      </c>
      <c r="C25" s="5">
        <f t="shared" ref="C25:F25" si="6">+C23/C26</f>
        <v>-4.093025308355934E-2</v>
      </c>
      <c r="D25" s="5" t="e">
        <f t="shared" si="6"/>
        <v>#DIV/0!</v>
      </c>
      <c r="E25" s="5" t="e">
        <f t="shared" si="6"/>
        <v>#DIV/0!</v>
      </c>
      <c r="F25" s="5" t="e">
        <f t="shared" si="6"/>
        <v>#DIV/0!</v>
      </c>
      <c r="G25" s="5">
        <f>+G23/G26</f>
        <v>-7.7063847092314092E-2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</row>
    <row r="26" spans="2:88" x14ac:dyDescent="0.2">
      <c r="B26" t="s">
        <v>3</v>
      </c>
      <c r="C26" s="2">
        <v>45.320999999999998</v>
      </c>
      <c r="D26" s="2"/>
      <c r="E26" s="2"/>
      <c r="F26" s="2"/>
      <c r="G26" s="2">
        <v>44.262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</row>
    <row r="27" spans="2:88" x14ac:dyDescent="0.2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</row>
    <row r="28" spans="2:88" x14ac:dyDescent="0.2">
      <c r="B28" t="s">
        <v>38</v>
      </c>
      <c r="C28" s="2"/>
      <c r="D28" s="2"/>
      <c r="E28" s="2"/>
      <c r="F28" s="2"/>
      <c r="G28" s="8">
        <f>+G11/C11-1</f>
        <v>-3.6871419838340858E-2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</row>
    <row r="29" spans="2:88" x14ac:dyDescent="0.2">
      <c r="B29" t="s">
        <v>39</v>
      </c>
      <c r="C29" s="8">
        <f t="shared" ref="C29:G29" si="7">+C13/C11</f>
        <v>0.2738017071569272</v>
      </c>
      <c r="D29" s="8" t="e">
        <f t="shared" si="7"/>
        <v>#DIV/0!</v>
      </c>
      <c r="E29" s="8" t="e">
        <f t="shared" si="7"/>
        <v>#DIV/0!</v>
      </c>
      <c r="F29" s="8" t="e">
        <f t="shared" si="7"/>
        <v>#DIV/0!</v>
      </c>
      <c r="G29" s="8">
        <f>+G13/G11</f>
        <v>0.25945907824676467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</row>
    <row r="30" spans="2:88" x14ac:dyDescent="0.2">
      <c r="B30" t="s">
        <v>40</v>
      </c>
      <c r="C30" s="8">
        <f t="shared" ref="C30:G30" si="8">+C18/C11</f>
        <v>-1.7275341318178646E-2</v>
      </c>
      <c r="D30" s="8" t="e">
        <f t="shared" si="8"/>
        <v>#DIV/0!</v>
      </c>
      <c r="E30" s="8" t="e">
        <f t="shared" si="8"/>
        <v>#DIV/0!</v>
      </c>
      <c r="F30" s="8" t="e">
        <f t="shared" si="8"/>
        <v>#DIV/0!</v>
      </c>
      <c r="G30" s="8">
        <f>+G18/G11</f>
        <v>-3.4768503825945971E-2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</row>
    <row r="31" spans="2:88" x14ac:dyDescent="0.2">
      <c r="B31" t="s">
        <v>41</v>
      </c>
      <c r="C31" s="8">
        <f t="shared" ref="C31:G31" si="9">+C22/C21</f>
        <v>0.18065371024735039</v>
      </c>
      <c r="D31" s="8" t="e">
        <f t="shared" si="9"/>
        <v>#DIV/0!</v>
      </c>
      <c r="E31" s="8" t="e">
        <f t="shared" si="9"/>
        <v>#DIV/0!</v>
      </c>
      <c r="F31" s="8" t="e">
        <f t="shared" si="9"/>
        <v>#DIV/0!</v>
      </c>
      <c r="G31" s="8">
        <f>+G22/G21</f>
        <v>0.16825164594001438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</row>
    <row r="32" spans="2:88" x14ac:dyDescent="0.2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</row>
    <row r="33" spans="3:88" x14ac:dyDescent="0.2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</row>
    <row r="34" spans="3:88" x14ac:dyDescent="0.2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</row>
    <row r="35" spans="3:88" x14ac:dyDescent="0.2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</row>
    <row r="36" spans="3:88" x14ac:dyDescent="0.2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</row>
    <row r="37" spans="3:88" x14ac:dyDescent="0.2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</row>
    <row r="38" spans="3:88" x14ac:dyDescent="0.2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</row>
    <row r="39" spans="3:88" x14ac:dyDescent="0.2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</row>
    <row r="40" spans="3:88" x14ac:dyDescent="0.2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</row>
    <row r="41" spans="3:88" x14ac:dyDescent="0.2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</row>
    <row r="42" spans="3:88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</row>
    <row r="43" spans="3:88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</row>
    <row r="44" spans="3:88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</row>
    <row r="45" spans="3:88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</row>
    <row r="46" spans="3:88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</row>
    <row r="47" spans="3:88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</row>
    <row r="48" spans="3:88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</row>
    <row r="49" spans="3:88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</row>
    <row r="50" spans="3:88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</row>
    <row r="51" spans="3:88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</row>
    <row r="52" spans="3:88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</row>
    <row r="53" spans="3:88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</row>
    <row r="54" spans="3:88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</row>
    <row r="55" spans="3:88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</row>
    <row r="56" spans="3:88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</row>
    <row r="57" spans="3:88" x14ac:dyDescent="0.2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</row>
    <row r="58" spans="3:88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</row>
    <row r="59" spans="3:88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</row>
    <row r="60" spans="3:88" x14ac:dyDescent="0.2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</row>
    <row r="61" spans="3:88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</row>
    <row r="62" spans="3:88" x14ac:dyDescent="0.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</row>
    <row r="63" spans="3:88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</row>
    <row r="64" spans="3:88" x14ac:dyDescent="0.2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</row>
    <row r="65" spans="3:88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</row>
    <row r="66" spans="3:88" x14ac:dyDescent="0.2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</row>
    <row r="67" spans="3:88" x14ac:dyDescent="0.2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</row>
    <row r="68" spans="3:88" x14ac:dyDescent="0.2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</row>
    <row r="69" spans="3:88" x14ac:dyDescent="0.2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</row>
    <row r="70" spans="3:88" x14ac:dyDescent="0.2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</row>
    <row r="71" spans="3:88" x14ac:dyDescent="0.2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</row>
    <row r="72" spans="3:88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</row>
    <row r="73" spans="3:88" x14ac:dyDescent="0.2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</row>
    <row r="74" spans="3:88" x14ac:dyDescent="0.2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</row>
    <row r="75" spans="3:88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</row>
    <row r="76" spans="3:88" x14ac:dyDescent="0.2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</row>
    <row r="77" spans="3:88" x14ac:dyDescent="0.2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</row>
    <row r="78" spans="3:88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</row>
    <row r="79" spans="3:88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</row>
    <row r="80" spans="3:88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</row>
    <row r="81" spans="3:88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</row>
    <row r="82" spans="3:88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</row>
    <row r="83" spans="3:88" x14ac:dyDescent="0.2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</row>
    <row r="84" spans="3:88" x14ac:dyDescent="0.2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</row>
    <row r="85" spans="3:88" x14ac:dyDescent="0.2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</row>
    <row r="86" spans="3:88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</row>
    <row r="87" spans="3:88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</row>
    <row r="88" spans="3:88" x14ac:dyDescent="0.2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</row>
    <row r="89" spans="3:88" x14ac:dyDescent="0.2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</row>
    <row r="90" spans="3:88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</row>
    <row r="91" spans="3:88" x14ac:dyDescent="0.2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</row>
    <row r="92" spans="3:88" x14ac:dyDescent="0.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</row>
    <row r="93" spans="3:88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</row>
    <row r="94" spans="3:88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</row>
    <row r="95" spans="3:88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</row>
    <row r="96" spans="3:88" x14ac:dyDescent="0.2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</row>
    <row r="97" spans="3:88" x14ac:dyDescent="0.2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</row>
    <row r="98" spans="3:88" x14ac:dyDescent="0.2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</row>
    <row r="99" spans="3:88" x14ac:dyDescent="0.2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</row>
    <row r="100" spans="3:88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</row>
    <row r="101" spans="3:88" x14ac:dyDescent="0.2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</row>
    <row r="102" spans="3:88" x14ac:dyDescent="0.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</row>
    <row r="103" spans="3:88" x14ac:dyDescent="0.2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</row>
    <row r="104" spans="3:88" x14ac:dyDescent="0.2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</row>
    <row r="105" spans="3:88" x14ac:dyDescent="0.2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</row>
    <row r="106" spans="3:88" x14ac:dyDescent="0.2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</row>
    <row r="107" spans="3:88" x14ac:dyDescent="0.2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</row>
    <row r="108" spans="3:88" x14ac:dyDescent="0.2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</row>
    <row r="109" spans="3:88" x14ac:dyDescent="0.2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</row>
    <row r="110" spans="3:88" x14ac:dyDescent="0.2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</row>
    <row r="111" spans="3:88" x14ac:dyDescent="0.2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</row>
    <row r="112" spans="3:88" x14ac:dyDescent="0.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</row>
    <row r="113" spans="3:88" x14ac:dyDescent="0.2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</row>
    <row r="114" spans="3:88" x14ac:dyDescent="0.2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</row>
    <row r="115" spans="3:88" x14ac:dyDescent="0.2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</row>
    <row r="116" spans="3:88" x14ac:dyDescent="0.2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</row>
    <row r="117" spans="3:88" x14ac:dyDescent="0.2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</row>
    <row r="118" spans="3:88" x14ac:dyDescent="0.2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</row>
    <row r="119" spans="3:88" x14ac:dyDescent="0.2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</row>
    <row r="120" spans="3:88" x14ac:dyDescent="0.2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</row>
    <row r="121" spans="3:88" x14ac:dyDescent="0.2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</row>
    <row r="122" spans="3:88" x14ac:dyDescent="0.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</row>
    <row r="123" spans="3:88" x14ac:dyDescent="0.2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</row>
    <row r="124" spans="3:88" x14ac:dyDescent="0.2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</row>
    <row r="125" spans="3:88" x14ac:dyDescent="0.2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</row>
    <row r="126" spans="3:88" x14ac:dyDescent="0.2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</row>
    <row r="127" spans="3:88" x14ac:dyDescent="0.2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</row>
    <row r="128" spans="3:88" x14ac:dyDescent="0.2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</row>
    <row r="129" spans="3:88" x14ac:dyDescent="0.2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</row>
    <row r="130" spans="3:88" x14ac:dyDescent="0.2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</row>
    <row r="131" spans="3:88" x14ac:dyDescent="0.2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</row>
    <row r="132" spans="3:88" x14ac:dyDescent="0.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</row>
    <row r="133" spans="3:88" x14ac:dyDescent="0.2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</row>
    <row r="134" spans="3:88" x14ac:dyDescent="0.2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</row>
    <row r="135" spans="3:88" x14ac:dyDescent="0.2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</row>
    <row r="136" spans="3:88" x14ac:dyDescent="0.2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</row>
    <row r="137" spans="3:88" x14ac:dyDescent="0.2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</row>
    <row r="138" spans="3:88" x14ac:dyDescent="0.2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</row>
    <row r="139" spans="3:88" x14ac:dyDescent="0.2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</row>
    <row r="140" spans="3:88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</row>
    <row r="141" spans="3:88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</row>
    <row r="142" spans="3:88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</row>
    <row r="143" spans="3:88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</row>
    <row r="144" spans="3:88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</row>
    <row r="145" spans="3:88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</row>
    <row r="146" spans="3:88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</row>
    <row r="147" spans="3:88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</row>
    <row r="148" spans="3:88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</row>
    <row r="149" spans="3:88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</row>
    <row r="150" spans="3:88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</row>
    <row r="151" spans="3:88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</row>
    <row r="152" spans="3:88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</row>
    <row r="153" spans="3:88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</row>
    <row r="154" spans="3:88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</row>
    <row r="155" spans="3:88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</row>
    <row r="156" spans="3:88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</row>
    <row r="157" spans="3:88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</row>
    <row r="158" spans="3:88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</row>
    <row r="159" spans="3:88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</row>
    <row r="160" spans="3:88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</row>
    <row r="161" spans="3:88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</row>
    <row r="162" spans="3:88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</row>
    <row r="163" spans="3:88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</row>
    <row r="164" spans="3:88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</row>
    <row r="165" spans="3:88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</row>
    <row r="166" spans="3:88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</row>
    <row r="167" spans="3:88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</row>
    <row r="168" spans="3:88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</row>
    <row r="169" spans="3:88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</row>
    <row r="170" spans="3:88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</row>
    <row r="171" spans="3:88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</row>
    <row r="172" spans="3:88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</row>
    <row r="173" spans="3:88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</row>
    <row r="174" spans="3:88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</row>
    <row r="175" spans="3:88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</row>
    <row r="176" spans="3:88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</row>
    <row r="177" spans="3:88" x14ac:dyDescent="0.2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</row>
    <row r="178" spans="3:88" x14ac:dyDescent="0.2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</row>
    <row r="179" spans="3:88" x14ac:dyDescent="0.2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</row>
    <row r="180" spans="3:88" x14ac:dyDescent="0.2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</row>
    <row r="181" spans="3:88" x14ac:dyDescent="0.2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</row>
    <row r="182" spans="3:88" x14ac:dyDescent="0.2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</row>
    <row r="183" spans="3:88" x14ac:dyDescent="0.2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</row>
    <row r="184" spans="3:88" x14ac:dyDescent="0.2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</row>
    <row r="185" spans="3:88" x14ac:dyDescent="0.2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</row>
    <row r="186" spans="3:88" x14ac:dyDescent="0.2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</row>
    <row r="187" spans="3:88" x14ac:dyDescent="0.2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</row>
    <row r="188" spans="3:88" x14ac:dyDescent="0.2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</row>
    <row r="189" spans="3:88" x14ac:dyDescent="0.2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</row>
    <row r="190" spans="3:88" x14ac:dyDescent="0.2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</row>
    <row r="191" spans="3:88" x14ac:dyDescent="0.2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</row>
    <row r="192" spans="3:88" x14ac:dyDescent="0.2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</row>
    <row r="193" spans="3:88" x14ac:dyDescent="0.2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</row>
    <row r="194" spans="3:88" x14ac:dyDescent="0.2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</row>
    <row r="195" spans="3:88" x14ac:dyDescent="0.2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</row>
    <row r="196" spans="3:88" x14ac:dyDescent="0.2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</row>
    <row r="197" spans="3:88" x14ac:dyDescent="0.2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</row>
    <row r="198" spans="3:88" x14ac:dyDescent="0.2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</row>
    <row r="199" spans="3:88" x14ac:dyDescent="0.2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</row>
    <row r="200" spans="3:88" x14ac:dyDescent="0.2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</row>
    <row r="201" spans="3:88" x14ac:dyDescent="0.2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</row>
    <row r="202" spans="3:88" x14ac:dyDescent="0.2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</row>
    <row r="203" spans="3:88" x14ac:dyDescent="0.2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</row>
    <row r="204" spans="3:88" x14ac:dyDescent="0.2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</row>
    <row r="205" spans="3:88" x14ac:dyDescent="0.2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</row>
    <row r="206" spans="3:88" x14ac:dyDescent="0.2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</row>
    <row r="207" spans="3:88" x14ac:dyDescent="0.2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</row>
    <row r="208" spans="3:88" x14ac:dyDescent="0.2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</row>
    <row r="209" spans="3:88" x14ac:dyDescent="0.2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</row>
    <row r="210" spans="3:88" x14ac:dyDescent="0.2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</row>
    <row r="211" spans="3:88" x14ac:dyDescent="0.2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</row>
    <row r="212" spans="3:88" x14ac:dyDescent="0.2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</row>
    <row r="213" spans="3:88" x14ac:dyDescent="0.2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</row>
    <row r="214" spans="3:88" x14ac:dyDescent="0.2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</row>
    <row r="215" spans="3:88" x14ac:dyDescent="0.2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</row>
    <row r="216" spans="3:88" x14ac:dyDescent="0.2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</row>
    <row r="217" spans="3:88" x14ac:dyDescent="0.2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</row>
    <row r="218" spans="3:88" x14ac:dyDescent="0.2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</row>
    <row r="219" spans="3:88" x14ac:dyDescent="0.2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</row>
    <row r="220" spans="3:88" x14ac:dyDescent="0.2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</row>
    <row r="221" spans="3:88" x14ac:dyDescent="0.2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</row>
    <row r="222" spans="3:88" x14ac:dyDescent="0.2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</row>
    <row r="223" spans="3:88" x14ac:dyDescent="0.2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</row>
    <row r="224" spans="3:88" x14ac:dyDescent="0.2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</row>
    <row r="225" spans="3:88" x14ac:dyDescent="0.2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</row>
    <row r="226" spans="3:88" x14ac:dyDescent="0.2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</row>
    <row r="227" spans="3:88" x14ac:dyDescent="0.2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</row>
    <row r="228" spans="3:88" x14ac:dyDescent="0.2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</row>
    <row r="229" spans="3:88" x14ac:dyDescent="0.2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</row>
    <row r="230" spans="3:88" x14ac:dyDescent="0.2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</row>
    <row r="231" spans="3:88" x14ac:dyDescent="0.2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</row>
    <row r="232" spans="3:88" x14ac:dyDescent="0.2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</row>
    <row r="233" spans="3:88" x14ac:dyDescent="0.2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</row>
    <row r="234" spans="3:88" x14ac:dyDescent="0.2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</row>
    <row r="235" spans="3:88" x14ac:dyDescent="0.2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</row>
    <row r="236" spans="3:88" x14ac:dyDescent="0.2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</row>
    <row r="237" spans="3:88" x14ac:dyDescent="0.2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</row>
    <row r="238" spans="3:88" x14ac:dyDescent="0.2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</row>
    <row r="239" spans="3:88" x14ac:dyDescent="0.2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</row>
    <row r="240" spans="3:88" x14ac:dyDescent="0.2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</row>
    <row r="241" spans="3:88" x14ac:dyDescent="0.2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</row>
    <row r="242" spans="3:88" x14ac:dyDescent="0.2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</row>
    <row r="243" spans="3:88" x14ac:dyDescent="0.2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</row>
    <row r="244" spans="3:88" x14ac:dyDescent="0.2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</row>
    <row r="245" spans="3:88" x14ac:dyDescent="0.2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</row>
    <row r="246" spans="3:88" x14ac:dyDescent="0.2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</row>
    <row r="247" spans="3:88" x14ac:dyDescent="0.2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</row>
    <row r="248" spans="3:88" x14ac:dyDescent="0.2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</row>
    <row r="249" spans="3:88" x14ac:dyDescent="0.2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</row>
    <row r="250" spans="3:88" x14ac:dyDescent="0.2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</row>
    <row r="251" spans="3:88" x14ac:dyDescent="0.2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</row>
    <row r="252" spans="3:88" x14ac:dyDescent="0.2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</row>
    <row r="253" spans="3:88" x14ac:dyDescent="0.2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</row>
    <row r="254" spans="3:88" x14ac:dyDescent="0.2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</row>
    <row r="255" spans="3:88" x14ac:dyDescent="0.2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</row>
    <row r="256" spans="3:88" x14ac:dyDescent="0.2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</row>
    <row r="257" spans="3:88" x14ac:dyDescent="0.2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</row>
    <row r="258" spans="3:88" x14ac:dyDescent="0.2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</row>
    <row r="259" spans="3:88" x14ac:dyDescent="0.2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</row>
    <row r="260" spans="3:88" x14ac:dyDescent="0.2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</row>
    <row r="261" spans="3:88" x14ac:dyDescent="0.2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</row>
    <row r="262" spans="3:88" x14ac:dyDescent="0.2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</row>
    <row r="263" spans="3:88" x14ac:dyDescent="0.2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</row>
    <row r="264" spans="3:88" x14ac:dyDescent="0.2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</row>
    <row r="265" spans="3:88" x14ac:dyDescent="0.2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</row>
    <row r="266" spans="3:88" x14ac:dyDescent="0.2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</row>
    <row r="267" spans="3:88" x14ac:dyDescent="0.2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</row>
    <row r="268" spans="3:88" x14ac:dyDescent="0.2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</row>
    <row r="269" spans="3:88" x14ac:dyDescent="0.2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</row>
    <row r="270" spans="3:88" x14ac:dyDescent="0.2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</row>
    <row r="271" spans="3:88" x14ac:dyDescent="0.2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</row>
    <row r="272" spans="3:88" x14ac:dyDescent="0.2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</row>
    <row r="273" spans="3:88" x14ac:dyDescent="0.2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</row>
    <row r="274" spans="3:88" x14ac:dyDescent="0.2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</row>
    <row r="275" spans="3:88" x14ac:dyDescent="0.2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</row>
    <row r="276" spans="3:88" x14ac:dyDescent="0.2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</row>
    <row r="277" spans="3:88" x14ac:dyDescent="0.2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</row>
    <row r="278" spans="3:88" x14ac:dyDescent="0.2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</row>
    <row r="279" spans="3:88" x14ac:dyDescent="0.2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</row>
    <row r="280" spans="3:88" x14ac:dyDescent="0.2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</row>
    <row r="281" spans="3:88" x14ac:dyDescent="0.2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</row>
    <row r="282" spans="3:88" x14ac:dyDescent="0.2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</row>
    <row r="283" spans="3:88" x14ac:dyDescent="0.2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</row>
    <row r="284" spans="3:88" x14ac:dyDescent="0.2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</row>
    <row r="285" spans="3:88" x14ac:dyDescent="0.2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</row>
    <row r="286" spans="3:88" x14ac:dyDescent="0.2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</row>
    <row r="287" spans="3:88" x14ac:dyDescent="0.2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</row>
    <row r="288" spans="3:88" x14ac:dyDescent="0.2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</row>
    <row r="289" spans="3:88" x14ac:dyDescent="0.2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</row>
    <row r="290" spans="3:88" x14ac:dyDescent="0.2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</row>
    <row r="291" spans="3:88" x14ac:dyDescent="0.2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</row>
    <row r="292" spans="3:88" x14ac:dyDescent="0.2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</row>
    <row r="293" spans="3:88" x14ac:dyDescent="0.2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</row>
    <row r="294" spans="3:88" x14ac:dyDescent="0.2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</row>
    <row r="295" spans="3:88" x14ac:dyDescent="0.2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</row>
    <row r="296" spans="3:88" x14ac:dyDescent="0.2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</row>
    <row r="297" spans="3:88" x14ac:dyDescent="0.2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</row>
    <row r="298" spans="3:88" x14ac:dyDescent="0.2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</row>
    <row r="299" spans="3:88" x14ac:dyDescent="0.2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</row>
    <row r="300" spans="3:88" x14ac:dyDescent="0.2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</row>
    <row r="301" spans="3:88" x14ac:dyDescent="0.2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</row>
    <row r="302" spans="3:88" x14ac:dyDescent="0.2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</row>
    <row r="303" spans="3:88" x14ac:dyDescent="0.2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</row>
    <row r="304" spans="3:88" x14ac:dyDescent="0.2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</row>
    <row r="305" spans="3:88" x14ac:dyDescent="0.2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</row>
    <row r="306" spans="3:88" x14ac:dyDescent="0.2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</row>
    <row r="307" spans="3:88" x14ac:dyDescent="0.2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</row>
    <row r="308" spans="3:88" x14ac:dyDescent="0.2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</row>
    <row r="309" spans="3:88" x14ac:dyDescent="0.2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</row>
    <row r="310" spans="3:88" x14ac:dyDescent="0.2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</row>
    <row r="311" spans="3:88" x14ac:dyDescent="0.2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</row>
    <row r="312" spans="3:88" x14ac:dyDescent="0.2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</row>
    <row r="313" spans="3:88" x14ac:dyDescent="0.2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</row>
    <row r="314" spans="3:88" x14ac:dyDescent="0.2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</row>
    <row r="315" spans="3:88" x14ac:dyDescent="0.2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</row>
    <row r="316" spans="3:88" x14ac:dyDescent="0.2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</row>
    <row r="317" spans="3:88" x14ac:dyDescent="0.2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</row>
    <row r="318" spans="3:88" x14ac:dyDescent="0.2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</row>
    <row r="319" spans="3:88" x14ac:dyDescent="0.2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</row>
    <row r="320" spans="3:88" x14ac:dyDescent="0.2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</row>
    <row r="321" spans="3:88" x14ac:dyDescent="0.2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</row>
    <row r="322" spans="3:88" x14ac:dyDescent="0.2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</row>
    <row r="323" spans="3:88" x14ac:dyDescent="0.2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</row>
    <row r="324" spans="3:88" x14ac:dyDescent="0.2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</row>
    <row r="325" spans="3:88" x14ac:dyDescent="0.2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</row>
    <row r="326" spans="3:88" x14ac:dyDescent="0.2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</row>
    <row r="327" spans="3:88" x14ac:dyDescent="0.2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</row>
    <row r="328" spans="3:88" x14ac:dyDescent="0.2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</row>
    <row r="329" spans="3:88" x14ac:dyDescent="0.2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</row>
    <row r="330" spans="3:88" x14ac:dyDescent="0.2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</row>
    <row r="331" spans="3:88" x14ac:dyDescent="0.2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</row>
    <row r="332" spans="3:88" x14ac:dyDescent="0.2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</row>
    <row r="333" spans="3:88" x14ac:dyDescent="0.2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</row>
    <row r="334" spans="3:88" x14ac:dyDescent="0.2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</row>
    <row r="335" spans="3:88" x14ac:dyDescent="0.2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</row>
    <row r="336" spans="3:88" x14ac:dyDescent="0.2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</row>
    <row r="337" spans="3:88" x14ac:dyDescent="0.2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</row>
    <row r="338" spans="3:88" x14ac:dyDescent="0.2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</row>
    <row r="339" spans="3:88" x14ac:dyDescent="0.2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</row>
    <row r="340" spans="3:88" x14ac:dyDescent="0.2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</row>
    <row r="341" spans="3:88" x14ac:dyDescent="0.2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</row>
    <row r="342" spans="3:88" x14ac:dyDescent="0.2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</row>
    <row r="343" spans="3:88" x14ac:dyDescent="0.2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</row>
    <row r="344" spans="3:88" x14ac:dyDescent="0.2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</row>
    <row r="345" spans="3:88" x14ac:dyDescent="0.2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</row>
    <row r="346" spans="3:88" x14ac:dyDescent="0.2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</row>
    <row r="347" spans="3:88" x14ac:dyDescent="0.2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</row>
    <row r="348" spans="3:88" x14ac:dyDescent="0.2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</row>
    <row r="349" spans="3:88" x14ac:dyDescent="0.2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</row>
    <row r="350" spans="3:88" x14ac:dyDescent="0.2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</row>
    <row r="351" spans="3:88" x14ac:dyDescent="0.2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</row>
    <row r="352" spans="3:88" x14ac:dyDescent="0.2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</row>
    <row r="353" spans="3:88" x14ac:dyDescent="0.2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</row>
    <row r="354" spans="3:88" x14ac:dyDescent="0.2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</row>
    <row r="355" spans="3:88" x14ac:dyDescent="0.2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</row>
    <row r="356" spans="3:88" x14ac:dyDescent="0.2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</row>
    <row r="357" spans="3:88" x14ac:dyDescent="0.2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</row>
    <row r="358" spans="3:88" x14ac:dyDescent="0.2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</row>
    <row r="359" spans="3:88" x14ac:dyDescent="0.2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</row>
    <row r="360" spans="3:88" x14ac:dyDescent="0.2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</row>
    <row r="361" spans="3:88" x14ac:dyDescent="0.2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</row>
    <row r="362" spans="3:88" x14ac:dyDescent="0.2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</row>
    <row r="363" spans="3:88" x14ac:dyDescent="0.2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</row>
    <row r="364" spans="3:88" x14ac:dyDescent="0.2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</row>
    <row r="365" spans="3:88" x14ac:dyDescent="0.2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</row>
    <row r="366" spans="3:88" x14ac:dyDescent="0.2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</row>
    <row r="367" spans="3:88" x14ac:dyDescent="0.2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</row>
    <row r="368" spans="3:88" x14ac:dyDescent="0.2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</row>
    <row r="369" spans="3:88" x14ac:dyDescent="0.2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</row>
    <row r="370" spans="3:88" x14ac:dyDescent="0.2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</row>
    <row r="371" spans="3:88" x14ac:dyDescent="0.2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</row>
    <row r="372" spans="3:88" x14ac:dyDescent="0.2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</row>
    <row r="373" spans="3:88" x14ac:dyDescent="0.2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</row>
    <row r="374" spans="3:88" x14ac:dyDescent="0.2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</row>
    <row r="375" spans="3:88" x14ac:dyDescent="0.2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</row>
    <row r="376" spans="3:88" x14ac:dyDescent="0.2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</row>
    <row r="377" spans="3:88" x14ac:dyDescent="0.2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</row>
    <row r="378" spans="3:88" x14ac:dyDescent="0.2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</row>
    <row r="379" spans="3:88" x14ac:dyDescent="0.2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</row>
    <row r="380" spans="3:88" x14ac:dyDescent="0.2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</row>
    <row r="381" spans="3:88" x14ac:dyDescent="0.2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</row>
    <row r="382" spans="3:88" x14ac:dyDescent="0.2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</row>
    <row r="383" spans="3:88" x14ac:dyDescent="0.2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</row>
    <row r="384" spans="3:88" x14ac:dyDescent="0.2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</row>
    <row r="385" spans="3:88" x14ac:dyDescent="0.2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</row>
    <row r="386" spans="3:88" x14ac:dyDescent="0.2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</row>
    <row r="387" spans="3:88" x14ac:dyDescent="0.2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</row>
    <row r="388" spans="3:88" x14ac:dyDescent="0.2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</row>
    <row r="389" spans="3:88" x14ac:dyDescent="0.2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</row>
    <row r="390" spans="3:88" x14ac:dyDescent="0.2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</row>
    <row r="391" spans="3:88" x14ac:dyDescent="0.2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</row>
    <row r="392" spans="3:88" x14ac:dyDescent="0.2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</row>
    <row r="393" spans="3:88" x14ac:dyDescent="0.2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</row>
    <row r="394" spans="3:88" x14ac:dyDescent="0.2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</row>
    <row r="395" spans="3:88" x14ac:dyDescent="0.2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</row>
    <row r="396" spans="3:88" x14ac:dyDescent="0.2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</row>
    <row r="397" spans="3:88" x14ac:dyDescent="0.2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</row>
    <row r="398" spans="3:88" x14ac:dyDescent="0.2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</row>
    <row r="399" spans="3:88" x14ac:dyDescent="0.2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</row>
    <row r="400" spans="3:88" x14ac:dyDescent="0.2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</row>
    <row r="401" spans="3:88" x14ac:dyDescent="0.2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</row>
    <row r="402" spans="3:88" x14ac:dyDescent="0.2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</row>
    <row r="403" spans="3:88" x14ac:dyDescent="0.2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</row>
    <row r="404" spans="3:88" x14ac:dyDescent="0.2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</row>
    <row r="405" spans="3:88" x14ac:dyDescent="0.2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</row>
    <row r="406" spans="3:88" x14ac:dyDescent="0.2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</row>
    <row r="407" spans="3:88" x14ac:dyDescent="0.2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</row>
    <row r="408" spans="3:88" x14ac:dyDescent="0.2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</row>
    <row r="409" spans="3:88" x14ac:dyDescent="0.2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</row>
    <row r="410" spans="3:88" x14ac:dyDescent="0.2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</row>
    <row r="411" spans="3:88" x14ac:dyDescent="0.2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</row>
    <row r="412" spans="3:88" x14ac:dyDescent="0.2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</row>
    <row r="413" spans="3:88" x14ac:dyDescent="0.2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</row>
    <row r="414" spans="3:88" x14ac:dyDescent="0.2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</row>
    <row r="415" spans="3:88" x14ac:dyDescent="0.2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</row>
    <row r="416" spans="3:88" x14ac:dyDescent="0.2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</row>
    <row r="417" spans="3:88" x14ac:dyDescent="0.2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</row>
    <row r="418" spans="3:88" x14ac:dyDescent="0.2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</row>
    <row r="419" spans="3:88" x14ac:dyDescent="0.2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</row>
    <row r="420" spans="3:88" x14ac:dyDescent="0.2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</row>
    <row r="421" spans="3:88" x14ac:dyDescent="0.2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</row>
    <row r="422" spans="3:88" x14ac:dyDescent="0.2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</row>
    <row r="423" spans="3:88" x14ac:dyDescent="0.2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</row>
    <row r="424" spans="3:88" x14ac:dyDescent="0.2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</row>
    <row r="425" spans="3:88" x14ac:dyDescent="0.2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</row>
    <row r="426" spans="3:88" x14ac:dyDescent="0.2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</row>
    <row r="427" spans="3:88" x14ac:dyDescent="0.2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</row>
    <row r="428" spans="3:88" x14ac:dyDescent="0.2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</row>
    <row r="429" spans="3:88" x14ac:dyDescent="0.2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</row>
    <row r="430" spans="3:88" x14ac:dyDescent="0.2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</row>
    <row r="431" spans="3:88" x14ac:dyDescent="0.2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</row>
    <row r="432" spans="3:88" x14ac:dyDescent="0.2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</row>
    <row r="433" spans="3:88" x14ac:dyDescent="0.2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</row>
    <row r="434" spans="3:88" x14ac:dyDescent="0.2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</row>
    <row r="435" spans="3:88" x14ac:dyDescent="0.2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</row>
    <row r="436" spans="3:88" x14ac:dyDescent="0.2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</row>
    <row r="437" spans="3:88" x14ac:dyDescent="0.2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</row>
    <row r="438" spans="3:88" x14ac:dyDescent="0.2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</row>
    <row r="439" spans="3:88" x14ac:dyDescent="0.2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</row>
    <row r="440" spans="3:88" x14ac:dyDescent="0.2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</row>
    <row r="441" spans="3:88" x14ac:dyDescent="0.2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</row>
    <row r="442" spans="3:88" x14ac:dyDescent="0.2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</row>
    <row r="443" spans="3:88" x14ac:dyDescent="0.2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</row>
  </sheetData>
  <hyperlinks>
    <hyperlink ref="A1" location="Main!A1" display="Main" xr:uid="{E3528C4B-FA8F-4BCF-B26F-BC10F34F7FAF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2025-09-05T11:27:54Z</dcterms:created>
  <dcterms:modified xsi:type="dcterms:W3CDTF">2025-09-05T11:41:19Z</dcterms:modified>
</cp:coreProperties>
</file>