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F041CFB-8B39-4DDD-8A92-40DC9B353190}" xr6:coauthVersionLast="47" xr6:coauthVersionMax="47" xr10:uidLastSave="{00000000-0000-0000-0000-000000000000}"/>
  <bookViews>
    <workbookView xWindow="19095" yWindow="0" windowWidth="19410" windowHeight="20925" xr2:uid="{060538B5-763A-4CD5-AC88-BB69E2DD93E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2" l="1"/>
  <c r="F36" i="2"/>
  <c r="D36" i="2"/>
  <c r="C36" i="2"/>
  <c r="E36" i="2"/>
  <c r="I8" i="1"/>
  <c r="I6" i="1"/>
  <c r="H34" i="2"/>
  <c r="F34" i="2"/>
  <c r="E34" i="2"/>
  <c r="D34" i="2"/>
  <c r="C34" i="2"/>
  <c r="G34" i="2"/>
  <c r="H32" i="2"/>
  <c r="F32" i="2"/>
  <c r="E32" i="2"/>
  <c r="D32" i="2"/>
  <c r="C32" i="2"/>
  <c r="G32" i="2"/>
  <c r="H28" i="2"/>
  <c r="F28" i="2"/>
  <c r="E28" i="2"/>
  <c r="D28" i="2"/>
  <c r="C28" i="2"/>
  <c r="G28" i="2"/>
  <c r="H22" i="2"/>
  <c r="F22" i="2"/>
  <c r="E22" i="2"/>
  <c r="D22" i="2"/>
  <c r="C22" i="2"/>
  <c r="G22" i="2"/>
  <c r="E7" i="2"/>
  <c r="E8" i="2"/>
  <c r="E9" i="2"/>
  <c r="H11" i="2"/>
  <c r="F11" i="2"/>
  <c r="E11" i="2"/>
  <c r="D11" i="2"/>
  <c r="C11" i="2"/>
  <c r="G11" i="2"/>
  <c r="H6" i="2"/>
  <c r="F6" i="2"/>
  <c r="D6" i="2"/>
  <c r="C6" i="2"/>
  <c r="E4" i="2"/>
  <c r="E3" i="2"/>
  <c r="G6" i="2"/>
  <c r="I3" i="1"/>
  <c r="I5" i="1" s="1"/>
  <c r="E6" i="2" l="1"/>
</calcChain>
</file>

<file path=xl/sharedStrings.xml><?xml version="1.0" encoding="utf-8"?>
<sst xmlns="http://schemas.openxmlformats.org/spreadsheetml/2006/main" count="66" uniqueCount="61">
  <si>
    <t xml:space="preserve">Bosideng International </t>
  </si>
  <si>
    <t>numbers in mio RMB</t>
  </si>
  <si>
    <t>IR</t>
  </si>
  <si>
    <t>Price HKD</t>
  </si>
  <si>
    <t>Price RMB</t>
  </si>
  <si>
    <t>Shares</t>
  </si>
  <si>
    <t>MC</t>
  </si>
  <si>
    <t>Cash</t>
  </si>
  <si>
    <t xml:space="preserve">Debt </t>
  </si>
  <si>
    <t>EV</t>
  </si>
  <si>
    <t>3998.HK</t>
  </si>
  <si>
    <t>Brands:</t>
  </si>
  <si>
    <t>JESSIE, BUOU BUOU, KORENANO, KLOVA</t>
  </si>
  <si>
    <t>School unifrom brand Sameite</t>
  </si>
  <si>
    <t>Main</t>
  </si>
  <si>
    <t>H223</t>
  </si>
  <si>
    <t>H123</t>
  </si>
  <si>
    <t>H224</t>
  </si>
  <si>
    <t>H124</t>
  </si>
  <si>
    <t>FY18</t>
  </si>
  <si>
    <t>FY19</t>
  </si>
  <si>
    <t>FY20</t>
  </si>
  <si>
    <t>FY21</t>
  </si>
  <si>
    <t>FY22</t>
  </si>
  <si>
    <t>FY23</t>
  </si>
  <si>
    <t>FY24</t>
  </si>
  <si>
    <t>HKD/RMB</t>
  </si>
  <si>
    <t>Bosideng Revenue</t>
  </si>
  <si>
    <t>Snow Flying Revenue</t>
  </si>
  <si>
    <t>Bengen Revenue</t>
  </si>
  <si>
    <t>Others Revenue</t>
  </si>
  <si>
    <t>Self-operated Revenue</t>
  </si>
  <si>
    <t>Wholesale Revenue</t>
  </si>
  <si>
    <t>H125</t>
  </si>
  <si>
    <t>H225</t>
  </si>
  <si>
    <t>Bosideng Stores</t>
  </si>
  <si>
    <t>Snow Flying Stores</t>
  </si>
  <si>
    <t>Bengen Stores</t>
  </si>
  <si>
    <t>Total Stores</t>
  </si>
  <si>
    <t>Jessie Stores</t>
  </si>
  <si>
    <t>BUOU BUOU Stores</t>
  </si>
  <si>
    <t>KOREANO Stores</t>
  </si>
  <si>
    <t>KLOVA Stores</t>
  </si>
  <si>
    <t>Focus on branded down appereal business</t>
  </si>
  <si>
    <t>Revenue</t>
  </si>
  <si>
    <t>COGS</t>
  </si>
  <si>
    <t>Gross Profit</t>
  </si>
  <si>
    <t>Other Income</t>
  </si>
  <si>
    <t xml:space="preserve">Selling &amp; Distribution </t>
  </si>
  <si>
    <t>Administrative Expenses</t>
  </si>
  <si>
    <t>Impairment of Goodwill</t>
  </si>
  <si>
    <t>Other Expenses</t>
  </si>
  <si>
    <t>Operating Income</t>
  </si>
  <si>
    <t>Finance Income</t>
  </si>
  <si>
    <t>Finance Expense</t>
  </si>
  <si>
    <t>Pretax Income</t>
  </si>
  <si>
    <t>Earnings of subsidaries</t>
  </si>
  <si>
    <t>Tax Expense</t>
  </si>
  <si>
    <t>Net Income</t>
  </si>
  <si>
    <t>EPS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</si>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</sst>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mpany.bosideng.com/en/ir/financial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FE77-4606-4F89-8EAA-0B59D9C48A48}">
  <dimension ref="A1:J15"/>
  <sheetViews>
    <sheetView tabSelected="1" topLeftCell="B1" zoomScale="200" zoomScaleNormal="200" workbookViewId="0">
      <selection activeCell="I4" sqref="I4"/>
    </sheetView>
  </sheetViews>
  <sheetFormatPr defaultRowHeight="15" x14ac:dyDescent="0.25"/>
  <cols>
    <col min="1" max="1" width="4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3</v>
      </c>
      <c r="I2" s="3">
        <v>3.75</v>
      </c>
    </row>
    <row r="3" spans="1:10" x14ac:dyDescent="0.25">
      <c r="H3" t="s">
        <v>4</v>
      </c>
      <c r="I3" s="3">
        <f>+I2*I10</f>
        <v>3.45</v>
      </c>
    </row>
    <row r="4" spans="1:10" x14ac:dyDescent="0.25">
      <c r="B4" s="2" t="s">
        <v>2</v>
      </c>
      <c r="H4" t="s">
        <v>5</v>
      </c>
      <c r="I4" s="4">
        <v>10914.084000000001</v>
      </c>
      <c r="J4" s="5" t="s">
        <v>60</v>
      </c>
    </row>
    <row r="5" spans="1:10" x14ac:dyDescent="0.25">
      <c r="B5" t="s">
        <v>10</v>
      </c>
      <c r="H5" t="s">
        <v>6</v>
      </c>
      <c r="I5" s="4">
        <f>+I3*I4</f>
        <v>37653.589800000002</v>
      </c>
    </row>
    <row r="6" spans="1:10" x14ac:dyDescent="0.25">
      <c r="H6" t="s">
        <v>7</v>
      </c>
      <c r="I6" s="4">
        <f>1962.725+1539.787+963.393+1200</f>
        <v>5665.9049999999997</v>
      </c>
      <c r="J6" s="5" t="s">
        <v>60</v>
      </c>
    </row>
    <row r="7" spans="1:10" x14ac:dyDescent="0.25">
      <c r="H7" t="s">
        <v>8</v>
      </c>
      <c r="I7" s="4">
        <v>995.54700000000003</v>
      </c>
      <c r="J7" s="5" t="s">
        <v>60</v>
      </c>
    </row>
    <row r="8" spans="1:10" x14ac:dyDescent="0.25">
      <c r="H8" t="s">
        <v>9</v>
      </c>
      <c r="I8" s="4">
        <f>+I5-I6+I7</f>
        <v>32983.231800000001</v>
      </c>
    </row>
    <row r="10" spans="1:10" x14ac:dyDescent="0.25">
      <c r="H10" t="s">
        <v>26</v>
      </c>
      <c r="I10">
        <v>0.92</v>
      </c>
    </row>
    <row r="12" spans="1:10" x14ac:dyDescent="0.25">
      <c r="B12" t="s">
        <v>11</v>
      </c>
    </row>
    <row r="13" spans="1:10" x14ac:dyDescent="0.25">
      <c r="B13" t="s">
        <v>12</v>
      </c>
    </row>
    <row r="14" spans="1:10" x14ac:dyDescent="0.25">
      <c r="B14" t="s">
        <v>13</v>
      </c>
    </row>
    <row r="15" spans="1:10" x14ac:dyDescent="0.25">
      <c r="B15" t="s">
        <v>43</v>
      </c>
    </row>
  </sheetData>
  <hyperlinks>
    <hyperlink ref="B4" r:id="rId1" xr:uid="{9352489F-6853-4856-A4AA-069532A2296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3967-5BAF-458E-9F6C-B3EC9C52E799}">
  <dimension ref="A1:BH288"/>
  <sheetViews>
    <sheetView zoomScale="200" zoomScaleNormal="20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G36" sqref="C36:G36"/>
    </sheetView>
  </sheetViews>
  <sheetFormatPr defaultRowHeight="15" x14ac:dyDescent="0.25"/>
  <cols>
    <col min="1" max="1" width="5.42578125" bestFit="1" customWidth="1"/>
    <col min="2" max="2" width="30.5703125" customWidth="1"/>
  </cols>
  <sheetData>
    <row r="1" spans="1:60" x14ac:dyDescent="0.25">
      <c r="A1" s="2" t="s">
        <v>14</v>
      </c>
    </row>
    <row r="2" spans="1:60" x14ac:dyDescent="0.25">
      <c r="C2" s="5" t="s">
        <v>16</v>
      </c>
      <c r="D2" s="5" t="s">
        <v>15</v>
      </c>
      <c r="E2" s="5" t="s">
        <v>18</v>
      </c>
      <c r="F2" s="5" t="s">
        <v>17</v>
      </c>
      <c r="G2" s="5" t="s">
        <v>33</v>
      </c>
      <c r="H2" s="5" t="s">
        <v>34</v>
      </c>
      <c r="I2" s="5"/>
      <c r="J2" s="5" t="s">
        <v>19</v>
      </c>
      <c r="K2" s="5" t="s">
        <v>20</v>
      </c>
      <c r="L2" s="5" t="s">
        <v>21</v>
      </c>
      <c r="M2" s="5" t="s">
        <v>22</v>
      </c>
      <c r="N2" s="5" t="s">
        <v>23</v>
      </c>
      <c r="O2" s="5" t="s">
        <v>24</v>
      </c>
      <c r="P2" s="5" t="s">
        <v>25</v>
      </c>
    </row>
    <row r="3" spans="1:60" x14ac:dyDescent="0.25">
      <c r="B3" t="s">
        <v>35</v>
      </c>
      <c r="C3" s="4"/>
      <c r="D3" s="4"/>
      <c r="E3" s="4">
        <f>+G3-124</f>
        <v>2749</v>
      </c>
      <c r="F3" s="4"/>
      <c r="G3" s="4">
        <v>2873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 x14ac:dyDescent="0.25">
      <c r="B4" t="s">
        <v>36</v>
      </c>
      <c r="C4" s="4"/>
      <c r="D4" s="4"/>
      <c r="E4" s="4">
        <f>+G4+95</f>
        <v>410</v>
      </c>
      <c r="F4" s="4"/>
      <c r="G4" s="4">
        <v>315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x14ac:dyDescent="0.25">
      <c r="B5" t="s">
        <v>37</v>
      </c>
      <c r="C5" s="4"/>
      <c r="D5" s="4"/>
      <c r="E5" s="4">
        <v>0</v>
      </c>
      <c r="F5" s="4"/>
      <c r="G5" s="4">
        <v>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x14ac:dyDescent="0.25">
      <c r="B6" t="s">
        <v>38</v>
      </c>
      <c r="C6" s="4">
        <f t="shared" ref="C6:F6" si="0">+SUM(C3:C5)</f>
        <v>0</v>
      </c>
      <c r="D6" s="4">
        <f t="shared" si="0"/>
        <v>0</v>
      </c>
      <c r="E6" s="4">
        <f t="shared" si="0"/>
        <v>3159</v>
      </c>
      <c r="F6" s="4">
        <f t="shared" si="0"/>
        <v>0</v>
      </c>
      <c r="G6" s="4">
        <f>+SUM(G3:G5)</f>
        <v>3188</v>
      </c>
      <c r="H6" s="4">
        <f t="shared" ref="H6" si="1">+SUM(H3:H5)</f>
        <v>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5">
      <c r="B7" t="s">
        <v>39</v>
      </c>
      <c r="C7" s="4"/>
      <c r="D7" s="4"/>
      <c r="E7" s="4">
        <f>+G7+2</f>
        <v>184</v>
      </c>
      <c r="F7" s="4"/>
      <c r="G7" s="4">
        <v>182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x14ac:dyDescent="0.25">
      <c r="B8" t="s">
        <v>40</v>
      </c>
      <c r="C8" s="4"/>
      <c r="D8" s="4"/>
      <c r="E8" s="4">
        <f>+G8+29</f>
        <v>123</v>
      </c>
      <c r="F8" s="4"/>
      <c r="G8" s="4">
        <v>94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60" x14ac:dyDescent="0.25">
      <c r="B9" t="s">
        <v>41</v>
      </c>
      <c r="C9" s="4"/>
      <c r="D9" s="4"/>
      <c r="E9" s="4">
        <f>+G9-2</f>
        <v>64</v>
      </c>
      <c r="F9" s="4"/>
      <c r="G9" s="4">
        <v>66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 x14ac:dyDescent="0.25">
      <c r="B10" t="s">
        <v>42</v>
      </c>
      <c r="C10" s="4"/>
      <c r="D10" s="4"/>
      <c r="E10" s="4">
        <v>54</v>
      </c>
      <c r="F10" s="4"/>
      <c r="G10" s="4">
        <v>54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x14ac:dyDescent="0.25">
      <c r="B11" t="s">
        <v>38</v>
      </c>
      <c r="C11" s="4">
        <f t="shared" ref="C11:F11" si="2">+SUM(C7:C10)</f>
        <v>0</v>
      </c>
      <c r="D11" s="4">
        <f t="shared" si="2"/>
        <v>0</v>
      </c>
      <c r="E11" s="4">
        <f t="shared" si="2"/>
        <v>425</v>
      </c>
      <c r="F11" s="4">
        <f t="shared" si="2"/>
        <v>0</v>
      </c>
      <c r="G11" s="4">
        <f>+SUM(G7:G10)</f>
        <v>396</v>
      </c>
      <c r="H11" s="4">
        <f t="shared" ref="H11" si="3">+SUM(H7:H10)</f>
        <v>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x14ac:dyDescent="0.2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5">
      <c r="B13" t="s">
        <v>27</v>
      </c>
      <c r="C13" s="4"/>
      <c r="D13" s="4"/>
      <c r="E13" s="4">
        <v>4421</v>
      </c>
      <c r="F13" s="4"/>
      <c r="G13" s="4">
        <v>5279.9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5">
      <c r="B14" t="s">
        <v>28</v>
      </c>
      <c r="C14" s="4"/>
      <c r="D14" s="4"/>
      <c r="E14" s="4">
        <v>265.39999999999998</v>
      </c>
      <c r="F14" s="4"/>
      <c r="G14" s="4">
        <v>390.4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x14ac:dyDescent="0.25">
      <c r="B15" t="s">
        <v>29</v>
      </c>
      <c r="C15" s="4"/>
      <c r="D15" s="4"/>
      <c r="E15" s="4">
        <v>12.8</v>
      </c>
      <c r="F15" s="4"/>
      <c r="G15" s="4">
        <v>20.7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25">
      <c r="B16" t="s">
        <v>30</v>
      </c>
      <c r="C16" s="4"/>
      <c r="D16" s="4"/>
      <c r="E16" s="4">
        <v>240.5</v>
      </c>
      <c r="F16" s="4"/>
      <c r="G16" s="4">
        <v>371.7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spans="2:60" x14ac:dyDescent="0.25">
      <c r="B17" t="s">
        <v>31</v>
      </c>
      <c r="C17" s="4"/>
      <c r="D17" s="4"/>
      <c r="E17" s="4">
        <v>1654.8</v>
      </c>
      <c r="F17" s="4"/>
      <c r="G17" s="4">
        <v>2262.4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2:60" x14ac:dyDescent="0.25">
      <c r="B18" t="s">
        <v>32</v>
      </c>
      <c r="C18" s="4"/>
      <c r="D18" s="4"/>
      <c r="E18" s="4">
        <v>3044.4</v>
      </c>
      <c r="F18" s="4"/>
      <c r="G18" s="4">
        <v>3428.6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2:60" x14ac:dyDescent="0.25">
      <c r="B19" t="s">
        <v>30</v>
      </c>
      <c r="C19" s="4"/>
      <c r="D19" s="4"/>
      <c r="E19" s="4">
        <v>240.5</v>
      </c>
      <c r="F19" s="4"/>
      <c r="G19" s="4">
        <v>371.7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2:60" x14ac:dyDescent="0.25">
      <c r="B20" s="1" t="s">
        <v>44</v>
      </c>
      <c r="C20" s="6"/>
      <c r="D20" s="6"/>
      <c r="E20" s="6">
        <v>7471.665</v>
      </c>
      <c r="F20" s="6"/>
      <c r="G20" s="6">
        <v>8804.1239999999998</v>
      </c>
      <c r="H20" s="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2:60" x14ac:dyDescent="0.25">
      <c r="B21" t="s">
        <v>45</v>
      </c>
      <c r="C21" s="4"/>
      <c r="D21" s="4"/>
      <c r="E21" s="4">
        <v>3738.1880000000001</v>
      </c>
      <c r="F21" s="4"/>
      <c r="G21" s="4">
        <v>4412.808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2:60" x14ac:dyDescent="0.25">
      <c r="B22" t="s">
        <v>46</v>
      </c>
      <c r="C22" s="4">
        <f t="shared" ref="C22:F22" si="4">+C20-C21</f>
        <v>0</v>
      </c>
      <c r="D22" s="4">
        <f t="shared" si="4"/>
        <v>0</v>
      </c>
      <c r="E22" s="4">
        <f t="shared" si="4"/>
        <v>3733.4769999999999</v>
      </c>
      <c r="F22" s="4">
        <f t="shared" si="4"/>
        <v>0</v>
      </c>
      <c r="G22" s="4">
        <f>+G20-G21</f>
        <v>4391.3159999999998</v>
      </c>
      <c r="H22" s="4">
        <f t="shared" ref="H22" si="5">+H20-H21</f>
        <v>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2:60" x14ac:dyDescent="0.25">
      <c r="B23" t="s">
        <v>47</v>
      </c>
      <c r="C23" s="4"/>
      <c r="D23" s="4"/>
      <c r="E23" s="4">
        <v>110.357</v>
      </c>
      <c r="F23" s="4"/>
      <c r="G23" s="4">
        <v>196.15799999999999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2:60" x14ac:dyDescent="0.25">
      <c r="B24" t="s">
        <v>48</v>
      </c>
      <c r="C24" s="4"/>
      <c r="D24" s="4"/>
      <c r="E24" s="4">
        <v>2029.94</v>
      </c>
      <c r="F24" s="4"/>
      <c r="G24" s="4">
        <v>2274.944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spans="2:60" x14ac:dyDescent="0.25">
      <c r="B25" t="s">
        <v>49</v>
      </c>
      <c r="C25" s="4"/>
      <c r="D25" s="4"/>
      <c r="E25" s="4">
        <v>582.47900000000004</v>
      </c>
      <c r="F25" s="4"/>
      <c r="G25" s="4">
        <v>768.58900000000006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2:60" x14ac:dyDescent="0.25">
      <c r="B26" t="s">
        <v>50</v>
      </c>
      <c r="C26" s="4"/>
      <c r="D26" s="4"/>
      <c r="E26" s="4">
        <v>0</v>
      </c>
      <c r="F26" s="4"/>
      <c r="G26" s="4">
        <v>70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2:60" x14ac:dyDescent="0.25">
      <c r="B27" t="s">
        <v>51</v>
      </c>
      <c r="C27" s="4"/>
      <c r="D27" s="4"/>
      <c r="E27" s="4">
        <v>0.44800000000000001</v>
      </c>
      <c r="F27" s="4"/>
      <c r="G27" s="4">
        <v>2.14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2:60" x14ac:dyDescent="0.25">
      <c r="B28" t="s">
        <v>52</v>
      </c>
      <c r="C28" s="4">
        <f t="shared" ref="C28:F28" si="6">+C22+C23-SUM(C24:C27)</f>
        <v>0</v>
      </c>
      <c r="D28" s="4">
        <f t="shared" si="6"/>
        <v>0</v>
      </c>
      <c r="E28" s="4">
        <f t="shared" si="6"/>
        <v>1230.9670000000001</v>
      </c>
      <c r="F28" s="4">
        <f t="shared" si="6"/>
        <v>0</v>
      </c>
      <c r="G28" s="4">
        <f>+G22+G23-SUM(G24:G27)</f>
        <v>1471.8010000000004</v>
      </c>
      <c r="H28" s="4">
        <f t="shared" ref="H28" si="7">+H22+H23-SUM(H24:H27)</f>
        <v>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2:60" x14ac:dyDescent="0.25">
      <c r="B29" t="s">
        <v>53</v>
      </c>
      <c r="C29" s="4"/>
      <c r="D29" s="4"/>
      <c r="E29" s="4">
        <v>178.02099999999999</v>
      </c>
      <c r="F29" s="4"/>
      <c r="G29" s="4">
        <v>197.31700000000001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2:60" x14ac:dyDescent="0.25">
      <c r="B30" t="s">
        <v>54</v>
      </c>
      <c r="C30" s="4"/>
      <c r="D30" s="4"/>
      <c r="E30" s="4">
        <v>96.504999999999995</v>
      </c>
      <c r="F30" s="4"/>
      <c r="G30" s="4">
        <v>105.455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2:60" x14ac:dyDescent="0.25">
      <c r="B31" t="s">
        <v>56</v>
      </c>
      <c r="C31" s="4"/>
      <c r="D31" s="4"/>
      <c r="E31" s="4">
        <v>-11.949</v>
      </c>
      <c r="F31" s="4"/>
      <c r="G31" s="4">
        <v>-5.2190000000000003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2" spans="2:60" x14ac:dyDescent="0.25">
      <c r="B32" t="s">
        <v>55</v>
      </c>
      <c r="C32" s="4">
        <f t="shared" ref="C32:F32" si="8">+C28+C29-C30+C31</f>
        <v>0</v>
      </c>
      <c r="D32" s="4">
        <f t="shared" si="8"/>
        <v>0</v>
      </c>
      <c r="E32" s="4">
        <f t="shared" si="8"/>
        <v>1300.5340000000001</v>
      </c>
      <c r="F32" s="4">
        <f t="shared" si="8"/>
        <v>0</v>
      </c>
      <c r="G32" s="4">
        <f>+G28+G29-G30+G31</f>
        <v>1558.4440000000004</v>
      </c>
      <c r="H32" s="4">
        <f t="shared" ref="H32" si="9">+H28+H29-H30+H31</f>
        <v>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</row>
    <row r="33" spans="2:60" x14ac:dyDescent="0.25">
      <c r="B33" t="s">
        <v>57</v>
      </c>
      <c r="C33" s="4"/>
      <c r="D33" s="4"/>
      <c r="E33" s="4">
        <v>384.34899999999999</v>
      </c>
      <c r="F33" s="4"/>
      <c r="G33" s="4">
        <v>416.37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</row>
    <row r="34" spans="2:60" x14ac:dyDescent="0.25">
      <c r="B34" t="s">
        <v>58</v>
      </c>
      <c r="C34" s="4">
        <f t="shared" ref="C34:F34" si="10">+C32-C33</f>
        <v>0</v>
      </c>
      <c r="D34" s="4">
        <f t="shared" si="10"/>
        <v>0</v>
      </c>
      <c r="E34" s="4">
        <f t="shared" si="10"/>
        <v>916.18500000000017</v>
      </c>
      <c r="F34" s="4">
        <f t="shared" si="10"/>
        <v>0</v>
      </c>
      <c r="G34" s="4">
        <f>+G32-G33</f>
        <v>1142.0740000000005</v>
      </c>
      <c r="H34" s="4">
        <f t="shared" ref="H34" si="11">+H32-H33</f>
        <v>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</row>
    <row r="35" spans="2:60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</row>
    <row r="36" spans="2:60" x14ac:dyDescent="0.25">
      <c r="B36" t="s">
        <v>59</v>
      </c>
      <c r="C36" s="3" t="e">
        <f t="shared" ref="C36:D36" si="12">+C34/C37</f>
        <v>#DIV/0!</v>
      </c>
      <c r="D36" s="3" t="e">
        <f t="shared" si="12"/>
        <v>#DIV/0!</v>
      </c>
      <c r="E36" s="3">
        <f>+E34/E37</f>
        <v>8.4431131102626705E-2</v>
      </c>
      <c r="F36" s="3" t="e">
        <f t="shared" ref="F36:G36" si="13">+F34/F37</f>
        <v>#DIV/0!</v>
      </c>
      <c r="G36" s="3">
        <f t="shared" si="13"/>
        <v>0.10464222192169315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</row>
    <row r="37" spans="2:60" x14ac:dyDescent="0.25">
      <c r="B37" t="s">
        <v>5</v>
      </c>
      <c r="C37" s="4"/>
      <c r="D37" s="4"/>
      <c r="E37" s="4">
        <v>10851.27</v>
      </c>
      <c r="F37" s="4"/>
      <c r="G37" s="4">
        <v>10914.084000000001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</row>
    <row r="38" spans="2:60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</row>
    <row r="39" spans="2:60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</row>
    <row r="40" spans="2:60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</row>
    <row r="41" spans="2:60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</row>
    <row r="42" spans="2:60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</row>
    <row r="43" spans="2:60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</row>
    <row r="44" spans="2:60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</row>
    <row r="45" spans="2:60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</row>
    <row r="46" spans="2:60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</row>
    <row r="47" spans="2:60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</row>
    <row r="48" spans="2:60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</row>
    <row r="49" spans="3:60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</row>
    <row r="50" spans="3:60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</row>
    <row r="51" spans="3:60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</row>
    <row r="52" spans="3:60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</row>
    <row r="53" spans="3:60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</row>
    <row r="54" spans="3:60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</row>
    <row r="55" spans="3:60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</row>
    <row r="56" spans="3:60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</row>
    <row r="57" spans="3:60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</row>
    <row r="58" spans="3:60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</row>
    <row r="59" spans="3:60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</row>
    <row r="60" spans="3:60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</row>
    <row r="61" spans="3:60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</row>
    <row r="62" spans="3:60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</row>
    <row r="63" spans="3:60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</row>
    <row r="64" spans="3:60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</row>
    <row r="65" spans="3:60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</row>
    <row r="66" spans="3:60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</row>
    <row r="67" spans="3:60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</row>
    <row r="68" spans="3:60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</row>
    <row r="69" spans="3:60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</row>
    <row r="70" spans="3:60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</row>
    <row r="71" spans="3:60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</row>
    <row r="72" spans="3:60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</row>
    <row r="73" spans="3:60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</row>
    <row r="74" spans="3:60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</row>
    <row r="75" spans="3:60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</row>
    <row r="76" spans="3:60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</row>
    <row r="77" spans="3:60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</row>
    <row r="78" spans="3:60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</row>
    <row r="79" spans="3:60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</row>
    <row r="80" spans="3:60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</row>
    <row r="81" spans="3:60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</row>
    <row r="82" spans="3:60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</row>
    <row r="83" spans="3:60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</row>
    <row r="84" spans="3:60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</row>
    <row r="85" spans="3:60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</row>
    <row r="86" spans="3:60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</row>
    <row r="87" spans="3:60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</row>
    <row r="88" spans="3:60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</row>
    <row r="89" spans="3:60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</row>
    <row r="90" spans="3:60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</row>
    <row r="91" spans="3:60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</row>
    <row r="92" spans="3:60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</row>
    <row r="93" spans="3:60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</row>
    <row r="94" spans="3:60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</row>
    <row r="95" spans="3:60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</row>
    <row r="96" spans="3:60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</row>
    <row r="97" spans="3:60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</row>
    <row r="98" spans="3:60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</row>
    <row r="99" spans="3:60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</row>
    <row r="100" spans="3:60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</row>
    <row r="101" spans="3:60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</row>
    <row r="102" spans="3:60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</row>
    <row r="103" spans="3:60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</row>
    <row r="104" spans="3:60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</row>
    <row r="105" spans="3:60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</row>
    <row r="106" spans="3:60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</row>
    <row r="107" spans="3:60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</row>
    <row r="108" spans="3:60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</row>
    <row r="109" spans="3:60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</row>
    <row r="110" spans="3:60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</row>
    <row r="111" spans="3:60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</row>
    <row r="112" spans="3:60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</row>
    <row r="113" spans="3:60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</row>
    <row r="114" spans="3:60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</row>
    <row r="115" spans="3:60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</row>
    <row r="116" spans="3:60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</row>
    <row r="117" spans="3:60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</row>
    <row r="118" spans="3:60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</row>
    <row r="119" spans="3:60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</row>
    <row r="120" spans="3:60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</row>
    <row r="121" spans="3:60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</row>
    <row r="122" spans="3:60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</row>
    <row r="123" spans="3:60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</row>
    <row r="124" spans="3:60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</row>
    <row r="125" spans="3:60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</row>
    <row r="126" spans="3:60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</row>
    <row r="127" spans="3:60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</row>
    <row r="128" spans="3:60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</row>
    <row r="129" spans="3:60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</row>
    <row r="130" spans="3:60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</row>
    <row r="131" spans="3:60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</row>
    <row r="132" spans="3:60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</row>
    <row r="133" spans="3:60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</row>
    <row r="134" spans="3:60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</row>
    <row r="135" spans="3:60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</row>
    <row r="136" spans="3:60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</row>
    <row r="137" spans="3:60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</row>
    <row r="138" spans="3:60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</row>
    <row r="139" spans="3:60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</row>
    <row r="140" spans="3:60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</row>
    <row r="141" spans="3:60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</row>
    <row r="142" spans="3:60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</row>
    <row r="143" spans="3:60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</row>
    <row r="144" spans="3:60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</row>
    <row r="145" spans="3:60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</row>
    <row r="146" spans="3:60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</row>
    <row r="147" spans="3:60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</row>
    <row r="148" spans="3:60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</row>
    <row r="149" spans="3:60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</row>
    <row r="150" spans="3:60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</row>
    <row r="151" spans="3:60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</row>
    <row r="152" spans="3:60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</row>
    <row r="153" spans="3:60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</row>
    <row r="154" spans="3:60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</row>
    <row r="155" spans="3:60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</row>
    <row r="156" spans="3:60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</row>
    <row r="157" spans="3:60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</row>
    <row r="158" spans="3:60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</row>
    <row r="159" spans="3:60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</row>
    <row r="160" spans="3:60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</row>
    <row r="161" spans="3:60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</row>
    <row r="162" spans="3:60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</row>
    <row r="163" spans="3:60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</row>
    <row r="164" spans="3:60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</row>
    <row r="165" spans="3:60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</row>
    <row r="166" spans="3:60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</row>
    <row r="167" spans="3:60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</row>
    <row r="168" spans="3:60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</row>
    <row r="169" spans="3:60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</row>
    <row r="170" spans="3:60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</row>
    <row r="171" spans="3:60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</row>
    <row r="172" spans="3:60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</row>
    <row r="173" spans="3:60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</row>
    <row r="174" spans="3:60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</row>
    <row r="175" spans="3:60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</row>
    <row r="176" spans="3:60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</row>
    <row r="177" spans="3:60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</row>
    <row r="178" spans="3:60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</row>
    <row r="179" spans="3:60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</row>
    <row r="180" spans="3:60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</row>
    <row r="181" spans="3:60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</row>
    <row r="182" spans="3:60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</row>
    <row r="183" spans="3:60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</row>
    <row r="184" spans="3:60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</row>
    <row r="185" spans="3:60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</row>
    <row r="186" spans="3:60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</row>
    <row r="187" spans="3:60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</row>
    <row r="188" spans="3:60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</row>
    <row r="189" spans="3:60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</row>
    <row r="190" spans="3:60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</row>
    <row r="191" spans="3:60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</row>
    <row r="192" spans="3:60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</row>
    <row r="193" spans="3:60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</row>
    <row r="194" spans="3:60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</row>
    <row r="195" spans="3:60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</row>
    <row r="196" spans="3:60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</row>
    <row r="197" spans="3:60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</row>
    <row r="198" spans="3:60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</row>
    <row r="199" spans="3:60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</row>
    <row r="200" spans="3:60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</row>
    <row r="201" spans="3:60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</row>
    <row r="202" spans="3:60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</row>
    <row r="203" spans="3:60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</row>
    <row r="204" spans="3:60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</row>
    <row r="205" spans="3:60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</row>
    <row r="206" spans="3:60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</row>
    <row r="207" spans="3:60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</row>
    <row r="208" spans="3:60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</row>
    <row r="209" spans="3:60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</row>
    <row r="210" spans="3:60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</row>
    <row r="211" spans="3:60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</row>
    <row r="212" spans="3:60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</row>
    <row r="213" spans="3:60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</row>
    <row r="214" spans="3:60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</row>
    <row r="215" spans="3:60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</row>
    <row r="216" spans="3:60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</row>
    <row r="217" spans="3:60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</row>
    <row r="218" spans="3:60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</row>
    <row r="219" spans="3:60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</row>
    <row r="220" spans="3:60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</row>
    <row r="221" spans="3:60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</row>
    <row r="222" spans="3:60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</row>
    <row r="223" spans="3:60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</row>
    <row r="224" spans="3:60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</row>
    <row r="225" spans="3:60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</row>
    <row r="226" spans="3:60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</row>
    <row r="227" spans="3:60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</row>
    <row r="228" spans="3:60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</row>
    <row r="229" spans="3:60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</row>
    <row r="230" spans="3:60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</row>
    <row r="231" spans="3:60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</row>
    <row r="232" spans="3:60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</row>
    <row r="233" spans="3:60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</row>
    <row r="234" spans="3:60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</row>
    <row r="235" spans="3:60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</row>
    <row r="236" spans="3:60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</row>
    <row r="237" spans="3:60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</row>
    <row r="238" spans="3:60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</row>
    <row r="239" spans="3:60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</row>
    <row r="240" spans="3:60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</row>
    <row r="241" spans="3:60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</row>
    <row r="242" spans="3:60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</row>
    <row r="243" spans="3:60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</row>
    <row r="244" spans="3:60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</row>
    <row r="245" spans="3:60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</row>
    <row r="246" spans="3:60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</row>
    <row r="247" spans="3:60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</row>
    <row r="248" spans="3:60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</row>
    <row r="249" spans="3:60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</row>
    <row r="250" spans="3:60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</row>
    <row r="251" spans="3:60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</row>
    <row r="252" spans="3:60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</row>
    <row r="253" spans="3:60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</row>
    <row r="254" spans="3:60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</row>
    <row r="255" spans="3:60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</row>
    <row r="256" spans="3:60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</row>
    <row r="257" spans="3:60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</row>
    <row r="258" spans="3:60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</row>
    <row r="259" spans="3:60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</row>
    <row r="260" spans="3:60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</row>
    <row r="261" spans="3:60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</row>
    <row r="262" spans="3:60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</row>
    <row r="263" spans="3:60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</row>
    <row r="264" spans="3:60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</row>
    <row r="265" spans="3:60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</row>
    <row r="266" spans="3:60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</row>
    <row r="267" spans="3:60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</row>
    <row r="268" spans="3:60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</row>
    <row r="269" spans="3:60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</row>
    <row r="270" spans="3:60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</row>
    <row r="271" spans="3:60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</row>
    <row r="272" spans="3:60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</row>
    <row r="273" spans="3:60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</row>
    <row r="274" spans="3:60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</row>
    <row r="275" spans="3:60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</row>
    <row r="276" spans="3:60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</row>
    <row r="277" spans="3:60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</row>
    <row r="278" spans="3:60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</row>
    <row r="279" spans="3:60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</row>
    <row r="280" spans="3:60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</row>
    <row r="281" spans="3:60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</row>
    <row r="282" spans="3:60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</row>
    <row r="283" spans="3:60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</row>
    <row r="284" spans="3:60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</row>
    <row r="285" spans="3:60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</row>
    <row r="286" spans="3:60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</row>
    <row r="287" spans="3:60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</row>
    <row r="288" spans="3:60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</row>
  </sheetData>
  <hyperlinks>
    <hyperlink ref="A1" location="Main!A1" display="Main" xr:uid="{F1957212-5C88-4D21-B305-3E7505ED4C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2025-02-01T12:27:12Z</dcterms:created>
  <dcterms:modified xsi:type="dcterms:W3CDTF">2025-02-01T13:01:09Z</dcterms:modified>
</cp:coreProperties>
</file>