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1C371D5-DEB0-447F-B720-307B22755C52}" xr6:coauthVersionLast="47" xr6:coauthVersionMax="47" xr10:uidLastSave="{00000000-0000-0000-0000-000000000000}"/>
  <bookViews>
    <workbookView xWindow="-105" yWindow="0" windowWidth="19410" windowHeight="20925" xr2:uid="{BF0D7BA1-2D49-4720-893B-E9AA4BD828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H5" i="2"/>
  <c r="G5" i="2"/>
  <c r="F5" i="2"/>
  <c r="D5" i="2"/>
  <c r="C5" i="2"/>
  <c r="E5" i="2"/>
  <c r="J13" i="2"/>
  <c r="J18" i="2" s="1"/>
  <c r="J21" i="2" s="1"/>
  <c r="J23" i="2" s="1"/>
  <c r="J25" i="2" s="1"/>
  <c r="I13" i="2"/>
  <c r="I18" i="2" s="1"/>
  <c r="I21" i="2" s="1"/>
  <c r="I23" i="2" s="1"/>
  <c r="I25" i="2" s="1"/>
  <c r="G13" i="2"/>
  <c r="G18" i="2" s="1"/>
  <c r="G21" i="2" s="1"/>
  <c r="G23" i="2" s="1"/>
  <c r="G25" i="2" s="1"/>
  <c r="F13" i="2"/>
  <c r="F18" i="2" s="1"/>
  <c r="F21" i="2" s="1"/>
  <c r="F23" i="2" s="1"/>
  <c r="F25" i="2" s="1"/>
  <c r="E13" i="2"/>
  <c r="E18" i="2" s="1"/>
  <c r="E21" i="2" s="1"/>
  <c r="E23" i="2" s="1"/>
  <c r="E25" i="2" s="1"/>
  <c r="D13" i="2"/>
  <c r="D18" i="2" s="1"/>
  <c r="D21" i="2" s="1"/>
  <c r="D23" i="2" s="1"/>
  <c r="D25" i="2" s="1"/>
  <c r="C13" i="2"/>
  <c r="C18" i="2" s="1"/>
  <c r="C21" i="2" s="1"/>
  <c r="C23" i="2" s="1"/>
  <c r="C25" i="2" s="1"/>
  <c r="H13" i="2"/>
  <c r="H18" i="2" s="1"/>
  <c r="H21" i="2" s="1"/>
  <c r="H23" i="2" s="1"/>
  <c r="H25" i="2" s="1"/>
  <c r="H7" i="1"/>
  <c r="H5" i="1"/>
  <c r="H4" i="1"/>
  <c r="H3" i="1"/>
</calcChain>
</file>

<file path=xl/sharedStrings.xml><?xml version="1.0" encoding="utf-8"?>
<sst xmlns="http://schemas.openxmlformats.org/spreadsheetml/2006/main" count="51" uniqueCount="47">
  <si>
    <t>ABNB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</si>
  <si>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</si>
  <si>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</si>
  <si>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</si>
  <si>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</si>
  <si>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</si>
  <si>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</si>
  <si>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</si>
  <si>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</si>
  <si>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</si>
  <si>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</si>
  <si>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</si>
  <si>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</si>
  <si>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</si>
  <si>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</si>
  <si>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</si>
  <si>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</si>
  <si>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</si>
  <si>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</si>
  <si>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</si>
  <si>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</si>
  <si>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</si>
  <si>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</si>
  <si>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</si>
  <si>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</si>
  <si>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</si>
  <si>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</si>
  <si>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</si>
  <si>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Operations &amp; Support</t>
  </si>
  <si>
    <t>Product Development</t>
  </si>
  <si>
    <t>S&amp;M</t>
  </si>
  <si>
    <t>G&amp;A</t>
  </si>
  <si>
    <t>Operating Profit</t>
  </si>
  <si>
    <t>Interest Income</t>
  </si>
  <si>
    <t>Other Income</t>
  </si>
  <si>
    <t>Pretax Income</t>
  </si>
  <si>
    <t>Tax Expense</t>
  </si>
  <si>
    <t>Net Income</t>
  </si>
  <si>
    <t>EPS</t>
  </si>
  <si>
    <t>North America</t>
  </si>
  <si>
    <t>Eurpe, Middle East, Africa</t>
  </si>
  <si>
    <t>Latin America</t>
  </si>
  <si>
    <t>Asia Pacific</t>
  </si>
  <si>
    <t>Mights &amp; Experience booked</t>
  </si>
  <si>
    <t>GBV</t>
  </si>
  <si>
    <t>APPN</t>
  </si>
  <si>
    <t>Airbnb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</si>
</sst>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B8CE-88AE-4DAC-9BDE-65311A1DB5A0}">
  <dimension ref="A1:I7"/>
  <sheetViews>
    <sheetView tabSelected="1" zoomScale="200" zoomScaleNormal="200" workbookViewId="0">
      <selection activeCell="A2" sqref="A2"/>
    </sheetView>
  </sheetViews>
  <sheetFormatPr defaultRowHeight="15" x14ac:dyDescent="0.25"/>
  <cols>
    <col min="1" max="1" width="4.42578125" customWidth="1"/>
  </cols>
  <sheetData>
    <row r="1" spans="1:9" x14ac:dyDescent="0.25">
      <c r="A1" s="1" t="s">
        <v>46</v>
      </c>
    </row>
    <row r="2" spans="1:9" x14ac:dyDescent="0.25">
      <c r="A2" t="s">
        <v>2</v>
      </c>
      <c r="G2" t="s">
        <v>3</v>
      </c>
      <c r="H2">
        <v>128.30000000000001</v>
      </c>
    </row>
    <row r="3" spans="1:9" x14ac:dyDescent="0.25">
      <c r="G3" t="s">
        <v>4</v>
      </c>
      <c r="H3" s="3">
        <f>432.87659+191.89505+9.2</f>
        <v>633.97164000000009</v>
      </c>
      <c r="I3" s="4" t="s">
        <v>9</v>
      </c>
    </row>
    <row r="4" spans="1:9" x14ac:dyDescent="0.25">
      <c r="B4" t="s">
        <v>0</v>
      </c>
      <c r="G4" t="s">
        <v>5</v>
      </c>
      <c r="H4" s="3">
        <f>+H2*H3</f>
        <v>81338.561412000025</v>
      </c>
    </row>
    <row r="5" spans="1:9" x14ac:dyDescent="0.25">
      <c r="B5" t="s">
        <v>1</v>
      </c>
      <c r="G5" t="s">
        <v>6</v>
      </c>
      <c r="H5" s="3">
        <f>7670+3583</f>
        <v>11253</v>
      </c>
      <c r="I5" s="4" t="s">
        <v>9</v>
      </c>
    </row>
    <row r="6" spans="1:9" x14ac:dyDescent="0.25">
      <c r="G6" t="s">
        <v>7</v>
      </c>
      <c r="H6" s="3">
        <v>1991</v>
      </c>
      <c r="I6" s="4" t="s">
        <v>9</v>
      </c>
    </row>
    <row r="7" spans="1:9" x14ac:dyDescent="0.25">
      <c r="G7" t="s">
        <v>8</v>
      </c>
      <c r="H7" s="3">
        <f>+H4-H5+H6</f>
        <v>72076.561412000025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61F6-13BE-4C54-A9AF-427906A8D2C3}">
  <dimension ref="A1:BP166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7" sqref="I7"/>
    </sheetView>
  </sheetViews>
  <sheetFormatPr defaultRowHeight="15" x14ac:dyDescent="0.25"/>
  <cols>
    <col min="1" max="1" width="5.42578125" bestFit="1" customWidth="1"/>
    <col min="2" max="2" width="24" customWidth="1"/>
  </cols>
  <sheetData>
    <row r="1" spans="1:68" x14ac:dyDescent="0.25">
      <c r="A1" s="5" t="s">
        <v>10</v>
      </c>
    </row>
    <row r="2" spans="1:68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</row>
    <row r="3" spans="1:68" x14ac:dyDescent="0.25">
      <c r="B3" t="s">
        <v>43</v>
      </c>
      <c r="C3" s="3"/>
      <c r="D3" s="3"/>
      <c r="E3" s="3">
        <v>113.2</v>
      </c>
      <c r="F3" s="3"/>
      <c r="G3" s="3"/>
      <c r="H3" s="3"/>
      <c r="I3" s="3">
        <v>122.8</v>
      </c>
      <c r="J3" s="3"/>
      <c r="K3" s="3"/>
      <c r="L3" s="3"/>
      <c r="M3" s="3"/>
      <c r="N3" s="3"/>
      <c r="O3" s="3"/>
      <c r="P3" s="3"/>
      <c r="Q3" s="3"/>
      <c r="R3" s="3"/>
    </row>
    <row r="4" spans="1:68" x14ac:dyDescent="0.25">
      <c r="B4" t="s">
        <v>44</v>
      </c>
      <c r="C4" s="3"/>
      <c r="D4" s="3"/>
      <c r="E4" s="3">
        <v>18300</v>
      </c>
      <c r="F4" s="3"/>
      <c r="G4" s="3"/>
      <c r="H4" s="3"/>
      <c r="I4" s="3">
        <v>20100</v>
      </c>
      <c r="J4" s="3"/>
      <c r="K4" s="3"/>
      <c r="L4" s="3"/>
      <c r="M4" s="3"/>
      <c r="N4" s="3"/>
      <c r="O4" s="3"/>
      <c r="P4" s="3"/>
      <c r="Q4" s="3"/>
      <c r="R4" s="3"/>
    </row>
    <row r="5" spans="1:68" x14ac:dyDescent="0.25">
      <c r="B5" t="s">
        <v>45</v>
      </c>
      <c r="C5" s="3" t="e">
        <f t="shared" ref="C5:D5" si="0">+C4/C3</f>
        <v>#DIV/0!</v>
      </c>
      <c r="D5" s="3" t="e">
        <f t="shared" si="0"/>
        <v>#DIV/0!</v>
      </c>
      <c r="E5" s="3">
        <f>+E4/E3</f>
        <v>161.66077738515901</v>
      </c>
      <c r="F5" s="3" t="e">
        <f t="shared" ref="F5:J5" si="1">+F4/F3</f>
        <v>#DIV/0!</v>
      </c>
      <c r="G5" s="3" t="e">
        <f t="shared" si="1"/>
        <v>#DIV/0!</v>
      </c>
      <c r="H5" s="3" t="e">
        <f t="shared" si="1"/>
        <v>#DIV/0!</v>
      </c>
      <c r="I5" s="3">
        <f t="shared" si="1"/>
        <v>163.68078175895766</v>
      </c>
      <c r="J5" s="3" t="e">
        <f t="shared" si="1"/>
        <v>#DIV/0!</v>
      </c>
      <c r="K5" s="3"/>
      <c r="L5" s="3"/>
      <c r="M5" s="3"/>
      <c r="N5" s="3"/>
      <c r="O5" s="3"/>
      <c r="P5" s="3"/>
      <c r="Q5" s="3"/>
      <c r="R5" s="3"/>
    </row>
    <row r="6" spans="1:68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68" x14ac:dyDescent="0.25">
      <c r="B7" t="s">
        <v>39</v>
      </c>
      <c r="C7" s="3"/>
      <c r="D7" s="3"/>
      <c r="E7" s="3">
        <v>1478</v>
      </c>
      <c r="F7" s="3"/>
      <c r="G7" s="3"/>
      <c r="H7" s="3"/>
      <c r="I7" s="3">
        <v>1572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68" x14ac:dyDescent="0.25">
      <c r="B8" t="s">
        <v>40</v>
      </c>
      <c r="C8" s="3"/>
      <c r="D8" s="3"/>
      <c r="E8" s="3">
        <v>1533</v>
      </c>
      <c r="F8" s="3"/>
      <c r="G8" s="3"/>
      <c r="H8" s="3"/>
      <c r="I8" s="3">
        <v>1726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68" x14ac:dyDescent="0.25">
      <c r="B9" t="s">
        <v>41</v>
      </c>
      <c r="C9" s="3"/>
      <c r="D9" s="3"/>
      <c r="E9" s="3">
        <v>178</v>
      </c>
      <c r="F9" s="3"/>
      <c r="G9" s="3"/>
      <c r="H9" s="3"/>
      <c r="I9" s="3">
        <v>199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68" x14ac:dyDescent="0.25">
      <c r="B10" t="s">
        <v>42</v>
      </c>
      <c r="C10" s="3"/>
      <c r="D10" s="3"/>
      <c r="E10" s="3">
        <v>208</v>
      </c>
      <c r="F10" s="3"/>
      <c r="G10" s="3"/>
      <c r="H10" s="3"/>
      <c r="I10" s="3">
        <v>235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68" s="1" customFormat="1" x14ac:dyDescent="0.25">
      <c r="B11" s="1" t="s">
        <v>25</v>
      </c>
      <c r="C11" s="6"/>
      <c r="D11" s="6"/>
      <c r="E11" s="6">
        <v>3397</v>
      </c>
      <c r="F11" s="6"/>
      <c r="G11" s="6"/>
      <c r="H11" s="6"/>
      <c r="I11" s="6">
        <v>3732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x14ac:dyDescent="0.25">
      <c r="B12" t="s">
        <v>26</v>
      </c>
      <c r="C12" s="3"/>
      <c r="D12" s="3"/>
      <c r="E12" s="3">
        <v>459</v>
      </c>
      <c r="F12" s="3"/>
      <c r="G12" s="3"/>
      <c r="H12" s="3"/>
      <c r="I12" s="3">
        <v>465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x14ac:dyDescent="0.25">
      <c r="B13" t="s">
        <v>27</v>
      </c>
      <c r="C13" s="3">
        <f t="shared" ref="C13:G13" si="2">+C11-C12</f>
        <v>0</v>
      </c>
      <c r="D13" s="3">
        <f t="shared" si="2"/>
        <v>0</v>
      </c>
      <c r="E13" s="3">
        <f t="shared" si="2"/>
        <v>2938</v>
      </c>
      <c r="F13" s="3">
        <f t="shared" si="2"/>
        <v>0</v>
      </c>
      <c r="G13" s="3">
        <f t="shared" si="2"/>
        <v>0</v>
      </c>
      <c r="H13" s="3">
        <f>+H11-H12</f>
        <v>0</v>
      </c>
      <c r="I13" s="3">
        <f t="shared" ref="I13:J13" si="3">+I11-I12</f>
        <v>3267</v>
      </c>
      <c r="J13" s="3">
        <f t="shared" si="3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x14ac:dyDescent="0.25">
      <c r="B14" t="s">
        <v>28</v>
      </c>
      <c r="C14" s="3"/>
      <c r="D14" s="3"/>
      <c r="E14" s="3">
        <v>316</v>
      </c>
      <c r="F14" s="3"/>
      <c r="G14" s="3"/>
      <c r="H14" s="3"/>
      <c r="I14" s="3">
        <v>369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x14ac:dyDescent="0.25">
      <c r="B15" t="s">
        <v>29</v>
      </c>
      <c r="C15" s="3"/>
      <c r="D15" s="3"/>
      <c r="E15" s="3">
        <v>419</v>
      </c>
      <c r="F15" s="3"/>
      <c r="G15" s="3"/>
      <c r="H15" s="3"/>
      <c r="I15" s="3">
        <v>524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x14ac:dyDescent="0.25">
      <c r="B16" t="s">
        <v>30</v>
      </c>
      <c r="C16" s="3"/>
      <c r="D16" s="3"/>
      <c r="E16" s="3">
        <v>403</v>
      </c>
      <c r="F16" s="3"/>
      <c r="G16" s="3"/>
      <c r="H16" s="3"/>
      <c r="I16" s="3">
        <v>514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2:68" x14ac:dyDescent="0.25">
      <c r="B17" t="s">
        <v>31</v>
      </c>
      <c r="C17" s="3"/>
      <c r="D17" s="3"/>
      <c r="E17" s="3">
        <v>304</v>
      </c>
      <c r="F17" s="3"/>
      <c r="G17" s="3"/>
      <c r="H17" s="3"/>
      <c r="I17" s="3">
        <v>335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x14ac:dyDescent="0.25">
      <c r="B18" t="s">
        <v>32</v>
      </c>
      <c r="C18" s="3">
        <f t="shared" ref="C18:I18" si="4">+C13-SUM(C14:C17)</f>
        <v>0</v>
      </c>
      <c r="D18" s="3">
        <f t="shared" si="4"/>
        <v>0</v>
      </c>
      <c r="E18" s="3">
        <f t="shared" si="4"/>
        <v>1496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1525</v>
      </c>
      <c r="J18" s="3">
        <f>+J13-SUM(J14:J17)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2:68" x14ac:dyDescent="0.25">
      <c r="B19" t="s">
        <v>33</v>
      </c>
      <c r="C19" s="3"/>
      <c r="D19" s="3"/>
      <c r="E19" s="3">
        <v>192</v>
      </c>
      <c r="F19" s="3"/>
      <c r="G19" s="3"/>
      <c r="H19" s="3"/>
      <c r="I19" s="3">
        <v>207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2:68" x14ac:dyDescent="0.25">
      <c r="B20" t="s">
        <v>34</v>
      </c>
      <c r="C20" s="3"/>
      <c r="D20" s="3"/>
      <c r="E20" s="3">
        <v>-9</v>
      </c>
      <c r="F20" s="3"/>
      <c r="G20" s="3"/>
      <c r="H20" s="3"/>
      <c r="I20" s="3">
        <v>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2:68" x14ac:dyDescent="0.25">
      <c r="B21" t="s">
        <v>35</v>
      </c>
      <c r="C21" s="3">
        <f t="shared" ref="C21:D21" si="5">+C18+SUM(C19:C20)</f>
        <v>0</v>
      </c>
      <c r="D21" s="3">
        <f t="shared" si="5"/>
        <v>0</v>
      </c>
      <c r="E21" s="3">
        <f>+E18+SUM(E19:E20)</f>
        <v>1679</v>
      </c>
      <c r="F21" s="3">
        <f t="shared" ref="F21:J21" si="6">+F18+SUM(F19:F20)</f>
        <v>0</v>
      </c>
      <c r="G21" s="3">
        <f t="shared" si="6"/>
        <v>0</v>
      </c>
      <c r="H21" s="3">
        <f t="shared" si="6"/>
        <v>0</v>
      </c>
      <c r="I21" s="3">
        <f t="shared" si="6"/>
        <v>1735</v>
      </c>
      <c r="J21" s="3">
        <f t="shared" si="6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2:68" x14ac:dyDescent="0.25">
      <c r="B22" t="s">
        <v>36</v>
      </c>
      <c r="C22" s="3"/>
      <c r="D22" s="3"/>
      <c r="E22" s="3">
        <v>-2695</v>
      </c>
      <c r="F22" s="3"/>
      <c r="G22" s="3"/>
      <c r="H22" s="3"/>
      <c r="I22" s="3">
        <v>367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x14ac:dyDescent="0.25">
      <c r="B23" t="s">
        <v>37</v>
      </c>
      <c r="C23" s="3">
        <f t="shared" ref="C23:H23" si="7">+C21-C22</f>
        <v>0</v>
      </c>
      <c r="D23" s="3">
        <f t="shared" si="7"/>
        <v>0</v>
      </c>
      <c r="E23" s="3">
        <f t="shared" si="7"/>
        <v>4374</v>
      </c>
      <c r="F23" s="3">
        <f t="shared" si="7"/>
        <v>0</v>
      </c>
      <c r="G23" s="3">
        <f t="shared" si="7"/>
        <v>0</v>
      </c>
      <c r="H23" s="3">
        <f t="shared" si="7"/>
        <v>0</v>
      </c>
      <c r="I23" s="3">
        <f>+I21-I22</f>
        <v>1368</v>
      </c>
      <c r="J23" s="3">
        <f t="shared" ref="J23" si="8">+J21-J22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68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2:68" x14ac:dyDescent="0.25">
      <c r="B25" t="s">
        <v>38</v>
      </c>
      <c r="C25" s="2" t="e">
        <f t="shared" ref="C25:H25" si="9">+C23/C26</f>
        <v>#DIV/0!</v>
      </c>
      <c r="D25" s="2" t="e">
        <f t="shared" si="9"/>
        <v>#DIV/0!</v>
      </c>
      <c r="E25" s="2">
        <f t="shared" si="9"/>
        <v>6.8343749999999996</v>
      </c>
      <c r="F25" s="2" t="e">
        <f t="shared" si="9"/>
        <v>#DIV/0!</v>
      </c>
      <c r="G25" s="2" t="e">
        <f t="shared" si="9"/>
        <v>#DIV/0!</v>
      </c>
      <c r="H25" s="2" t="e">
        <f t="shared" si="9"/>
        <v>#DIV/0!</v>
      </c>
      <c r="I25" s="2">
        <f>+I23/I26</f>
        <v>2.167987321711569</v>
      </c>
      <c r="J25" s="2" t="e">
        <f t="shared" ref="J25" si="10">+J23/J26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2:68" x14ac:dyDescent="0.25">
      <c r="B26" t="s">
        <v>4</v>
      </c>
      <c r="C26" s="3"/>
      <c r="D26" s="3"/>
      <c r="E26" s="3">
        <v>640</v>
      </c>
      <c r="F26" s="3"/>
      <c r="G26" s="3"/>
      <c r="H26" s="3"/>
      <c r="I26" s="3">
        <v>631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2:6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3:6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3:6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3:6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3:6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3:6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3:6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3:6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3:6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3:6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3:6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3:6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3:6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3:6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3:6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3:6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3:6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3:6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3:6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3:6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3:6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3:6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3:6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3:6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3:6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3:6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3:6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3:6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3:6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3:6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3:6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3:6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3:6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3:6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3:6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3:6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3:6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3:6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3:6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3:6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3:6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3:6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3:6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3:6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3:6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3:6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3:6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3:6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3:6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3:6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3:6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3:6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3:6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3:6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3:6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3:6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3:6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3:6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3:6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3:6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3:6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3:6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3:6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3:6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3:6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3:6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3:6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3:6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3:6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3:6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3:6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3:6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3:6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3:6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3:6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3:6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3:6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3:6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3:6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3:6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3:6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3:6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3:6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3:6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3:6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3:6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3:6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3:6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3:6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3:6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3:6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3:6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3:6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3:6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3:6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3:6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3:6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3:6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3:6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3:6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3:6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3:6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3:6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3:6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3:6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3:6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3:6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3:6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3:6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3:6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3:6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3:6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3:6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3:6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3:6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3:6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3:6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3:6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3:6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3:6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3:6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3:6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3:6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3:6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3:6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3:6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3:6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3:6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3:6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3:6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3:6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3:6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3:6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3:6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3:6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</sheetData>
  <hyperlinks>
    <hyperlink ref="A1" location="Main!A1" display="Main" xr:uid="{B15D443D-9539-40E7-A989-476F5DFC6F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2025-01-15T13:01:03Z</dcterms:created>
  <dcterms:modified xsi:type="dcterms:W3CDTF">2025-01-15T13:20:18Z</dcterms:modified>
</cp:coreProperties>
</file>