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7F5823A-4E97-400F-84E2-E2DE0D6A23E1}" xr6:coauthVersionLast="47" xr6:coauthVersionMax="47" xr10:uidLastSave="{00000000-0000-0000-0000-000000000000}"/>
  <bookViews>
    <workbookView xWindow="19095" yWindow="0" windowWidth="19410" windowHeight="20925" xr2:uid="{9C11DE66-4D28-4FC9-B304-9B363AD3030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2" l="1"/>
  <c r="H28" i="2"/>
  <c r="G28" i="2"/>
  <c r="F28" i="2"/>
  <c r="E28" i="2"/>
  <c r="D28" i="2"/>
  <c r="C28" i="2"/>
  <c r="I28" i="2"/>
  <c r="J27" i="2"/>
  <c r="H27" i="2"/>
  <c r="G27" i="2"/>
  <c r="F27" i="2"/>
  <c r="E27" i="2"/>
  <c r="D27" i="2"/>
  <c r="C27" i="2"/>
  <c r="I27" i="2"/>
  <c r="J26" i="2"/>
  <c r="H26" i="2"/>
  <c r="G26" i="2"/>
  <c r="F26" i="2"/>
  <c r="E26" i="2"/>
  <c r="D26" i="2"/>
  <c r="C26" i="2"/>
  <c r="I26" i="2"/>
  <c r="H25" i="2"/>
  <c r="G25" i="2"/>
  <c r="F25" i="2"/>
  <c r="E25" i="2"/>
  <c r="D25" i="2"/>
  <c r="C25" i="2"/>
  <c r="H24" i="2"/>
  <c r="G24" i="2"/>
  <c r="F24" i="2"/>
  <c r="E24" i="2"/>
  <c r="D24" i="2"/>
  <c r="C24" i="2"/>
  <c r="J25" i="2"/>
  <c r="J24" i="2"/>
  <c r="I25" i="2"/>
  <c r="I24" i="2"/>
  <c r="H23" i="2"/>
  <c r="G23" i="2"/>
  <c r="H22" i="2"/>
  <c r="G22" i="2"/>
  <c r="H21" i="2"/>
  <c r="G21" i="2"/>
  <c r="J23" i="2"/>
  <c r="J22" i="2"/>
  <c r="J21" i="2"/>
  <c r="I23" i="2"/>
  <c r="I22" i="2"/>
  <c r="I21" i="2"/>
  <c r="J16" i="2"/>
  <c r="H16" i="2"/>
  <c r="G16" i="2"/>
  <c r="F16" i="2"/>
  <c r="E16" i="2"/>
  <c r="D16" i="2"/>
  <c r="C16" i="2"/>
  <c r="J14" i="2"/>
  <c r="H14" i="2"/>
  <c r="G14" i="2"/>
  <c r="F14" i="2"/>
  <c r="E14" i="2"/>
  <c r="D14" i="2"/>
  <c r="C14" i="2"/>
  <c r="J12" i="2"/>
  <c r="H12" i="2"/>
  <c r="G12" i="2"/>
  <c r="F12" i="2"/>
  <c r="E12" i="2"/>
  <c r="D12" i="2"/>
  <c r="C12" i="2"/>
  <c r="J8" i="2"/>
  <c r="H8" i="2"/>
  <c r="G8" i="2"/>
  <c r="F8" i="2"/>
  <c r="E8" i="2"/>
  <c r="D8" i="2"/>
  <c r="C8" i="2"/>
  <c r="J18" i="2"/>
  <c r="H18" i="2"/>
  <c r="G18" i="2"/>
  <c r="F18" i="2"/>
  <c r="E18" i="2"/>
  <c r="D18" i="2"/>
  <c r="C18" i="2"/>
  <c r="I12" i="2"/>
  <c r="I14" i="2" s="1"/>
  <c r="I16" i="2" s="1"/>
  <c r="I18" i="2" s="1"/>
  <c r="I8" i="2"/>
  <c r="J5" i="2"/>
  <c r="H5" i="2"/>
  <c r="G5" i="2"/>
  <c r="F5" i="2"/>
  <c r="E5" i="2"/>
  <c r="D5" i="2"/>
  <c r="C5" i="2"/>
  <c r="I5" i="2"/>
  <c r="I7" i="1"/>
  <c r="I3" i="1"/>
  <c r="I4" i="1" s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I3" authorId="0" shapeId="0" xr:uid="{C8547FC0-68B9-47FD-A664-1E25B93700DD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Stocksplit 04.12.2024: 1 to 3</t>
        </r>
      </text>
    </comment>
  </commentList>
</comments>
</file>

<file path=xl/sharedStrings.xml><?xml version="1.0" encoding="utf-8"?>
<sst xmlns="http://schemas.openxmlformats.org/spreadsheetml/2006/main" count="46" uniqueCount="42">
  <si>
    <t>ANET</t>
  </si>
  <si>
    <t>Aristo Networks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</si>
  <si>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</si>
  <si>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</si>
  <si>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</si>
  <si>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</si>
  <si>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</si>
  <si>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</si>
  <si>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</si>
  <si>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</si>
  <si>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</si>
  <si>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</si>
  <si>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</si>
  <si>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</si>
  <si>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</si>
  <si>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</si>
  <si>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</si>
  <si>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</si>
  <si>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</si>
  <si>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Product Revenue</t>
  </si>
  <si>
    <t>Service Revenue</t>
  </si>
  <si>
    <t>Revenue</t>
  </si>
  <si>
    <t>Product COGS</t>
  </si>
  <si>
    <t>Service COGS</t>
  </si>
  <si>
    <t>Gross Profit</t>
  </si>
  <si>
    <t>R&amp;D</t>
  </si>
  <si>
    <t>S&amp;M</t>
  </si>
  <si>
    <t>G&amp;A</t>
  </si>
  <si>
    <t>Operating Income</t>
  </si>
  <si>
    <t>Other Income</t>
  </si>
  <si>
    <t>Pretax Income</t>
  </si>
  <si>
    <t>Tax Expense</t>
  </si>
  <si>
    <t>Net Income</t>
  </si>
  <si>
    <t>EPS</t>
  </si>
  <si>
    <t>Product Growth</t>
  </si>
  <si>
    <t>Service Growth</t>
  </si>
  <si>
    <t>Revenue Growth</t>
  </si>
  <si>
    <t xml:space="preserve">Product Gross Margin </t>
  </si>
  <si>
    <t xml:space="preserve">Service Gross Margin 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</si>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</sst>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5" fillId="0" borderId="0" xfId="2"/>
    <xf numFmtId="164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EF89-FC35-4936-8B67-82EC24CE9A5D}">
  <dimension ref="A1:J7"/>
  <sheetViews>
    <sheetView tabSelected="1" topLeftCell="D1" zoomScale="200" zoomScaleNormal="200" workbookViewId="0">
      <selection activeCell="I4" sqref="I4"/>
    </sheetView>
  </sheetViews>
  <sheetFormatPr defaultRowHeight="15" x14ac:dyDescent="0.25"/>
  <cols>
    <col min="1" max="1" width="4" customWidth="1"/>
    <col min="9" max="9" width="9.5703125" bestFit="1" customWidth="1"/>
  </cols>
  <sheetData>
    <row r="1" spans="1:10" x14ac:dyDescent="0.25">
      <c r="A1" s="1" t="s">
        <v>1</v>
      </c>
    </row>
    <row r="2" spans="1:10" x14ac:dyDescent="0.25">
      <c r="A2" t="s">
        <v>2</v>
      </c>
      <c r="H2" t="s">
        <v>4</v>
      </c>
      <c r="I2">
        <v>119.69</v>
      </c>
    </row>
    <row r="3" spans="1:10" x14ac:dyDescent="0.25">
      <c r="H3" t="s">
        <v>5</v>
      </c>
      <c r="I3" s="3">
        <f>314.939883*3</f>
        <v>944.81964900000003</v>
      </c>
      <c r="J3" s="5" t="s">
        <v>10</v>
      </c>
    </row>
    <row r="4" spans="1:10" x14ac:dyDescent="0.25">
      <c r="B4" t="s">
        <v>0</v>
      </c>
      <c r="H4" t="s">
        <v>6</v>
      </c>
      <c r="I4" s="3">
        <f>+I2*I3</f>
        <v>113085.46378881</v>
      </c>
    </row>
    <row r="5" spans="1:10" x14ac:dyDescent="0.25">
      <c r="B5" t="s">
        <v>3</v>
      </c>
      <c r="H5" t="s">
        <v>7</v>
      </c>
      <c r="I5" s="3">
        <f>3175.139+4253.249</f>
        <v>7428.3879999999999</v>
      </c>
      <c r="J5" s="5" t="s">
        <v>10</v>
      </c>
    </row>
    <row r="6" spans="1:10" x14ac:dyDescent="0.25">
      <c r="H6" t="s">
        <v>8</v>
      </c>
      <c r="I6" s="3">
        <v>0</v>
      </c>
      <c r="J6" s="5" t="s">
        <v>10</v>
      </c>
    </row>
    <row r="7" spans="1:10" x14ac:dyDescent="0.25">
      <c r="H7" t="s">
        <v>9</v>
      </c>
      <c r="I7" s="3">
        <f>+I4+I6-I5</f>
        <v>105657.07578880999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54AB-308B-4DF0-8DF8-F800F1F5A3C5}">
  <dimension ref="A1:BN324"/>
  <sheetViews>
    <sheetView zoomScale="200" zoomScaleNormal="20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J28" sqref="C28:J28"/>
    </sheetView>
  </sheetViews>
  <sheetFormatPr defaultRowHeight="15" x14ac:dyDescent="0.25"/>
  <cols>
    <col min="1" max="1" width="5.42578125" bestFit="1" customWidth="1"/>
    <col min="2" max="2" width="30.5703125" customWidth="1"/>
  </cols>
  <sheetData>
    <row r="1" spans="1:66" x14ac:dyDescent="0.25">
      <c r="A1" s="6" t="s">
        <v>11</v>
      </c>
    </row>
    <row r="2" spans="1:66" x14ac:dyDescent="0.25"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10</v>
      </c>
      <c r="J2" s="5" t="s">
        <v>18</v>
      </c>
    </row>
    <row r="3" spans="1:66" x14ac:dyDescent="0.25">
      <c r="B3" t="s">
        <v>19</v>
      </c>
      <c r="C3" s="3"/>
      <c r="D3" s="3"/>
      <c r="E3" s="3">
        <v>1285.548</v>
      </c>
      <c r="F3" s="3"/>
      <c r="G3" s="3"/>
      <c r="H3" s="3"/>
      <c r="I3" s="3">
        <v>1523.807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x14ac:dyDescent="0.25">
      <c r="B4" t="s">
        <v>20</v>
      </c>
      <c r="C4" s="3"/>
      <c r="D4" s="3"/>
      <c r="E4" s="3">
        <v>223.90799999999999</v>
      </c>
      <c r="F4" s="3"/>
      <c r="G4" s="3"/>
      <c r="H4" s="3"/>
      <c r="I4" s="3">
        <v>287.12900000000002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</row>
    <row r="5" spans="1:66" x14ac:dyDescent="0.25">
      <c r="B5" t="s">
        <v>21</v>
      </c>
      <c r="C5" s="7">
        <f t="shared" ref="C5:H5" si="0">+C3+C4</f>
        <v>0</v>
      </c>
      <c r="D5" s="7">
        <f t="shared" si="0"/>
        <v>0</v>
      </c>
      <c r="E5" s="7">
        <f t="shared" si="0"/>
        <v>1509.4559999999999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>+I3+I4</f>
        <v>1810.9360000000001</v>
      </c>
      <c r="J5" s="7">
        <f t="shared" ref="J5" si="1">+J3+J4</f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6" x14ac:dyDescent="0.25">
      <c r="B6" t="s">
        <v>22</v>
      </c>
      <c r="C6" s="3"/>
      <c r="D6" s="3"/>
      <c r="E6" s="3">
        <v>522.86599999999999</v>
      </c>
      <c r="F6" s="3"/>
      <c r="G6" s="3"/>
      <c r="H6" s="3"/>
      <c r="I6" s="3">
        <v>593.34299999999996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66" x14ac:dyDescent="0.25">
      <c r="B7" t="s">
        <v>23</v>
      </c>
      <c r="C7" s="3"/>
      <c r="D7" s="3"/>
      <c r="E7" s="3">
        <v>44.170999999999999</v>
      </c>
      <c r="F7" s="3"/>
      <c r="G7" s="3"/>
      <c r="H7" s="3"/>
      <c r="I7" s="3">
        <v>55.875999999999998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</row>
    <row r="8" spans="1:66" x14ac:dyDescent="0.25">
      <c r="B8" t="s">
        <v>24</v>
      </c>
      <c r="C8" s="3">
        <f t="shared" ref="C8:H8" si="2">+C5-SUM(C6:C7)</f>
        <v>0</v>
      </c>
      <c r="D8" s="3">
        <f t="shared" si="2"/>
        <v>0</v>
      </c>
      <c r="E8" s="3">
        <f t="shared" si="2"/>
        <v>942.41899999999987</v>
      </c>
      <c r="F8" s="3">
        <f t="shared" si="2"/>
        <v>0</v>
      </c>
      <c r="G8" s="3">
        <f t="shared" si="2"/>
        <v>0</v>
      </c>
      <c r="H8" s="3">
        <f t="shared" si="2"/>
        <v>0</v>
      </c>
      <c r="I8" s="3">
        <f>+I5-SUM(I6:I7)</f>
        <v>1161.7170000000001</v>
      </c>
      <c r="J8" s="3">
        <f t="shared" ref="J8" si="3">+J5-SUM(J6:J7)</f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66" x14ac:dyDescent="0.25">
      <c r="B9" t="s">
        <v>25</v>
      </c>
      <c r="C9" s="3"/>
      <c r="D9" s="3"/>
      <c r="E9" s="3">
        <v>212.35300000000001</v>
      </c>
      <c r="F9" s="3"/>
      <c r="G9" s="3"/>
      <c r="H9" s="3"/>
      <c r="I9" s="3">
        <v>235.82400000000001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66" x14ac:dyDescent="0.25">
      <c r="B10" t="s">
        <v>26</v>
      </c>
      <c r="C10" s="3"/>
      <c r="D10" s="3"/>
      <c r="E10" s="3">
        <v>102.033</v>
      </c>
      <c r="F10" s="3"/>
      <c r="G10" s="3"/>
      <c r="H10" s="3"/>
      <c r="I10" s="3">
        <v>106.83199999999999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spans="1:66" x14ac:dyDescent="0.25">
      <c r="B11" t="s">
        <v>27</v>
      </c>
      <c r="C11" s="3"/>
      <c r="D11" s="3"/>
      <c r="E11" s="3">
        <v>25.338000000000001</v>
      </c>
      <c r="F11" s="3"/>
      <c r="G11" s="3"/>
      <c r="H11" s="3"/>
      <c r="I11" s="3">
        <v>33.811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x14ac:dyDescent="0.25">
      <c r="B12" t="s">
        <v>28</v>
      </c>
      <c r="C12" s="3">
        <f t="shared" ref="C12:H12" si="4">+C8-SUM(C9:C11)</f>
        <v>0</v>
      </c>
      <c r="D12" s="3">
        <f t="shared" si="4"/>
        <v>0</v>
      </c>
      <c r="E12" s="3">
        <f t="shared" si="4"/>
        <v>602.69499999999982</v>
      </c>
      <c r="F12" s="3">
        <f t="shared" si="4"/>
        <v>0</v>
      </c>
      <c r="G12" s="3">
        <f t="shared" si="4"/>
        <v>0</v>
      </c>
      <c r="H12" s="3">
        <f t="shared" si="4"/>
        <v>0</v>
      </c>
      <c r="I12" s="3">
        <f>+I8-SUM(I9:I11)</f>
        <v>785.25000000000011</v>
      </c>
      <c r="J12" s="3">
        <f t="shared" ref="J12" si="5">+J8-SUM(J9:J11)</f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x14ac:dyDescent="0.25">
      <c r="B13" t="s">
        <v>29</v>
      </c>
      <c r="C13" s="3"/>
      <c r="D13" s="3"/>
      <c r="E13" s="3">
        <v>41.814999999999998</v>
      </c>
      <c r="F13" s="3"/>
      <c r="G13" s="3"/>
      <c r="H13" s="3"/>
      <c r="I13" s="3">
        <v>97.66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66" x14ac:dyDescent="0.25">
      <c r="B14" t="s">
        <v>30</v>
      </c>
      <c r="C14" s="3">
        <f t="shared" ref="C14:H14" si="6">+C12+C13</f>
        <v>0</v>
      </c>
      <c r="D14" s="3">
        <f t="shared" si="6"/>
        <v>0</v>
      </c>
      <c r="E14" s="3">
        <f t="shared" si="6"/>
        <v>644.50999999999976</v>
      </c>
      <c r="F14" s="3">
        <f t="shared" si="6"/>
        <v>0</v>
      </c>
      <c r="G14" s="3">
        <f t="shared" si="6"/>
        <v>0</v>
      </c>
      <c r="H14" s="3">
        <f t="shared" si="6"/>
        <v>0</v>
      </c>
      <c r="I14" s="3">
        <f>+I12+I13</f>
        <v>882.91000000000008</v>
      </c>
      <c r="J14" s="3">
        <f t="shared" ref="J14" si="7">+J12+J13</f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</row>
    <row r="15" spans="1:66" x14ac:dyDescent="0.25">
      <c r="B15" t="s">
        <v>31</v>
      </c>
      <c r="C15" s="3"/>
      <c r="D15" s="3"/>
      <c r="E15" s="3">
        <v>99.183000000000007</v>
      </c>
      <c r="F15" s="3"/>
      <c r="G15" s="3"/>
      <c r="H15" s="3"/>
      <c r="I15" s="3">
        <v>134.97200000000001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spans="1:66" x14ac:dyDescent="0.25">
      <c r="B16" t="s">
        <v>32</v>
      </c>
      <c r="C16" s="3">
        <f t="shared" ref="C16:H16" si="8">+C14-C15</f>
        <v>0</v>
      </c>
      <c r="D16" s="3">
        <f t="shared" si="8"/>
        <v>0</v>
      </c>
      <c r="E16" s="3">
        <f t="shared" si="8"/>
        <v>545.32699999999977</v>
      </c>
      <c r="F16" s="3">
        <f t="shared" si="8"/>
        <v>0</v>
      </c>
      <c r="G16" s="3">
        <f t="shared" si="8"/>
        <v>0</v>
      </c>
      <c r="H16" s="3">
        <f t="shared" si="8"/>
        <v>0</v>
      </c>
      <c r="I16" s="3">
        <f>+I14-I15</f>
        <v>747.9380000000001</v>
      </c>
      <c r="J16" s="3">
        <f t="shared" ref="J16" si="9">+J14-J15</f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spans="2:66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spans="2:66" x14ac:dyDescent="0.25">
      <c r="B18" t="s">
        <v>33</v>
      </c>
      <c r="C18" s="2" t="e">
        <f t="shared" ref="C18:H18" si="10">+C16/C19</f>
        <v>#DIV/0!</v>
      </c>
      <c r="D18" s="2" t="e">
        <f t="shared" si="10"/>
        <v>#DIV/0!</v>
      </c>
      <c r="E18" s="2">
        <f t="shared" si="10"/>
        <v>1.758070183922497</v>
      </c>
      <c r="F18" s="2" t="e">
        <f t="shared" si="10"/>
        <v>#DIV/0!</v>
      </c>
      <c r="G18" s="2" t="e">
        <f t="shared" si="10"/>
        <v>#DIV/0!</v>
      </c>
      <c r="H18" s="2" t="e">
        <f t="shared" si="10"/>
        <v>#DIV/0!</v>
      </c>
      <c r="I18" s="2">
        <f>+I16/I19</f>
        <v>2.3783173599760876</v>
      </c>
      <c r="J18" s="2" t="e">
        <f t="shared" ref="J18" si="11">+J16/J19</f>
        <v>#DIV/0!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spans="2:66" x14ac:dyDescent="0.25">
      <c r="B19" t="s">
        <v>5</v>
      </c>
      <c r="C19" s="3"/>
      <c r="D19" s="3"/>
      <c r="E19" s="3">
        <v>310.185</v>
      </c>
      <c r="F19" s="3"/>
      <c r="G19" s="3"/>
      <c r="H19" s="3"/>
      <c r="I19" s="3">
        <v>314.48200000000003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spans="2:66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2:66" x14ac:dyDescent="0.25">
      <c r="B21" t="s">
        <v>34</v>
      </c>
      <c r="C21" s="3"/>
      <c r="D21" s="3"/>
      <c r="E21" s="3"/>
      <c r="F21" s="3"/>
      <c r="G21" s="8" t="e">
        <f t="shared" ref="G21:H23" si="12">+G3/C3-1</f>
        <v>#DIV/0!</v>
      </c>
      <c r="H21" s="8" t="e">
        <f t="shared" si="12"/>
        <v>#DIV/0!</v>
      </c>
      <c r="I21" s="8">
        <f>+I3/E3-1</f>
        <v>0.18533652574621873</v>
      </c>
      <c r="J21" s="8" t="e">
        <f t="shared" ref="J21:J23" si="13">+J3/F3-1</f>
        <v>#DIV/0!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spans="2:66" x14ac:dyDescent="0.25">
      <c r="B22" t="s">
        <v>35</v>
      </c>
      <c r="C22" s="3"/>
      <c r="D22" s="3"/>
      <c r="E22" s="3"/>
      <c r="F22" s="3"/>
      <c r="G22" s="8" t="e">
        <f t="shared" si="12"/>
        <v>#DIV/0!</v>
      </c>
      <c r="H22" s="8" t="e">
        <f t="shared" si="12"/>
        <v>#DIV/0!</v>
      </c>
      <c r="I22" s="8">
        <f t="shared" ref="I22:I23" si="14">+I4/E4-1</f>
        <v>0.28235257337835207</v>
      </c>
      <c r="J22" s="8" t="e">
        <f t="shared" si="13"/>
        <v>#DIV/0!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spans="2:66" x14ac:dyDescent="0.25">
      <c r="B23" t="s">
        <v>36</v>
      </c>
      <c r="C23" s="3"/>
      <c r="D23" s="3"/>
      <c r="E23" s="3"/>
      <c r="F23" s="3"/>
      <c r="G23" s="8" t="e">
        <f t="shared" si="12"/>
        <v>#DIV/0!</v>
      </c>
      <c r="H23" s="8" t="e">
        <f t="shared" si="12"/>
        <v>#DIV/0!</v>
      </c>
      <c r="I23" s="8">
        <f t="shared" si="14"/>
        <v>0.19972758397727408</v>
      </c>
      <c r="J23" s="8" t="e">
        <f t="shared" si="13"/>
        <v>#DIV/0!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</row>
    <row r="24" spans="2:66" x14ac:dyDescent="0.25">
      <c r="B24" t="s">
        <v>37</v>
      </c>
      <c r="C24" s="8" t="e">
        <f t="shared" ref="C24:I24" si="15">+(C3-C6)/C3</f>
        <v>#DIV/0!</v>
      </c>
      <c r="D24" s="8" t="e">
        <f t="shared" si="15"/>
        <v>#DIV/0!</v>
      </c>
      <c r="E24" s="8">
        <f t="shared" si="15"/>
        <v>0.59327384119457227</v>
      </c>
      <c r="F24" s="8" t="e">
        <f t="shared" si="15"/>
        <v>#DIV/0!</v>
      </c>
      <c r="G24" s="8" t="e">
        <f t="shared" si="15"/>
        <v>#DIV/0!</v>
      </c>
      <c r="H24" s="8" t="e">
        <f t="shared" si="15"/>
        <v>#DIV/0!</v>
      </c>
      <c r="I24" s="8">
        <f>+(I3-I6)/I3</f>
        <v>0.61061801133608129</v>
      </c>
      <c r="J24" s="8" t="e">
        <f>+(J3-J6)/J3</f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spans="2:66" x14ac:dyDescent="0.25">
      <c r="B25" t="s">
        <v>38</v>
      </c>
      <c r="C25" s="8" t="e">
        <f t="shared" ref="C25:I25" si="16">+(C4-C7)/C4</f>
        <v>#DIV/0!</v>
      </c>
      <c r="D25" s="8" t="e">
        <f t="shared" si="16"/>
        <v>#DIV/0!</v>
      </c>
      <c r="E25" s="8">
        <f t="shared" si="16"/>
        <v>0.80272701288029014</v>
      </c>
      <c r="F25" s="8" t="e">
        <f t="shared" si="16"/>
        <v>#DIV/0!</v>
      </c>
      <c r="G25" s="8" t="e">
        <f t="shared" si="16"/>
        <v>#DIV/0!</v>
      </c>
      <c r="H25" s="8" t="e">
        <f t="shared" si="16"/>
        <v>#DIV/0!</v>
      </c>
      <c r="I25" s="8">
        <f>+(I4-I7)/I4</f>
        <v>0.80539757391277089</v>
      </c>
      <c r="J25" s="8" t="e">
        <f>+(J4-J7)/J4</f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</row>
    <row r="26" spans="2:66" x14ac:dyDescent="0.25">
      <c r="B26" t="s">
        <v>39</v>
      </c>
      <c r="C26" s="8" t="e">
        <f t="shared" ref="C26:J26" si="17">+C8/C5</f>
        <v>#DIV/0!</v>
      </c>
      <c r="D26" s="8" t="e">
        <f t="shared" si="17"/>
        <v>#DIV/0!</v>
      </c>
      <c r="E26" s="8">
        <f t="shared" si="17"/>
        <v>0.62434347208530749</v>
      </c>
      <c r="F26" s="8" t="e">
        <f t="shared" si="17"/>
        <v>#DIV/0!</v>
      </c>
      <c r="G26" s="8" t="e">
        <f t="shared" si="17"/>
        <v>#DIV/0!</v>
      </c>
      <c r="H26" s="8" t="e">
        <f t="shared" si="17"/>
        <v>#DIV/0!</v>
      </c>
      <c r="I26" s="8">
        <f>+I8/I5</f>
        <v>0.64150085922418021</v>
      </c>
      <c r="J26" s="8" t="e">
        <f t="shared" ref="J26" si="18">+J8/J5</f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spans="2:66" x14ac:dyDescent="0.25">
      <c r="B27" t="s">
        <v>40</v>
      </c>
      <c r="C27" s="8" t="e">
        <f t="shared" ref="C27:J27" si="19">+C12/C5</f>
        <v>#DIV/0!</v>
      </c>
      <c r="D27" s="8" t="e">
        <f t="shared" si="19"/>
        <v>#DIV/0!</v>
      </c>
      <c r="E27" s="8">
        <f t="shared" si="19"/>
        <v>0.39927960801772283</v>
      </c>
      <c r="F27" s="8" t="e">
        <f t="shared" si="19"/>
        <v>#DIV/0!</v>
      </c>
      <c r="G27" s="8" t="e">
        <f t="shared" si="19"/>
        <v>#DIV/0!</v>
      </c>
      <c r="H27" s="8" t="e">
        <f t="shared" si="19"/>
        <v>#DIV/0!</v>
      </c>
      <c r="I27" s="8">
        <f>+I12/I5</f>
        <v>0.43361554466861341</v>
      </c>
      <c r="J27" s="8" t="e">
        <f t="shared" ref="J27" si="20">+J12/J5</f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</row>
    <row r="28" spans="2:66" x14ac:dyDescent="0.25">
      <c r="B28" t="s">
        <v>41</v>
      </c>
      <c r="C28" s="8" t="e">
        <f t="shared" ref="C28:J28" si="21">+C15/C14</f>
        <v>#DIV/0!</v>
      </c>
      <c r="D28" s="8" t="e">
        <f t="shared" si="21"/>
        <v>#DIV/0!</v>
      </c>
      <c r="E28" s="8">
        <f t="shared" si="21"/>
        <v>0.15388900094645552</v>
      </c>
      <c r="F28" s="8" t="e">
        <f t="shared" si="21"/>
        <v>#DIV/0!</v>
      </c>
      <c r="G28" s="8" t="e">
        <f t="shared" si="21"/>
        <v>#DIV/0!</v>
      </c>
      <c r="H28" s="8" t="e">
        <f t="shared" si="21"/>
        <v>#DIV/0!</v>
      </c>
      <c r="I28" s="8">
        <f>+I15/I14</f>
        <v>0.15287175363287311</v>
      </c>
      <c r="J28" s="8" t="e">
        <f t="shared" ref="J28" si="22">+J15/J14</f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spans="2:66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spans="2:66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</row>
    <row r="31" spans="2:66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</row>
    <row r="32" spans="2:66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</row>
    <row r="33" spans="3:66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</row>
    <row r="34" spans="3:66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</row>
    <row r="35" spans="3:66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</row>
    <row r="36" spans="3:66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spans="3:66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</row>
    <row r="38" spans="3:66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</row>
    <row r="39" spans="3:66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spans="3:66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3:66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3:66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spans="3:66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</row>
    <row r="44" spans="3:66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</row>
    <row r="45" spans="3:66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</row>
    <row r="46" spans="3:66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</row>
    <row r="47" spans="3:66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spans="3:66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</row>
    <row r="49" spans="3:66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spans="3:66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spans="3:66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3:66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spans="3:66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spans="3:66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spans="3:66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3:66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3:66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3:66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spans="3:66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spans="3:66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spans="3:66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spans="3:66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spans="3:66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spans="3:66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spans="3:66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spans="3:66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spans="3:66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</row>
    <row r="68" spans="3:66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3:66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spans="3:66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3:66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  <row r="72" spans="3:66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spans="3:66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</row>
    <row r="74" spans="3:66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</row>
    <row r="75" spans="3:66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</row>
    <row r="76" spans="3:66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</row>
    <row r="77" spans="3:66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</row>
    <row r="78" spans="3:66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</row>
    <row r="79" spans="3:66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spans="3:66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</row>
    <row r="81" spans="3:66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</row>
    <row r="82" spans="3:66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</row>
    <row r="83" spans="3:66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</row>
    <row r="84" spans="3:66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</row>
    <row r="85" spans="3:66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</row>
    <row r="86" spans="3:66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</row>
    <row r="87" spans="3:66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</row>
    <row r="88" spans="3:66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</row>
    <row r="89" spans="3:66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</row>
    <row r="90" spans="3:66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</row>
    <row r="91" spans="3:66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</row>
    <row r="92" spans="3:66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</row>
    <row r="93" spans="3:66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</row>
    <row r="94" spans="3:66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</row>
    <row r="95" spans="3:66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</row>
    <row r="96" spans="3:66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</row>
    <row r="97" spans="3:66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</row>
    <row r="98" spans="3:66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</row>
    <row r="99" spans="3:66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</row>
    <row r="100" spans="3:66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</row>
    <row r="101" spans="3:66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</row>
    <row r="102" spans="3:66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</row>
    <row r="103" spans="3:66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</row>
    <row r="104" spans="3:66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</row>
    <row r="105" spans="3:66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</row>
    <row r="106" spans="3:66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</row>
    <row r="107" spans="3:66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</row>
    <row r="108" spans="3:66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</row>
    <row r="109" spans="3:66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</row>
    <row r="110" spans="3:66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</row>
    <row r="111" spans="3:66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</row>
    <row r="112" spans="3:66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</row>
    <row r="113" spans="3:66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</row>
    <row r="114" spans="3:66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</row>
    <row r="115" spans="3:66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</row>
    <row r="116" spans="3:66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</row>
    <row r="117" spans="3:66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</row>
    <row r="118" spans="3:66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</row>
    <row r="119" spans="3:66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</row>
    <row r="120" spans="3:66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</row>
    <row r="121" spans="3:66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</row>
    <row r="122" spans="3:66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</row>
    <row r="123" spans="3:66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</row>
    <row r="124" spans="3:66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</row>
    <row r="125" spans="3:66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</row>
    <row r="126" spans="3:66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</row>
    <row r="127" spans="3:66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</row>
    <row r="128" spans="3:66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</row>
    <row r="129" spans="3:66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</row>
    <row r="130" spans="3:66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</row>
    <row r="131" spans="3:66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</row>
    <row r="132" spans="3:66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</row>
    <row r="133" spans="3:66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</row>
    <row r="134" spans="3:66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</row>
    <row r="135" spans="3:66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</row>
    <row r="136" spans="3:66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</row>
    <row r="137" spans="3:66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</row>
    <row r="138" spans="3:66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</row>
    <row r="139" spans="3:66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</row>
    <row r="140" spans="3:66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</row>
    <row r="141" spans="3:66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</row>
    <row r="142" spans="3:66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</row>
    <row r="143" spans="3:66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</row>
    <row r="144" spans="3:66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</row>
    <row r="145" spans="3:66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</row>
    <row r="146" spans="3:66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</row>
    <row r="147" spans="3:66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</row>
    <row r="148" spans="3:66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</row>
    <row r="149" spans="3:66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</row>
    <row r="150" spans="3:66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</row>
    <row r="151" spans="3:66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</row>
    <row r="152" spans="3:66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</row>
    <row r="153" spans="3:66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</row>
    <row r="154" spans="3:66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</row>
    <row r="155" spans="3:66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</row>
    <row r="156" spans="3:66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</row>
    <row r="157" spans="3:66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</row>
    <row r="158" spans="3:66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</row>
    <row r="159" spans="3:66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</row>
    <row r="160" spans="3:66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</row>
    <row r="161" spans="3:66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</row>
    <row r="162" spans="3:66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</row>
    <row r="163" spans="3:66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</row>
    <row r="164" spans="3:66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</row>
    <row r="165" spans="3:66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</row>
    <row r="166" spans="3:66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</row>
    <row r="167" spans="3:66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</row>
    <row r="168" spans="3:66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</row>
    <row r="169" spans="3:66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</row>
    <row r="170" spans="3:66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</row>
    <row r="171" spans="3:66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</row>
    <row r="172" spans="3:66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</row>
    <row r="173" spans="3:66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</row>
    <row r="174" spans="3:66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</row>
    <row r="175" spans="3:66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</row>
    <row r="176" spans="3:66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</row>
    <row r="177" spans="3:66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</row>
    <row r="178" spans="3:66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</row>
    <row r="179" spans="3:66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</row>
    <row r="180" spans="3:66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</row>
    <row r="181" spans="3:66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</row>
    <row r="182" spans="3:66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</row>
    <row r="183" spans="3:66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</row>
    <row r="184" spans="3:66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</row>
    <row r="185" spans="3:66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</row>
    <row r="186" spans="3:66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</row>
    <row r="187" spans="3:66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</row>
    <row r="188" spans="3:66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</row>
    <row r="189" spans="3:66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</row>
    <row r="190" spans="3:66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</row>
    <row r="191" spans="3:66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</row>
    <row r="192" spans="3:66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</row>
    <row r="193" spans="3:66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</row>
    <row r="194" spans="3:66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</row>
    <row r="195" spans="3:66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</row>
    <row r="196" spans="3:66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</row>
    <row r="197" spans="3:66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</row>
    <row r="198" spans="3:66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</row>
    <row r="199" spans="3:66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</row>
    <row r="200" spans="3:66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</row>
    <row r="201" spans="3:66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</row>
    <row r="202" spans="3:66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</row>
    <row r="203" spans="3:66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</row>
    <row r="204" spans="3:66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</row>
    <row r="205" spans="3:66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</row>
    <row r="206" spans="3:66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</row>
    <row r="207" spans="3:66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</row>
    <row r="208" spans="3:66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</row>
    <row r="209" spans="3:66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</row>
    <row r="210" spans="3:66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</row>
    <row r="211" spans="3:66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</row>
    <row r="212" spans="3:66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</row>
    <row r="213" spans="3:66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</row>
    <row r="214" spans="3:66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</row>
    <row r="215" spans="3:66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</row>
    <row r="216" spans="3:66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</row>
    <row r="217" spans="3:66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</row>
    <row r="218" spans="3:66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</row>
    <row r="219" spans="3:66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</row>
    <row r="220" spans="3:66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</row>
    <row r="221" spans="3:66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</row>
    <row r="222" spans="3:66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</row>
    <row r="223" spans="3:66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</row>
    <row r="224" spans="3:66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</row>
    <row r="225" spans="3:66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</row>
    <row r="226" spans="3:66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</row>
    <row r="227" spans="3:66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</row>
    <row r="228" spans="3:66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</row>
    <row r="229" spans="3:66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</row>
    <row r="230" spans="3:66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</row>
    <row r="231" spans="3:66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</row>
    <row r="232" spans="3:66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</row>
    <row r="233" spans="3:66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</row>
    <row r="234" spans="3:66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</row>
    <row r="235" spans="3:66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</row>
    <row r="236" spans="3:66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</row>
    <row r="237" spans="3:66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</row>
    <row r="238" spans="3:66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</row>
    <row r="239" spans="3:66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</row>
    <row r="240" spans="3:66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</row>
    <row r="241" spans="3:66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</row>
    <row r="242" spans="3:66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</row>
    <row r="243" spans="3:66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</row>
    <row r="244" spans="3:66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</row>
    <row r="245" spans="3:66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</row>
    <row r="246" spans="3:66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</row>
    <row r="247" spans="3:66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</row>
    <row r="248" spans="3:66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</row>
    <row r="249" spans="3:66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</row>
    <row r="250" spans="3:66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</row>
    <row r="251" spans="3:66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</row>
    <row r="252" spans="3:66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</row>
    <row r="253" spans="3:66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</row>
    <row r="254" spans="3:66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</row>
    <row r="255" spans="3:66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</row>
    <row r="256" spans="3:66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</row>
    <row r="257" spans="3:66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</row>
    <row r="258" spans="3:66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</row>
    <row r="259" spans="3:66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</row>
    <row r="260" spans="3:66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</row>
    <row r="261" spans="3:66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</row>
    <row r="262" spans="3:66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</row>
    <row r="263" spans="3:66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</row>
    <row r="264" spans="3:66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</row>
    <row r="265" spans="3:66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</row>
    <row r="266" spans="3:66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</row>
    <row r="267" spans="3:66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</row>
    <row r="268" spans="3:66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</row>
    <row r="269" spans="3:66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</row>
    <row r="270" spans="3:66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</row>
    <row r="271" spans="3:66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</row>
    <row r="272" spans="3:66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</row>
    <row r="273" spans="3:66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</row>
    <row r="274" spans="3:66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</row>
    <row r="275" spans="3:66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</row>
    <row r="276" spans="3:66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</row>
    <row r="277" spans="3:66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</row>
    <row r="278" spans="3:66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</row>
    <row r="279" spans="3:66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</row>
    <row r="280" spans="3:66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</row>
    <row r="281" spans="3:66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</row>
    <row r="282" spans="3:66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</row>
    <row r="283" spans="3:66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</row>
    <row r="284" spans="3:66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</row>
    <row r="285" spans="3:66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</row>
    <row r="286" spans="3:66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</row>
    <row r="287" spans="3:66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</row>
    <row r="288" spans="3:66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</row>
    <row r="289" spans="3:66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</row>
    <row r="290" spans="3:66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</row>
    <row r="291" spans="3:66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</row>
    <row r="292" spans="3:66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</row>
    <row r="293" spans="3:66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</row>
    <row r="294" spans="3:66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</row>
    <row r="295" spans="3:66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</row>
    <row r="296" spans="3:66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</row>
    <row r="297" spans="3:66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</row>
    <row r="298" spans="3:66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</row>
    <row r="299" spans="3:66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</row>
    <row r="300" spans="3:66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</row>
    <row r="301" spans="3:66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</row>
    <row r="302" spans="3:66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</row>
    <row r="303" spans="3:66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</row>
    <row r="304" spans="3:66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</row>
    <row r="305" spans="3:66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</row>
    <row r="306" spans="3:66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</row>
    <row r="307" spans="3:66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</row>
    <row r="308" spans="3:66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</row>
    <row r="309" spans="3:66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</row>
    <row r="310" spans="3:66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</row>
    <row r="311" spans="3:66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</row>
    <row r="312" spans="3:66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</row>
    <row r="313" spans="3:66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</row>
    <row r="314" spans="3:66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</row>
    <row r="315" spans="3:66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</row>
    <row r="316" spans="3:66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</row>
    <row r="317" spans="3:66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</row>
    <row r="318" spans="3:66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</row>
    <row r="319" spans="3:66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</row>
    <row r="320" spans="3:66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</row>
    <row r="321" spans="3:66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</row>
    <row r="322" spans="3:66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</row>
    <row r="323" spans="3:66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</row>
    <row r="324" spans="3:66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</row>
  </sheetData>
  <hyperlinks>
    <hyperlink ref="A1" location="Main!A1" display="Main" xr:uid="{E04E9B82-C5EA-4078-8D86-4DA3659EA1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2025-02-10T16:20:30Z</dcterms:created>
  <dcterms:modified xsi:type="dcterms:W3CDTF">2025-02-10T16:40:02Z</dcterms:modified>
</cp:coreProperties>
</file>