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D847A678-2019-47AF-8744-FB2127BEF7D2}" xr6:coauthVersionLast="47" xr6:coauthVersionMax="47" xr10:uidLastSave="{00000000-0000-0000-0000-000000000000}"/>
  <bookViews>
    <workbookView xWindow="-120" yWindow="-120" windowWidth="38640" windowHeight="21060" xr2:uid="{53BA411E-2A41-4FEC-A342-AE8C41391E29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4" i="2" l="1"/>
  <c r="F39" i="2" s="1"/>
  <c r="J6" i="1"/>
  <c r="J26" i="2"/>
  <c r="J21" i="2"/>
  <c r="H41" i="2"/>
  <c r="G41" i="2"/>
  <c r="E41" i="2"/>
  <c r="C41" i="2"/>
  <c r="H40" i="2"/>
  <c r="G40" i="2"/>
  <c r="E40" i="2"/>
  <c r="C40" i="2"/>
  <c r="H39" i="2"/>
  <c r="G39" i="2"/>
  <c r="E39" i="2"/>
  <c r="C39" i="2"/>
  <c r="I41" i="2"/>
  <c r="I40" i="2"/>
  <c r="I39" i="2"/>
  <c r="J38" i="2"/>
  <c r="J37" i="2"/>
  <c r="J36" i="2"/>
  <c r="J35" i="2"/>
  <c r="H38" i="2"/>
  <c r="G38" i="2"/>
  <c r="H37" i="2"/>
  <c r="G37" i="2"/>
  <c r="H36" i="2"/>
  <c r="G36" i="2"/>
  <c r="H35" i="2"/>
  <c r="G35" i="2"/>
  <c r="I38" i="2"/>
  <c r="I37" i="2"/>
  <c r="I36" i="2"/>
  <c r="I35" i="2"/>
  <c r="J34" i="2"/>
  <c r="J33" i="2"/>
  <c r="J32" i="2"/>
  <c r="J31" i="2"/>
  <c r="H34" i="2"/>
  <c r="G34" i="2"/>
  <c r="H33" i="2"/>
  <c r="G33" i="2"/>
  <c r="H32" i="2"/>
  <c r="G32" i="2"/>
  <c r="H31" i="2"/>
  <c r="G31" i="2"/>
  <c r="I34" i="2"/>
  <c r="I33" i="2"/>
  <c r="I32" i="2"/>
  <c r="I31" i="2"/>
  <c r="J28" i="2"/>
  <c r="H28" i="2"/>
  <c r="G28" i="2"/>
  <c r="C28" i="2"/>
  <c r="J14" i="2"/>
  <c r="J18" i="2" s="1"/>
  <c r="J22" i="2" s="1"/>
  <c r="J24" i="2" s="1"/>
  <c r="H14" i="2"/>
  <c r="H18" i="2" s="1"/>
  <c r="H22" i="2" s="1"/>
  <c r="H24" i="2" s="1"/>
  <c r="G14" i="2"/>
  <c r="G18" i="2" s="1"/>
  <c r="G22" i="2" s="1"/>
  <c r="G24" i="2" s="1"/>
  <c r="E14" i="2"/>
  <c r="E18" i="2" s="1"/>
  <c r="E22" i="2" s="1"/>
  <c r="E24" i="2" s="1"/>
  <c r="E26" i="2" s="1"/>
  <c r="E28" i="2" s="1"/>
  <c r="D18" i="2"/>
  <c r="D22" i="2" s="1"/>
  <c r="D24" i="2" s="1"/>
  <c r="D26" i="2" s="1"/>
  <c r="D28" i="2" s="1"/>
  <c r="C14" i="2"/>
  <c r="C18" i="2" s="1"/>
  <c r="C22" i="2" s="1"/>
  <c r="C24" i="2" s="1"/>
  <c r="I14" i="2"/>
  <c r="I18" i="2" s="1"/>
  <c r="I22" i="2" s="1"/>
  <c r="I24" i="2" s="1"/>
  <c r="I26" i="2" s="1"/>
  <c r="I28" i="2" s="1"/>
  <c r="J4" i="1"/>
  <c r="F18" i="2" l="1"/>
  <c r="D41" i="2"/>
  <c r="D39" i="2"/>
  <c r="D40" i="2"/>
  <c r="J7" i="1"/>
  <c r="J39" i="2"/>
  <c r="J40" i="2"/>
  <c r="J41" i="2"/>
  <c r="F40" i="2" l="1"/>
  <c r="F22" i="2"/>
  <c r="F41" i="2" l="1"/>
  <c r="F24" i="2"/>
  <c r="F26" i="2" s="1"/>
  <c r="F28" i="2" s="1"/>
</calcChain>
</file>

<file path=xl/sharedStrings.xml><?xml version="1.0" encoding="utf-8"?>
<sst xmlns="http://schemas.openxmlformats.org/spreadsheetml/2006/main" count="61" uniqueCount="57">
  <si>
    <t>Amer Sports</t>
  </si>
  <si>
    <t>AS</t>
  </si>
  <si>
    <t>Price</t>
  </si>
  <si>
    <t>Shares</t>
  </si>
  <si>
    <t>MC</t>
  </si>
  <si>
    <t>Cash</t>
  </si>
  <si>
    <t>Debt</t>
  </si>
  <si>
    <t>EV</t>
  </si>
  <si>
    <t>IR</t>
  </si>
  <si>
    <t>numbers in mio USD</t>
  </si>
  <si>
    <t>Q324</t>
  </si>
  <si>
    <t>Main</t>
  </si>
  <si>
    <t>Q123</t>
  </si>
  <si>
    <t>Q223</t>
  </si>
  <si>
    <t>Q323</t>
  </si>
  <si>
    <t>Q423</t>
  </si>
  <si>
    <t>Q124</t>
  </si>
  <si>
    <t>Q224</t>
  </si>
  <si>
    <t>Q424</t>
  </si>
  <si>
    <t>Revenue</t>
  </si>
  <si>
    <t>COGS</t>
  </si>
  <si>
    <t>Gross Profit</t>
  </si>
  <si>
    <t>SG&amp;A</t>
  </si>
  <si>
    <t>Impairment Losses</t>
  </si>
  <si>
    <t>Finance Income</t>
  </si>
  <si>
    <t>Finance Cost</t>
  </si>
  <si>
    <t>Extinguishment of Debt</t>
  </si>
  <si>
    <t>Pretax Income</t>
  </si>
  <si>
    <t>Tax Expense</t>
  </si>
  <si>
    <t>Net Income</t>
  </si>
  <si>
    <t>EPS</t>
  </si>
  <si>
    <t>Other Income</t>
  </si>
  <si>
    <t>Operating Income</t>
  </si>
  <si>
    <t>Non Controlling Interest</t>
  </si>
  <si>
    <t>Net Income to Company</t>
  </si>
  <si>
    <t>AMEA</t>
  </si>
  <si>
    <t>America</t>
  </si>
  <si>
    <t>Greater China</t>
  </si>
  <si>
    <t>Asia Pacific</t>
  </si>
  <si>
    <t>Whole Sale</t>
  </si>
  <si>
    <t>DTC</t>
  </si>
  <si>
    <t>Technical Appereal</t>
  </si>
  <si>
    <t>Outdoor Performance</t>
  </si>
  <si>
    <t>Ball &amp; Racquet Sports</t>
  </si>
  <si>
    <t>EMEA Growth</t>
  </si>
  <si>
    <t>America Growth</t>
  </si>
  <si>
    <t>Greater China Growth</t>
  </si>
  <si>
    <t>Asia Pacific Growth</t>
  </si>
  <si>
    <t>Appereal Growth</t>
  </si>
  <si>
    <t>Outdoor Performance Growth</t>
  </si>
  <si>
    <t>Sports Growth</t>
  </si>
  <si>
    <t>Revenue Growth</t>
  </si>
  <si>
    <t xml:space="preserve">Gross Margin </t>
  </si>
  <si>
    <t xml:space="preserve">Operating Margin </t>
  </si>
  <si>
    <t>Tax Rate</t>
  </si>
  <si>
    <t>Brands:</t>
  </si>
  <si>
    <t>Arcitirex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</si>
</sst>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0" fontId="3" fillId="0" borderId="0" xfId="2"/>
    <xf numFmtId="4" fontId="0" fillId="0" borderId="0" xfId="0" applyNumberFormat="1"/>
    <xf numFmtId="164" fontId="0" fillId="0" borderId="0" xfId="0" applyNumberFormat="1"/>
    <xf numFmtId="0" fontId="0" fillId="0" borderId="0" xfId="0" applyAlignment="1">
      <alignment horizontal="right"/>
    </xf>
    <xf numFmtId="164" fontId="2" fillId="0" borderId="0" xfId="0" applyNumberFormat="1" applyFont="1"/>
    <xf numFmtId="9" fontId="0" fillId="0" borderId="0" xfId="1" applyFont="1"/>
  </cellXfs>
  <cellStyles count="3">
    <cellStyle name="Hyperlink" xfId="2" builtinId="8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investors.amersports.com/home/default.asp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BD558-1695-45E0-85FC-8A38EE29A2D5}">
  <dimension ref="A1:K14"/>
  <sheetViews>
    <sheetView tabSelected="1" topLeftCell="C1" zoomScale="200" zoomScaleNormal="200" workbookViewId="0">
      <selection activeCell="J3" sqref="J3"/>
    </sheetView>
  </sheetViews>
  <sheetFormatPr defaultRowHeight="15" x14ac:dyDescent="0.25"/>
  <cols>
    <col min="1" max="1" width="4.28515625" customWidth="1"/>
  </cols>
  <sheetData>
    <row r="1" spans="1:11" x14ac:dyDescent="0.25">
      <c r="A1" s="1" t="s">
        <v>0</v>
      </c>
    </row>
    <row r="2" spans="1:11" x14ac:dyDescent="0.25">
      <c r="A2" t="s">
        <v>9</v>
      </c>
      <c r="I2" t="s">
        <v>2</v>
      </c>
      <c r="J2">
        <v>28.83</v>
      </c>
    </row>
    <row r="3" spans="1:11" x14ac:dyDescent="0.25">
      <c r="I3" t="s">
        <v>3</v>
      </c>
      <c r="J3" s="4">
        <v>519.04641900000001</v>
      </c>
      <c r="K3" s="5" t="s">
        <v>18</v>
      </c>
    </row>
    <row r="4" spans="1:11" x14ac:dyDescent="0.25">
      <c r="B4" t="s">
        <v>1</v>
      </c>
      <c r="I4" t="s">
        <v>4</v>
      </c>
      <c r="J4" s="4">
        <f>+J2*J3</f>
        <v>14964.108259769999</v>
      </c>
    </row>
    <row r="5" spans="1:11" x14ac:dyDescent="0.25">
      <c r="B5" s="2" t="s">
        <v>8</v>
      </c>
      <c r="I5" t="s">
        <v>5</v>
      </c>
      <c r="J5" s="4">
        <v>345.4</v>
      </c>
      <c r="K5" s="5" t="s">
        <v>18</v>
      </c>
    </row>
    <row r="6" spans="1:11" x14ac:dyDescent="0.25">
      <c r="I6" t="s">
        <v>6</v>
      </c>
      <c r="J6" s="4">
        <f>790.8+136.5</f>
        <v>927.3</v>
      </c>
      <c r="K6" s="5" t="s">
        <v>18</v>
      </c>
    </row>
    <row r="7" spans="1:11" x14ac:dyDescent="0.25">
      <c r="I7" t="s">
        <v>7</v>
      </c>
      <c r="J7" s="4">
        <f>+J4-J5+J6</f>
        <v>15546.008259769998</v>
      </c>
    </row>
    <row r="13" spans="1:11" x14ac:dyDescent="0.25">
      <c r="B13" t="s">
        <v>55</v>
      </c>
    </row>
    <row r="14" spans="1:11" x14ac:dyDescent="0.25">
      <c r="B14" t="s">
        <v>56</v>
      </c>
    </row>
  </sheetData>
  <hyperlinks>
    <hyperlink ref="B5" r:id="rId1" xr:uid="{79672040-B71B-4918-A2C9-EF555302471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0E52E-A4D2-4CB7-BF9B-AFB47E0B1996}">
  <dimension ref="A1:AP247"/>
  <sheetViews>
    <sheetView zoomScale="200" zoomScaleNormal="2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12" sqref="A12"/>
    </sheetView>
  </sheetViews>
  <sheetFormatPr defaultRowHeight="15" x14ac:dyDescent="0.25"/>
  <cols>
    <col min="1" max="1" width="5.42578125" bestFit="1" customWidth="1"/>
    <col min="2" max="2" width="31.140625" customWidth="1"/>
  </cols>
  <sheetData>
    <row r="1" spans="1:42" x14ac:dyDescent="0.25">
      <c r="A1" s="2" t="s">
        <v>11</v>
      </c>
    </row>
    <row r="2" spans="1:42" x14ac:dyDescent="0.25">
      <c r="C2" s="5" t="s">
        <v>12</v>
      </c>
      <c r="D2" s="5" t="s">
        <v>13</v>
      </c>
      <c r="E2" s="5" t="s">
        <v>14</v>
      </c>
      <c r="F2" s="5" t="s">
        <v>15</v>
      </c>
      <c r="G2" s="5" t="s">
        <v>16</v>
      </c>
      <c r="H2" s="5" t="s">
        <v>17</v>
      </c>
      <c r="I2" s="5" t="s">
        <v>10</v>
      </c>
      <c r="J2" s="5" t="s">
        <v>18</v>
      </c>
    </row>
    <row r="3" spans="1:42" x14ac:dyDescent="0.25">
      <c r="B3" t="s">
        <v>35</v>
      </c>
      <c r="C3" s="4"/>
      <c r="D3" s="4"/>
      <c r="E3" s="4">
        <v>413</v>
      </c>
      <c r="F3" s="4">
        <v>507.9</v>
      </c>
      <c r="G3" s="4"/>
      <c r="H3" s="4"/>
      <c r="I3" s="4">
        <v>429</v>
      </c>
      <c r="J3" s="4">
        <v>584.4</v>
      </c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</row>
    <row r="4" spans="1:42" x14ac:dyDescent="0.25">
      <c r="B4" t="s">
        <v>36</v>
      </c>
      <c r="C4" s="4"/>
      <c r="D4" s="4"/>
      <c r="E4" s="4">
        <v>455</v>
      </c>
      <c r="F4" s="4">
        <v>454.6</v>
      </c>
      <c r="G4" s="4"/>
      <c r="H4" s="4"/>
      <c r="I4" s="4">
        <v>488</v>
      </c>
      <c r="J4" s="4">
        <v>491.2</v>
      </c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</row>
    <row r="5" spans="1:42" x14ac:dyDescent="0.25">
      <c r="B5" t="s">
        <v>37</v>
      </c>
      <c r="C5" s="4"/>
      <c r="D5" s="4"/>
      <c r="E5" s="4">
        <v>200</v>
      </c>
      <c r="F5" s="4">
        <v>249.5</v>
      </c>
      <c r="G5" s="4"/>
      <c r="H5" s="4"/>
      <c r="I5" s="4">
        <v>313</v>
      </c>
      <c r="J5" s="4">
        <v>383.9</v>
      </c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</row>
    <row r="6" spans="1:42" x14ac:dyDescent="0.25">
      <c r="B6" t="s">
        <v>38</v>
      </c>
      <c r="C6" s="4"/>
      <c r="D6" s="4"/>
      <c r="E6" s="4">
        <v>85</v>
      </c>
      <c r="F6" s="4">
        <v>115.5</v>
      </c>
      <c r="G6" s="4"/>
      <c r="H6" s="4"/>
      <c r="I6" s="4">
        <v>125</v>
      </c>
      <c r="J6" s="4">
        <v>176</v>
      </c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</row>
    <row r="7" spans="1:42" x14ac:dyDescent="0.25">
      <c r="B7" t="s">
        <v>39</v>
      </c>
      <c r="C7" s="4"/>
      <c r="D7" s="4"/>
      <c r="E7" s="4">
        <v>812</v>
      </c>
      <c r="F7" s="4">
        <v>758.5</v>
      </c>
      <c r="G7" s="4"/>
      <c r="H7" s="4"/>
      <c r="I7" s="4">
        <v>874</v>
      </c>
      <c r="J7" s="4">
        <v>802.7</v>
      </c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</row>
    <row r="8" spans="1:42" x14ac:dyDescent="0.25">
      <c r="B8" t="s">
        <v>40</v>
      </c>
      <c r="C8" s="4"/>
      <c r="D8" s="4"/>
      <c r="E8" s="4">
        <v>341</v>
      </c>
      <c r="F8" s="4">
        <v>569</v>
      </c>
      <c r="G8" s="4"/>
      <c r="H8" s="4"/>
      <c r="I8" s="4">
        <v>480</v>
      </c>
      <c r="J8" s="4">
        <v>832.8</v>
      </c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</row>
    <row r="9" spans="1:42" x14ac:dyDescent="0.25">
      <c r="B9" t="s">
        <v>41</v>
      </c>
      <c r="C9" s="4"/>
      <c r="D9" s="4"/>
      <c r="E9" s="4">
        <v>389</v>
      </c>
      <c r="F9" s="4">
        <v>559.4</v>
      </c>
      <c r="G9" s="4"/>
      <c r="H9" s="4"/>
      <c r="I9" s="4">
        <v>520</v>
      </c>
      <c r="J9" s="4">
        <v>745</v>
      </c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</row>
    <row r="10" spans="1:42" x14ac:dyDescent="0.25">
      <c r="B10" t="s">
        <v>42</v>
      </c>
      <c r="C10" s="4"/>
      <c r="D10" s="4"/>
      <c r="E10" s="4">
        <v>495</v>
      </c>
      <c r="F10" s="4">
        <v>525.6</v>
      </c>
      <c r="G10" s="4"/>
      <c r="H10" s="4"/>
      <c r="I10" s="4">
        <v>534</v>
      </c>
      <c r="J10" s="4">
        <v>594.29999999999995</v>
      </c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</row>
    <row r="11" spans="1:42" x14ac:dyDescent="0.25">
      <c r="B11" t="s">
        <v>43</v>
      </c>
      <c r="C11" s="4"/>
      <c r="D11" s="4"/>
      <c r="E11" s="4">
        <v>270</v>
      </c>
      <c r="F11" s="4">
        <v>242.5</v>
      </c>
      <c r="G11" s="4"/>
      <c r="H11" s="4"/>
      <c r="I11" s="4">
        <v>200</v>
      </c>
      <c r="J11" s="4">
        <v>296.2</v>
      </c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</row>
    <row r="12" spans="1:42" x14ac:dyDescent="0.25">
      <c r="B12" s="1" t="s">
        <v>19</v>
      </c>
      <c r="C12" s="6"/>
      <c r="D12" s="6"/>
      <c r="E12" s="6">
        <v>1153.0999999999999</v>
      </c>
      <c r="F12" s="6">
        <v>1327.5</v>
      </c>
      <c r="G12" s="6"/>
      <c r="H12" s="6"/>
      <c r="I12" s="6">
        <v>1353.8</v>
      </c>
      <c r="J12" s="6">
        <v>1635.5</v>
      </c>
      <c r="K12" s="6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</row>
    <row r="13" spans="1:42" x14ac:dyDescent="0.25">
      <c r="B13" t="s">
        <v>20</v>
      </c>
      <c r="C13" s="4"/>
      <c r="D13" s="4">
        <v>631.79999999999995</v>
      </c>
      <c r="E13" s="4">
        <v>564.9</v>
      </c>
      <c r="F13" s="4">
        <v>631.79999999999995</v>
      </c>
      <c r="G13" s="4"/>
      <c r="H13" s="4"/>
      <c r="I13" s="4">
        <v>606.5</v>
      </c>
      <c r="J13" s="4">
        <v>718</v>
      </c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</row>
    <row r="14" spans="1:42" x14ac:dyDescent="0.25">
      <c r="B14" t="s">
        <v>21</v>
      </c>
      <c r="C14" s="4">
        <f t="shared" ref="C14:H14" si="0">+C12-C13</f>
        <v>0</v>
      </c>
      <c r="D14" s="4"/>
      <c r="E14" s="4">
        <f t="shared" si="0"/>
        <v>588.19999999999993</v>
      </c>
      <c r="F14" s="4">
        <f t="shared" ref="F14" si="1">+F12-F13</f>
        <v>695.7</v>
      </c>
      <c r="G14" s="4">
        <f t="shared" si="0"/>
        <v>0</v>
      </c>
      <c r="H14" s="4">
        <f t="shared" si="0"/>
        <v>0</v>
      </c>
      <c r="I14" s="4">
        <f>+I12-I13</f>
        <v>747.3</v>
      </c>
      <c r="J14" s="4">
        <f t="shared" ref="J14" si="2">+J12-J13</f>
        <v>917.5</v>
      </c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</row>
    <row r="15" spans="1:42" x14ac:dyDescent="0.25">
      <c r="B15" t="s">
        <v>22</v>
      </c>
      <c r="C15" s="4"/>
      <c r="D15" s="4"/>
      <c r="E15" s="4">
        <v>488.1</v>
      </c>
      <c r="F15" s="4">
        <v>646</v>
      </c>
      <c r="G15" s="4"/>
      <c r="H15" s="4"/>
      <c r="I15" s="4">
        <v>586.5</v>
      </c>
      <c r="J15" s="4">
        <v>732.3</v>
      </c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</row>
    <row r="16" spans="1:42" x14ac:dyDescent="0.25">
      <c r="B16" t="s">
        <v>23</v>
      </c>
      <c r="C16" s="4"/>
      <c r="D16" s="4"/>
      <c r="E16" s="4">
        <v>-2.9</v>
      </c>
      <c r="F16" s="4">
        <v>-2.2000000000000002</v>
      </c>
      <c r="G16" s="4"/>
      <c r="H16" s="4"/>
      <c r="I16" s="4">
        <v>0</v>
      </c>
      <c r="J16" s="4">
        <v>-0.6</v>
      </c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</row>
    <row r="17" spans="2:40" x14ac:dyDescent="0.25">
      <c r="B17" t="s">
        <v>31</v>
      </c>
      <c r="C17" s="4"/>
      <c r="D17" s="4"/>
      <c r="E17" s="4">
        <v>1.7</v>
      </c>
      <c r="F17" s="4">
        <v>7.9</v>
      </c>
      <c r="G17" s="4"/>
      <c r="H17" s="4"/>
      <c r="I17" s="4">
        <v>15.9</v>
      </c>
      <c r="J17" s="4">
        <v>7.8</v>
      </c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</row>
    <row r="18" spans="2:40" x14ac:dyDescent="0.25">
      <c r="B18" t="s">
        <v>32</v>
      </c>
      <c r="C18" s="4">
        <f t="shared" ref="C18:H18" si="3">+C14-C15-C16+C17</f>
        <v>0</v>
      </c>
      <c r="D18" s="4">
        <f t="shared" si="3"/>
        <v>0</v>
      </c>
      <c r="E18" s="4">
        <f t="shared" si="3"/>
        <v>104.69999999999992</v>
      </c>
      <c r="F18" s="4">
        <f t="shared" ref="F18" si="4">+F14-F15-F16+F17</f>
        <v>59.800000000000047</v>
      </c>
      <c r="G18" s="4">
        <f t="shared" si="3"/>
        <v>0</v>
      </c>
      <c r="H18" s="4">
        <f t="shared" si="3"/>
        <v>0</v>
      </c>
      <c r="I18" s="4">
        <f>+I14-I15-I16+I17</f>
        <v>176.69999999999996</v>
      </c>
      <c r="J18" s="4">
        <f t="shared" ref="J18" si="5">+J14-J15-J16+J17</f>
        <v>193.60000000000005</v>
      </c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</row>
    <row r="19" spans="2:40" x14ac:dyDescent="0.25">
      <c r="B19" t="s">
        <v>24</v>
      </c>
      <c r="C19" s="4"/>
      <c r="D19" s="4"/>
      <c r="E19" s="4">
        <v>1.4</v>
      </c>
      <c r="F19" s="4">
        <v>1.9</v>
      </c>
      <c r="G19" s="4"/>
      <c r="H19" s="4"/>
      <c r="I19" s="4">
        <v>1.1000000000000001</v>
      </c>
      <c r="J19" s="4">
        <v>2.5</v>
      </c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</row>
    <row r="20" spans="2:40" x14ac:dyDescent="0.25">
      <c r="B20" t="s">
        <v>25</v>
      </c>
      <c r="C20" s="4"/>
      <c r="D20" s="4"/>
      <c r="E20" s="4">
        <v>109.4</v>
      </c>
      <c r="F20" s="4">
        <v>109.4</v>
      </c>
      <c r="G20" s="4"/>
      <c r="H20" s="4"/>
      <c r="I20" s="4">
        <v>48.9</v>
      </c>
      <c r="J20" s="4">
        <v>64.099999999999994</v>
      </c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</row>
    <row r="21" spans="2:40" x14ac:dyDescent="0.25">
      <c r="B21" t="s">
        <v>26</v>
      </c>
      <c r="C21" s="4"/>
      <c r="D21" s="4"/>
      <c r="E21" s="4">
        <v>0</v>
      </c>
      <c r="F21" s="4">
        <v>7.3</v>
      </c>
      <c r="G21" s="4"/>
      <c r="H21" s="4"/>
      <c r="I21" s="4">
        <v>0</v>
      </c>
      <c r="J21" s="4">
        <f>43.6+17.5</f>
        <v>61.1</v>
      </c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</row>
    <row r="22" spans="2:40" x14ac:dyDescent="0.25">
      <c r="B22" t="s">
        <v>27</v>
      </c>
      <c r="C22" s="4">
        <f t="shared" ref="C22:H22" si="6">+C18+C19-C20-C21</f>
        <v>0</v>
      </c>
      <c r="D22" s="4">
        <f t="shared" si="6"/>
        <v>0</v>
      </c>
      <c r="E22" s="4">
        <f t="shared" si="6"/>
        <v>-3.3000000000000824</v>
      </c>
      <c r="F22" s="4">
        <f t="shared" ref="F22" si="7">+F18+F19-F20-F21</f>
        <v>-54.999999999999957</v>
      </c>
      <c r="G22" s="4">
        <f t="shared" si="6"/>
        <v>0</v>
      </c>
      <c r="H22" s="4">
        <f t="shared" si="6"/>
        <v>0</v>
      </c>
      <c r="I22" s="4">
        <f>+I18+I19-I20-I21</f>
        <v>128.89999999999995</v>
      </c>
      <c r="J22" s="4">
        <f t="shared" ref="J22" si="8">+J18+J19-J20-J21</f>
        <v>70.900000000000063</v>
      </c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</row>
    <row r="23" spans="2:40" x14ac:dyDescent="0.25">
      <c r="B23" t="s">
        <v>28</v>
      </c>
      <c r="C23" s="4"/>
      <c r="D23" s="4"/>
      <c r="E23" s="4">
        <v>32.6</v>
      </c>
      <c r="F23" s="4">
        <v>39.799999999999997</v>
      </c>
      <c r="G23" s="4"/>
      <c r="H23" s="4"/>
      <c r="I23" s="4">
        <v>72.7</v>
      </c>
      <c r="J23" s="4">
        <v>53.8</v>
      </c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</row>
    <row r="24" spans="2:40" x14ac:dyDescent="0.25">
      <c r="B24" t="s">
        <v>29</v>
      </c>
      <c r="C24" s="4">
        <f t="shared" ref="C24:H24" si="9">+C22-C23</f>
        <v>0</v>
      </c>
      <c r="D24" s="4">
        <f t="shared" si="9"/>
        <v>0</v>
      </c>
      <c r="E24" s="4">
        <f t="shared" si="9"/>
        <v>-35.900000000000084</v>
      </c>
      <c r="F24" s="4">
        <f t="shared" ref="F24" si="10">+F22-F23</f>
        <v>-94.799999999999955</v>
      </c>
      <c r="G24" s="4">
        <f t="shared" si="9"/>
        <v>0</v>
      </c>
      <c r="H24" s="4">
        <f t="shared" si="9"/>
        <v>0</v>
      </c>
      <c r="I24" s="4">
        <f>+I22-I23</f>
        <v>56.199999999999946</v>
      </c>
      <c r="J24" s="4">
        <f t="shared" ref="J24" si="11">+J22-J23</f>
        <v>17.100000000000065</v>
      </c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</row>
    <row r="25" spans="2:40" x14ac:dyDescent="0.25">
      <c r="B25" t="s">
        <v>33</v>
      </c>
      <c r="C25" s="4"/>
      <c r="D25" s="4"/>
      <c r="E25" s="4">
        <v>1.8</v>
      </c>
      <c r="F25" s="4">
        <v>-1.9</v>
      </c>
      <c r="G25" s="4"/>
      <c r="H25" s="4"/>
      <c r="I25" s="4">
        <v>0.4</v>
      </c>
      <c r="J25" s="4">
        <v>1.7</v>
      </c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</row>
    <row r="26" spans="2:40" x14ac:dyDescent="0.25">
      <c r="B26" t="s">
        <v>34</v>
      </c>
      <c r="C26" s="4"/>
      <c r="D26" s="4">
        <f>+D24-D25</f>
        <v>0</v>
      </c>
      <c r="E26" s="4">
        <f>+E24-E25</f>
        <v>-37.700000000000081</v>
      </c>
      <c r="F26" s="4">
        <f>+F24-F25</f>
        <v>-92.899999999999949</v>
      </c>
      <c r="G26" s="4"/>
      <c r="H26" s="4"/>
      <c r="I26" s="4">
        <f>+I24-I25</f>
        <v>55.799999999999947</v>
      </c>
      <c r="J26" s="4">
        <f>+J24-J25</f>
        <v>15.400000000000066</v>
      </c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</row>
    <row r="27" spans="2:40" x14ac:dyDescent="0.25"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</row>
    <row r="28" spans="2:40" x14ac:dyDescent="0.25">
      <c r="B28" t="s">
        <v>30</v>
      </c>
      <c r="C28" s="3" t="e">
        <f t="shared" ref="C28:H28" si="12">+C26/C29</f>
        <v>#DIV/0!</v>
      </c>
      <c r="D28" s="3" t="e">
        <f t="shared" si="12"/>
        <v>#DIV/0!</v>
      </c>
      <c r="E28" s="3">
        <f t="shared" si="12"/>
        <v>-9.8049515041507121E-2</v>
      </c>
      <c r="F28" s="3">
        <f t="shared" si="12"/>
        <v>-0.24161273069909781</v>
      </c>
      <c r="G28" s="3" t="e">
        <f t="shared" si="12"/>
        <v>#DIV/0!</v>
      </c>
      <c r="H28" s="3" t="e">
        <f t="shared" si="12"/>
        <v>#DIV/0!</v>
      </c>
      <c r="I28" s="3">
        <f>+I26/I29</f>
        <v>0.1104048258068074</v>
      </c>
      <c r="J28" s="3">
        <f t="shared" ref="J28" si="13">+J26/J29</f>
        <v>2.9669793367748994E-2</v>
      </c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</row>
    <row r="29" spans="2:40" x14ac:dyDescent="0.25">
      <c r="B29" t="s">
        <v>3</v>
      </c>
      <c r="C29" s="4"/>
      <c r="D29" s="4"/>
      <c r="E29" s="4">
        <v>384.49960700000003</v>
      </c>
      <c r="F29" s="4">
        <v>384.49960700000003</v>
      </c>
      <c r="G29" s="4"/>
      <c r="H29" s="4"/>
      <c r="I29" s="4">
        <v>505.41269</v>
      </c>
      <c r="J29" s="4">
        <v>519.04641900000001</v>
      </c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</row>
    <row r="30" spans="2:40" x14ac:dyDescent="0.25"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</row>
    <row r="31" spans="2:40" x14ac:dyDescent="0.25">
      <c r="B31" t="s">
        <v>44</v>
      </c>
      <c r="C31" s="4"/>
      <c r="D31" s="4"/>
      <c r="E31" s="4"/>
      <c r="F31" s="4"/>
      <c r="G31" s="7" t="e">
        <f t="shared" ref="G31:H34" si="14">+G3/C3-1</f>
        <v>#DIV/0!</v>
      </c>
      <c r="H31" s="7" t="e">
        <f t="shared" si="14"/>
        <v>#DIV/0!</v>
      </c>
      <c r="I31" s="7">
        <f>+I3/E3-1</f>
        <v>3.874092009685226E-2</v>
      </c>
      <c r="J31" s="7">
        <f>+J3/F3-1</f>
        <v>0.15062020082693439</v>
      </c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</row>
    <row r="32" spans="2:40" x14ac:dyDescent="0.25">
      <c r="B32" t="s">
        <v>45</v>
      </c>
      <c r="C32" s="4"/>
      <c r="D32" s="4"/>
      <c r="E32" s="4"/>
      <c r="F32" s="4"/>
      <c r="G32" s="7" t="e">
        <f t="shared" si="14"/>
        <v>#DIV/0!</v>
      </c>
      <c r="H32" s="7" t="e">
        <f t="shared" si="14"/>
        <v>#DIV/0!</v>
      </c>
      <c r="I32" s="7">
        <f t="shared" ref="I32:J34" si="15">+I4/E4-1</f>
        <v>7.2527472527472492E-2</v>
      </c>
      <c r="J32" s="7">
        <f t="shared" si="15"/>
        <v>8.0510338759348876E-2</v>
      </c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</row>
    <row r="33" spans="2:40" x14ac:dyDescent="0.25">
      <c r="B33" t="s">
        <v>46</v>
      </c>
      <c r="C33" s="4"/>
      <c r="D33" s="4"/>
      <c r="E33" s="4"/>
      <c r="F33" s="4"/>
      <c r="G33" s="7" t="e">
        <f t="shared" si="14"/>
        <v>#DIV/0!</v>
      </c>
      <c r="H33" s="7" t="e">
        <f t="shared" si="14"/>
        <v>#DIV/0!</v>
      </c>
      <c r="I33" s="7">
        <f t="shared" si="15"/>
        <v>0.56499999999999995</v>
      </c>
      <c r="J33" s="7">
        <f t="shared" si="15"/>
        <v>0.5386773547094188</v>
      </c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</row>
    <row r="34" spans="2:40" x14ac:dyDescent="0.25">
      <c r="B34" t="s">
        <v>47</v>
      </c>
      <c r="C34" s="4"/>
      <c r="D34" s="4"/>
      <c r="E34" s="4"/>
      <c r="F34" s="4"/>
      <c r="G34" s="7" t="e">
        <f t="shared" si="14"/>
        <v>#DIV/0!</v>
      </c>
      <c r="H34" s="7" t="e">
        <f t="shared" si="14"/>
        <v>#DIV/0!</v>
      </c>
      <c r="I34" s="7">
        <f t="shared" si="15"/>
        <v>0.47058823529411775</v>
      </c>
      <c r="J34" s="7">
        <f t="shared" si="15"/>
        <v>0.52380952380952372</v>
      </c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</row>
    <row r="35" spans="2:40" x14ac:dyDescent="0.25">
      <c r="B35" t="s">
        <v>48</v>
      </c>
      <c r="C35" s="4"/>
      <c r="D35" s="4"/>
      <c r="E35" s="4"/>
      <c r="F35" s="4"/>
      <c r="G35" s="7" t="e">
        <f t="shared" ref="G35:H38" si="16">+G9/C9-1</f>
        <v>#DIV/0!</v>
      </c>
      <c r="H35" s="7" t="e">
        <f t="shared" si="16"/>
        <v>#DIV/0!</v>
      </c>
      <c r="I35" s="7">
        <f>+I9/E9-1</f>
        <v>0.33676092544987157</v>
      </c>
      <c r="J35" s="7">
        <f>+J9/F9-1</f>
        <v>0.33178405434394009</v>
      </c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</row>
    <row r="36" spans="2:40" x14ac:dyDescent="0.25">
      <c r="B36" t="s">
        <v>49</v>
      </c>
      <c r="C36" s="4"/>
      <c r="D36" s="4"/>
      <c r="E36" s="4"/>
      <c r="F36" s="4"/>
      <c r="G36" s="7" t="e">
        <f t="shared" si="16"/>
        <v>#DIV/0!</v>
      </c>
      <c r="H36" s="7" t="e">
        <f t="shared" si="16"/>
        <v>#DIV/0!</v>
      </c>
      <c r="I36" s="7">
        <f t="shared" ref="I36:J38" si="17">+I10/E10-1</f>
        <v>7.8787878787878851E-2</v>
      </c>
      <c r="J36" s="7">
        <f t="shared" si="17"/>
        <v>0.13070776255707739</v>
      </c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</row>
    <row r="37" spans="2:40" x14ac:dyDescent="0.25">
      <c r="B37" t="s">
        <v>50</v>
      </c>
      <c r="C37" s="4"/>
      <c r="D37" s="4"/>
      <c r="E37" s="4"/>
      <c r="F37" s="4"/>
      <c r="G37" s="7" t="e">
        <f t="shared" si="16"/>
        <v>#DIV/0!</v>
      </c>
      <c r="H37" s="7" t="e">
        <f t="shared" si="16"/>
        <v>#DIV/0!</v>
      </c>
      <c r="I37" s="7">
        <f t="shared" si="17"/>
        <v>-0.2592592592592593</v>
      </c>
      <c r="J37" s="7">
        <f t="shared" si="17"/>
        <v>0.22144329896907222</v>
      </c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</row>
    <row r="38" spans="2:40" x14ac:dyDescent="0.25">
      <c r="B38" t="s">
        <v>51</v>
      </c>
      <c r="C38" s="4"/>
      <c r="D38" s="4"/>
      <c r="E38" s="4"/>
      <c r="F38" s="4"/>
      <c r="G38" s="7" t="e">
        <f t="shared" si="16"/>
        <v>#DIV/0!</v>
      </c>
      <c r="H38" s="7" t="e">
        <f t="shared" si="16"/>
        <v>#DIV/0!</v>
      </c>
      <c r="I38" s="7">
        <f t="shared" si="17"/>
        <v>0.17405255398491026</v>
      </c>
      <c r="J38" s="7">
        <f t="shared" si="17"/>
        <v>0.23201506591337107</v>
      </c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</row>
    <row r="39" spans="2:40" x14ac:dyDescent="0.25">
      <c r="B39" t="s">
        <v>52</v>
      </c>
      <c r="C39" s="7" t="e">
        <f t="shared" ref="C39:H39" si="18">+C14/C12</f>
        <v>#DIV/0!</v>
      </c>
      <c r="D39" s="7" t="e">
        <f t="shared" si="18"/>
        <v>#DIV/0!</v>
      </c>
      <c r="E39" s="7">
        <f t="shared" si="18"/>
        <v>0.51010320006937815</v>
      </c>
      <c r="F39" s="7">
        <f t="shared" si="18"/>
        <v>0.52406779661016956</v>
      </c>
      <c r="G39" s="7" t="e">
        <f t="shared" si="18"/>
        <v>#DIV/0!</v>
      </c>
      <c r="H39" s="7" t="e">
        <f t="shared" si="18"/>
        <v>#DIV/0!</v>
      </c>
      <c r="I39" s="7">
        <f>+I14/I12</f>
        <v>0.55200177278770868</v>
      </c>
      <c r="J39" s="7">
        <f>+J14/J12</f>
        <v>0.56099052277590955</v>
      </c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</row>
    <row r="40" spans="2:40" x14ac:dyDescent="0.25">
      <c r="B40" t="s">
        <v>53</v>
      </c>
      <c r="C40" s="7" t="e">
        <f t="shared" ref="C40:H40" si="19">+C18/C12</f>
        <v>#DIV/0!</v>
      </c>
      <c r="D40" s="7" t="e">
        <f t="shared" si="19"/>
        <v>#DIV/0!</v>
      </c>
      <c r="E40" s="7">
        <f t="shared" si="19"/>
        <v>9.0798716503338761E-2</v>
      </c>
      <c r="F40" s="7">
        <f t="shared" si="19"/>
        <v>4.5047080979284407E-2</v>
      </c>
      <c r="G40" s="7" t="e">
        <f t="shared" si="19"/>
        <v>#DIV/0!</v>
      </c>
      <c r="H40" s="7" t="e">
        <f t="shared" si="19"/>
        <v>#DIV/0!</v>
      </c>
      <c r="I40" s="7">
        <f>+I18/I12</f>
        <v>0.13052149505096763</v>
      </c>
      <c r="J40" s="7">
        <f>+J18/J12</f>
        <v>0.11837358605930912</v>
      </c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</row>
    <row r="41" spans="2:40" x14ac:dyDescent="0.25">
      <c r="B41" t="s">
        <v>54</v>
      </c>
      <c r="C41" s="7" t="e">
        <f t="shared" ref="C41:H41" si="20">+C23/C22</f>
        <v>#DIV/0!</v>
      </c>
      <c r="D41" s="7" t="e">
        <f t="shared" si="20"/>
        <v>#DIV/0!</v>
      </c>
      <c r="E41" s="7">
        <f t="shared" si="20"/>
        <v>-9.878787878787632</v>
      </c>
      <c r="F41" s="7">
        <f t="shared" si="20"/>
        <v>-0.72363636363636419</v>
      </c>
      <c r="G41" s="7" t="e">
        <f t="shared" si="20"/>
        <v>#DIV/0!</v>
      </c>
      <c r="H41" s="7" t="e">
        <f t="shared" si="20"/>
        <v>#DIV/0!</v>
      </c>
      <c r="I41" s="7">
        <f>+I23/I22</f>
        <v>0.56400310318076052</v>
      </c>
      <c r="J41" s="7">
        <f>+J23/J22</f>
        <v>0.75881523272214313</v>
      </c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</row>
    <row r="42" spans="2:40" x14ac:dyDescent="0.25"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</row>
    <row r="43" spans="2:40" x14ac:dyDescent="0.25"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</row>
    <row r="44" spans="2:40" x14ac:dyDescent="0.25"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</row>
    <row r="45" spans="2:40" x14ac:dyDescent="0.25"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</row>
    <row r="46" spans="2:40" x14ac:dyDescent="0.25"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</row>
    <row r="47" spans="2:40" x14ac:dyDescent="0.25"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</row>
    <row r="48" spans="2:40" x14ac:dyDescent="0.25"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</row>
    <row r="49" spans="3:40" x14ac:dyDescent="0.25"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</row>
    <row r="50" spans="3:40" x14ac:dyDescent="0.25"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</row>
    <row r="51" spans="3:40" x14ac:dyDescent="0.25"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</row>
    <row r="52" spans="3:40" x14ac:dyDescent="0.25"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</row>
    <row r="53" spans="3:40" x14ac:dyDescent="0.25"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</row>
    <row r="54" spans="3:40" x14ac:dyDescent="0.25"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</row>
    <row r="55" spans="3:40" x14ac:dyDescent="0.25"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</row>
    <row r="56" spans="3:40" x14ac:dyDescent="0.25"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</row>
    <row r="57" spans="3:40" x14ac:dyDescent="0.25"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</row>
    <row r="58" spans="3:40" x14ac:dyDescent="0.25"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</row>
    <row r="59" spans="3:40" x14ac:dyDescent="0.25"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</row>
    <row r="60" spans="3:40" x14ac:dyDescent="0.25"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</row>
    <row r="61" spans="3:40" x14ac:dyDescent="0.25"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</row>
    <row r="62" spans="3:40" x14ac:dyDescent="0.25"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</row>
    <row r="63" spans="3:40" x14ac:dyDescent="0.25"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</row>
    <row r="64" spans="3:40" x14ac:dyDescent="0.25"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</row>
    <row r="65" spans="3:40" x14ac:dyDescent="0.25"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</row>
    <row r="66" spans="3:40" x14ac:dyDescent="0.25"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</row>
    <row r="67" spans="3:40" x14ac:dyDescent="0.25"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</row>
    <row r="68" spans="3:40" x14ac:dyDescent="0.25"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</row>
    <row r="69" spans="3:40" x14ac:dyDescent="0.25"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</row>
    <row r="70" spans="3:40" x14ac:dyDescent="0.25"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</row>
    <row r="71" spans="3:40" x14ac:dyDescent="0.25"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</row>
    <row r="72" spans="3:40" x14ac:dyDescent="0.25"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</row>
    <row r="73" spans="3:40" x14ac:dyDescent="0.25"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</row>
    <row r="74" spans="3:40" x14ac:dyDescent="0.25"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</row>
    <row r="75" spans="3:40" x14ac:dyDescent="0.25"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</row>
    <row r="76" spans="3:40" x14ac:dyDescent="0.25"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</row>
    <row r="77" spans="3:40" x14ac:dyDescent="0.25"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</row>
    <row r="78" spans="3:40" x14ac:dyDescent="0.25"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</row>
    <row r="79" spans="3:40" x14ac:dyDescent="0.25"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</row>
    <row r="80" spans="3:40" x14ac:dyDescent="0.25"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</row>
    <row r="81" spans="3:40" x14ac:dyDescent="0.25"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</row>
    <row r="82" spans="3:40" x14ac:dyDescent="0.25"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</row>
    <row r="83" spans="3:40" x14ac:dyDescent="0.25"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</row>
    <row r="84" spans="3:40" x14ac:dyDescent="0.25"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</row>
    <row r="85" spans="3:40" x14ac:dyDescent="0.25"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</row>
    <row r="86" spans="3:40" x14ac:dyDescent="0.25"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</row>
    <row r="87" spans="3:40" x14ac:dyDescent="0.25"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</row>
    <row r="88" spans="3:40" x14ac:dyDescent="0.25"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</row>
    <row r="89" spans="3:40" x14ac:dyDescent="0.25"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</row>
    <row r="90" spans="3:40" x14ac:dyDescent="0.25"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</row>
    <row r="91" spans="3:40" x14ac:dyDescent="0.25"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</row>
    <row r="92" spans="3:40" x14ac:dyDescent="0.25"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</row>
    <row r="93" spans="3:40" x14ac:dyDescent="0.25"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</row>
    <row r="94" spans="3:40" x14ac:dyDescent="0.25"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</row>
    <row r="95" spans="3:40" x14ac:dyDescent="0.25"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</row>
    <row r="96" spans="3:40" x14ac:dyDescent="0.25"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</row>
    <row r="97" spans="3:40" x14ac:dyDescent="0.25"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</row>
    <row r="98" spans="3:40" x14ac:dyDescent="0.25"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</row>
    <row r="99" spans="3:40" x14ac:dyDescent="0.25"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</row>
    <row r="100" spans="3:40" x14ac:dyDescent="0.25"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</row>
    <row r="101" spans="3:40" x14ac:dyDescent="0.25"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</row>
    <row r="102" spans="3:40" x14ac:dyDescent="0.25"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</row>
    <row r="103" spans="3:40" x14ac:dyDescent="0.25"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</row>
    <row r="104" spans="3:40" x14ac:dyDescent="0.25"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</row>
    <row r="105" spans="3:40" x14ac:dyDescent="0.25"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</row>
    <row r="106" spans="3:40" x14ac:dyDescent="0.25"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</row>
    <row r="107" spans="3:40" x14ac:dyDescent="0.25"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</row>
    <row r="108" spans="3:40" x14ac:dyDescent="0.25"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</row>
    <row r="109" spans="3:40" x14ac:dyDescent="0.25"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</row>
    <row r="110" spans="3:40" x14ac:dyDescent="0.25"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</row>
    <row r="111" spans="3:40" x14ac:dyDescent="0.25"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</row>
    <row r="112" spans="3:40" x14ac:dyDescent="0.25"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</row>
    <row r="113" spans="3:40" x14ac:dyDescent="0.25"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</row>
    <row r="114" spans="3:40" x14ac:dyDescent="0.25"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</row>
    <row r="115" spans="3:40" x14ac:dyDescent="0.25"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</row>
    <row r="116" spans="3:40" x14ac:dyDescent="0.25"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</row>
    <row r="117" spans="3:40" x14ac:dyDescent="0.25"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</row>
    <row r="118" spans="3:40" x14ac:dyDescent="0.25"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</row>
    <row r="119" spans="3:40" x14ac:dyDescent="0.25"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</row>
    <row r="120" spans="3:40" x14ac:dyDescent="0.25"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</row>
    <row r="121" spans="3:40" x14ac:dyDescent="0.25"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</row>
    <row r="122" spans="3:40" x14ac:dyDescent="0.25"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</row>
    <row r="123" spans="3:40" x14ac:dyDescent="0.25"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</row>
    <row r="124" spans="3:40" x14ac:dyDescent="0.25"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</row>
    <row r="125" spans="3:40" x14ac:dyDescent="0.25"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</row>
    <row r="126" spans="3:40" x14ac:dyDescent="0.25"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</row>
    <row r="127" spans="3:40" x14ac:dyDescent="0.25"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</row>
    <row r="128" spans="3:40" x14ac:dyDescent="0.25"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</row>
    <row r="129" spans="3:40" x14ac:dyDescent="0.25"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</row>
    <row r="130" spans="3:40" x14ac:dyDescent="0.25"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</row>
    <row r="131" spans="3:40" x14ac:dyDescent="0.25"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</row>
    <row r="132" spans="3:40" x14ac:dyDescent="0.25"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</row>
    <row r="133" spans="3:40" x14ac:dyDescent="0.25"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</row>
    <row r="134" spans="3:40" x14ac:dyDescent="0.25"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</row>
    <row r="135" spans="3:40" x14ac:dyDescent="0.25"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</row>
    <row r="136" spans="3:40" x14ac:dyDescent="0.25"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</row>
    <row r="137" spans="3:40" x14ac:dyDescent="0.25"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</row>
    <row r="138" spans="3:40" x14ac:dyDescent="0.25"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</row>
    <row r="139" spans="3:40" x14ac:dyDescent="0.25"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</row>
    <row r="140" spans="3:40" x14ac:dyDescent="0.25"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</row>
    <row r="141" spans="3:40" x14ac:dyDescent="0.25"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</row>
    <row r="142" spans="3:40" x14ac:dyDescent="0.25"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</row>
    <row r="143" spans="3:40" x14ac:dyDescent="0.25"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</row>
    <row r="144" spans="3:40" x14ac:dyDescent="0.25"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</row>
    <row r="145" spans="3:40" x14ac:dyDescent="0.25"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</row>
    <row r="146" spans="3:40" x14ac:dyDescent="0.25"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</row>
    <row r="147" spans="3:40" x14ac:dyDescent="0.25"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</row>
    <row r="148" spans="3:40" x14ac:dyDescent="0.25"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</row>
    <row r="149" spans="3:40" x14ac:dyDescent="0.25"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</row>
    <row r="150" spans="3:40" x14ac:dyDescent="0.25"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</row>
    <row r="151" spans="3:40" x14ac:dyDescent="0.25"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</row>
    <row r="152" spans="3:40" x14ac:dyDescent="0.25"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</row>
    <row r="153" spans="3:40" x14ac:dyDescent="0.25"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</row>
    <row r="154" spans="3:40" x14ac:dyDescent="0.25"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</row>
    <row r="155" spans="3:40" x14ac:dyDescent="0.25"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</row>
    <row r="156" spans="3:40" x14ac:dyDescent="0.25"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</row>
    <row r="157" spans="3:40" x14ac:dyDescent="0.25"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</row>
    <row r="158" spans="3:40" x14ac:dyDescent="0.25"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</row>
    <row r="159" spans="3:40" x14ac:dyDescent="0.25"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</row>
    <row r="160" spans="3:40" x14ac:dyDescent="0.25"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</row>
    <row r="161" spans="3:40" x14ac:dyDescent="0.25"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</row>
    <row r="162" spans="3:40" x14ac:dyDescent="0.25"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</row>
    <row r="163" spans="3:40" x14ac:dyDescent="0.25"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</row>
    <row r="164" spans="3:40" x14ac:dyDescent="0.25"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</row>
    <row r="165" spans="3:40" x14ac:dyDescent="0.25"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</row>
    <row r="166" spans="3:40" x14ac:dyDescent="0.25"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</row>
    <row r="167" spans="3:40" x14ac:dyDescent="0.25"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</row>
    <row r="168" spans="3:40" x14ac:dyDescent="0.25"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</row>
    <row r="169" spans="3:40" x14ac:dyDescent="0.25"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</row>
    <row r="170" spans="3:40" x14ac:dyDescent="0.25"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</row>
    <row r="171" spans="3:40" x14ac:dyDescent="0.25"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</row>
    <row r="172" spans="3:40" x14ac:dyDescent="0.25"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</row>
    <row r="173" spans="3:40" x14ac:dyDescent="0.25"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</row>
    <row r="174" spans="3:40" x14ac:dyDescent="0.25"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</row>
    <row r="175" spans="3:40" x14ac:dyDescent="0.25"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</row>
    <row r="176" spans="3:40" x14ac:dyDescent="0.25"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</row>
    <row r="177" spans="3:40" x14ac:dyDescent="0.25"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</row>
    <row r="178" spans="3:40" x14ac:dyDescent="0.25"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</row>
    <row r="179" spans="3:40" x14ac:dyDescent="0.25"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</row>
    <row r="180" spans="3:40" x14ac:dyDescent="0.25"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</row>
    <row r="181" spans="3:40" x14ac:dyDescent="0.25"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</row>
    <row r="182" spans="3:40" x14ac:dyDescent="0.25"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</row>
    <row r="183" spans="3:40" x14ac:dyDescent="0.25"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</row>
    <row r="184" spans="3:40" x14ac:dyDescent="0.25"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</row>
    <row r="185" spans="3:40" x14ac:dyDescent="0.25"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</row>
    <row r="186" spans="3:40" x14ac:dyDescent="0.25"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</row>
    <row r="187" spans="3:40" x14ac:dyDescent="0.25"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</row>
    <row r="188" spans="3:40" x14ac:dyDescent="0.25"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</row>
    <row r="189" spans="3:40" x14ac:dyDescent="0.25"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</row>
    <row r="190" spans="3:40" x14ac:dyDescent="0.25"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</row>
    <row r="191" spans="3:40" x14ac:dyDescent="0.25"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</row>
    <row r="192" spans="3:40" x14ac:dyDescent="0.25"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</row>
    <row r="193" spans="3:40" x14ac:dyDescent="0.25"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</row>
    <row r="194" spans="3:40" x14ac:dyDescent="0.25"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</row>
    <row r="195" spans="3:40" x14ac:dyDescent="0.25"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</row>
    <row r="196" spans="3:40" x14ac:dyDescent="0.25"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</row>
    <row r="197" spans="3:40" x14ac:dyDescent="0.25"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</row>
    <row r="198" spans="3:40" x14ac:dyDescent="0.25"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</row>
    <row r="199" spans="3:40" x14ac:dyDescent="0.25"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</row>
    <row r="200" spans="3:40" x14ac:dyDescent="0.25"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</row>
    <row r="201" spans="3:40" x14ac:dyDescent="0.25"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</row>
    <row r="202" spans="3:40" x14ac:dyDescent="0.25"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</row>
    <row r="203" spans="3:40" x14ac:dyDescent="0.25"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</row>
    <row r="204" spans="3:40" x14ac:dyDescent="0.25"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</row>
    <row r="205" spans="3:40" x14ac:dyDescent="0.25"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</row>
    <row r="206" spans="3:40" x14ac:dyDescent="0.25"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</row>
    <row r="207" spans="3:40" x14ac:dyDescent="0.25"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</row>
    <row r="208" spans="3:40" x14ac:dyDescent="0.25"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</row>
    <row r="209" spans="3:40" x14ac:dyDescent="0.25"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</row>
    <row r="210" spans="3:40" x14ac:dyDescent="0.25"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</row>
    <row r="211" spans="3:40" x14ac:dyDescent="0.25"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</row>
    <row r="212" spans="3:40" x14ac:dyDescent="0.25"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</row>
    <row r="213" spans="3:40" x14ac:dyDescent="0.25"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</row>
    <row r="214" spans="3:40" x14ac:dyDescent="0.25"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</row>
    <row r="215" spans="3:40" x14ac:dyDescent="0.25"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</row>
    <row r="216" spans="3:40" x14ac:dyDescent="0.25"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</row>
    <row r="217" spans="3:40" x14ac:dyDescent="0.25"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</row>
    <row r="218" spans="3:40" x14ac:dyDescent="0.25"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</row>
    <row r="219" spans="3:40" x14ac:dyDescent="0.25"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</row>
    <row r="220" spans="3:40" x14ac:dyDescent="0.25"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</row>
    <row r="221" spans="3:40" x14ac:dyDescent="0.25"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</row>
    <row r="222" spans="3:40" x14ac:dyDescent="0.25"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</row>
    <row r="223" spans="3:40" x14ac:dyDescent="0.25"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</row>
    <row r="224" spans="3:40" x14ac:dyDescent="0.25"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</row>
    <row r="225" spans="3:40" x14ac:dyDescent="0.25"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</row>
    <row r="226" spans="3:40" x14ac:dyDescent="0.25"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</row>
    <row r="227" spans="3:40" x14ac:dyDescent="0.25"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</row>
    <row r="228" spans="3:40" x14ac:dyDescent="0.25"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</row>
    <row r="229" spans="3:40" x14ac:dyDescent="0.25"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</row>
    <row r="230" spans="3:40" x14ac:dyDescent="0.25"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</row>
    <row r="231" spans="3:40" x14ac:dyDescent="0.25"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</row>
    <row r="232" spans="3:40" x14ac:dyDescent="0.25"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</row>
    <row r="233" spans="3:40" x14ac:dyDescent="0.25"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</row>
    <row r="234" spans="3:40" x14ac:dyDescent="0.25"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</row>
    <row r="235" spans="3:40" x14ac:dyDescent="0.25"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</row>
    <row r="236" spans="3:40" x14ac:dyDescent="0.25"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</row>
    <row r="237" spans="3:40" x14ac:dyDescent="0.25"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</row>
    <row r="238" spans="3:40" x14ac:dyDescent="0.25"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</row>
    <row r="239" spans="3:40" x14ac:dyDescent="0.25"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</row>
    <row r="240" spans="3:40" x14ac:dyDescent="0.25"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</row>
    <row r="241" spans="3:40" x14ac:dyDescent="0.25"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</row>
    <row r="242" spans="3:40" x14ac:dyDescent="0.25"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</row>
    <row r="243" spans="3:40" x14ac:dyDescent="0.25"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</row>
    <row r="244" spans="3:40" x14ac:dyDescent="0.25"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</row>
    <row r="245" spans="3:40" x14ac:dyDescent="0.25"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</row>
    <row r="246" spans="3:40" x14ac:dyDescent="0.25"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</row>
    <row r="247" spans="3:40" x14ac:dyDescent="0.25"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</row>
  </sheetData>
  <hyperlinks>
    <hyperlink ref="A1" location="Main!A1" display="Main" xr:uid="{C876414E-677F-42BC-8905-4ED809C95CD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2025-02-21T17:13:39Z</dcterms:created>
  <dcterms:modified xsi:type="dcterms:W3CDTF">2025-02-26T13:38:27Z</dcterms:modified>
</cp:coreProperties>
</file>