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D5DFB2E-905D-4554-98B5-C29BFAB6E4B3}" xr6:coauthVersionLast="47" xr6:coauthVersionMax="47" xr10:uidLastSave="{00000000-0000-0000-0000-000000000000}"/>
  <bookViews>
    <workbookView xWindow="-120" yWindow="-120" windowWidth="38640" windowHeight="21060" xr2:uid="{40E26FA9-FA23-47D9-8A0D-17BDAE3930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N17" i="2"/>
  <c r="M17" i="2"/>
  <c r="L17" i="2"/>
  <c r="N15" i="2"/>
  <c r="M15" i="2"/>
  <c r="L15" i="2"/>
  <c r="N13" i="2"/>
  <c r="M13" i="2"/>
  <c r="L13" i="2"/>
  <c r="N11" i="2"/>
  <c r="M11" i="2"/>
  <c r="L11" i="2"/>
  <c r="N8" i="2"/>
  <c r="M8" i="2"/>
  <c r="L8" i="2"/>
  <c r="N5" i="2"/>
  <c r="M5" i="2"/>
  <c r="L5" i="2"/>
  <c r="K5" i="2"/>
  <c r="K8" i="2" s="1"/>
  <c r="K11" i="2" s="1"/>
  <c r="K13" i="2" s="1"/>
  <c r="K15" i="2" s="1"/>
  <c r="K17" i="2" s="1"/>
  <c r="K19" i="2" s="1"/>
  <c r="T5" i="2"/>
  <c r="T8" i="2" s="1"/>
  <c r="T11" i="2" s="1"/>
  <c r="T13" i="2" s="1"/>
  <c r="T15" i="2" s="1"/>
  <c r="T17" i="2" s="1"/>
  <c r="T19" i="2" s="1"/>
  <c r="S5" i="2"/>
  <c r="S8" i="2" s="1"/>
  <c r="S11" i="2" s="1"/>
  <c r="S13" i="2" s="1"/>
  <c r="S15" i="2" s="1"/>
  <c r="S17" i="2" s="1"/>
  <c r="S19" i="2" s="1"/>
  <c r="R5" i="2"/>
  <c r="R8" i="2" s="1"/>
  <c r="R11" i="2" s="1"/>
  <c r="R13" i="2" s="1"/>
  <c r="R15" i="2" s="1"/>
  <c r="R17" i="2" s="1"/>
  <c r="Q5" i="2"/>
  <c r="Q8" i="2" s="1"/>
  <c r="Q11" i="2" s="1"/>
  <c r="Q13" i="2" s="1"/>
  <c r="Q15" i="2" s="1"/>
  <c r="Q17" i="2" s="1"/>
  <c r="P5" i="2"/>
  <c r="P8" i="2" s="1"/>
  <c r="P11" i="2" s="1"/>
  <c r="P13" i="2" s="1"/>
  <c r="P15" i="2" s="1"/>
  <c r="P17" i="2" s="1"/>
  <c r="U5" i="2"/>
  <c r="U8" i="2" s="1"/>
  <c r="U11" i="2" s="1"/>
  <c r="U13" i="2" s="1"/>
  <c r="U15" i="2" s="1"/>
  <c r="U17" i="2" s="1"/>
  <c r="U19" i="2" s="1"/>
  <c r="D5" i="2"/>
  <c r="D8" i="2" s="1"/>
  <c r="D11" i="2" s="1"/>
  <c r="D13" i="2" s="1"/>
  <c r="D15" i="2" s="1"/>
  <c r="D17" i="2" s="1"/>
  <c r="D19" i="2" s="1"/>
  <c r="J5" i="2"/>
  <c r="J8" i="2" s="1"/>
  <c r="J11" i="2" s="1"/>
  <c r="J13" i="2" s="1"/>
  <c r="J15" i="2" s="1"/>
  <c r="J17" i="2" s="1"/>
  <c r="J19" i="2" s="1"/>
  <c r="I5" i="2"/>
  <c r="I8" i="2" s="1"/>
  <c r="I11" i="2" s="1"/>
  <c r="I13" i="2" s="1"/>
  <c r="I15" i="2" s="1"/>
  <c r="I17" i="2" s="1"/>
  <c r="I19" i="2" s="1"/>
  <c r="G5" i="2"/>
  <c r="G8" i="2" s="1"/>
  <c r="G11" i="2" s="1"/>
  <c r="G13" i="2" s="1"/>
  <c r="G15" i="2" s="1"/>
  <c r="G17" i="2" s="1"/>
  <c r="G19" i="2" s="1"/>
  <c r="F5" i="2"/>
  <c r="F8" i="2" s="1"/>
  <c r="F11" i="2" s="1"/>
  <c r="F13" i="2" s="1"/>
  <c r="F15" i="2" s="1"/>
  <c r="F17" i="2" s="1"/>
  <c r="F19" i="2" s="1"/>
  <c r="E5" i="2"/>
  <c r="E8" i="2" s="1"/>
  <c r="E11" i="2" s="1"/>
  <c r="E13" i="2" s="1"/>
  <c r="E15" i="2" s="1"/>
  <c r="E17" i="2" s="1"/>
  <c r="E19" i="2" s="1"/>
  <c r="C5" i="2"/>
  <c r="C8" i="2" s="1"/>
  <c r="C11" i="2" s="1"/>
  <c r="C13" i="2" s="1"/>
  <c r="C15" i="2" s="1"/>
  <c r="C17" i="2" s="1"/>
  <c r="C19" i="2" s="1"/>
  <c r="H5" i="2"/>
  <c r="H8" i="2" s="1"/>
  <c r="H11" i="2" s="1"/>
  <c r="H13" i="2" s="1"/>
  <c r="H15" i="2" s="1"/>
  <c r="H17" i="2" s="1"/>
  <c r="H19" i="2" s="1"/>
  <c r="H4" i="1"/>
  <c r="H7" i="1" s="1"/>
</calcChain>
</file>

<file path=xl/sharedStrings.xml><?xml version="1.0" encoding="utf-8"?>
<sst xmlns="http://schemas.openxmlformats.org/spreadsheetml/2006/main" count="50" uniqueCount="45">
  <si>
    <t>numbers in mio EUR</t>
  </si>
  <si>
    <t>ASML</t>
  </si>
  <si>
    <t>Price</t>
  </si>
  <si>
    <t>Shares</t>
  </si>
  <si>
    <t>MC</t>
  </si>
  <si>
    <t>Cash</t>
  </si>
  <si>
    <t>Debt</t>
  </si>
  <si>
    <t>EV</t>
  </si>
  <si>
    <t>IR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</si>
  <si>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</si>
  <si>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</si>
  <si>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</si>
  <si>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</si>
  <si>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</si>
  <si>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</si>
  <si>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</si>
  <si>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</si>
  <si>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</si>
  <si>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Serive and Field Options</t>
  </si>
  <si>
    <t>System Revenue</t>
  </si>
  <si>
    <t>Revenue</t>
  </si>
  <si>
    <t>Gross Profit</t>
  </si>
  <si>
    <t>R&amp;D</t>
  </si>
  <si>
    <t>SGA</t>
  </si>
  <si>
    <t>Operating Profit</t>
  </si>
  <si>
    <t>Interest Income &amp; other</t>
  </si>
  <si>
    <t>Pretax Income</t>
  </si>
  <si>
    <t>Tax Expense</t>
  </si>
  <si>
    <t>Net Income</t>
  </si>
  <si>
    <t>Income after Taxes</t>
  </si>
  <si>
    <t>Equity Investments</t>
  </si>
  <si>
    <t>EUR/USD</t>
  </si>
  <si>
    <t>EPS</t>
  </si>
  <si>
    <t>FY19</t>
  </si>
  <si>
    <t>FY20</t>
  </si>
  <si>
    <t>FY21</t>
  </si>
  <si>
    <t>FY22</t>
  </si>
  <si>
    <t>FY23</t>
  </si>
  <si>
    <t>FY24</t>
  </si>
  <si>
    <t>COGS Systems</t>
  </si>
  <si>
    <t>COGS Services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</si>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</sst>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</xdr:colOff>
      <xdr:row>0</xdr:row>
      <xdr:rowOff>0</xdr:rowOff>
    </xdr:from>
    <xdr:to>
      <xdr:col>15</xdr:col>
      <xdr:colOff>335734</xdr:colOff>
      <xdr:row>20</xdr:row>
      <xdr:rowOff>109538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4838E7-525E-9628-0874-045B4353B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962" y="0"/>
          <a:ext cx="3331347" cy="3919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sml.com/en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A75-D845-4CB2-8AA6-DF55F6437223}">
  <dimension ref="A1:I9"/>
  <sheetViews>
    <sheetView tabSelected="1" zoomScale="200" zoomScaleNormal="200" workbookViewId="0">
      <selection activeCell="D6" sqref="D6"/>
    </sheetView>
  </sheetViews>
  <sheetFormatPr defaultRowHeight="15" x14ac:dyDescent="0.25"/>
  <cols>
    <col min="1" max="1" width="3.85546875" customWidth="1"/>
  </cols>
  <sheetData>
    <row r="1" spans="1:9" x14ac:dyDescent="0.25">
      <c r="A1" s="1" t="s">
        <v>1</v>
      </c>
    </row>
    <row r="2" spans="1:9" x14ac:dyDescent="0.25">
      <c r="A2" t="s">
        <v>0</v>
      </c>
      <c r="G2" t="s">
        <v>2</v>
      </c>
      <c r="H2">
        <v>565.5</v>
      </c>
    </row>
    <row r="3" spans="1:9" x14ac:dyDescent="0.25">
      <c r="G3" t="s">
        <v>3</v>
      </c>
      <c r="H3" s="2">
        <v>392.3</v>
      </c>
      <c r="I3" s="4" t="s">
        <v>41</v>
      </c>
    </row>
    <row r="4" spans="1:9" x14ac:dyDescent="0.25">
      <c r="B4" t="s">
        <v>1</v>
      </c>
      <c r="D4" t="s">
        <v>31</v>
      </c>
      <c r="E4">
        <v>1.1000000000000001</v>
      </c>
      <c r="G4" t="s">
        <v>4</v>
      </c>
      <c r="H4" s="2">
        <f>+H2*H3</f>
        <v>221845.65</v>
      </c>
    </row>
    <row r="5" spans="1:9" x14ac:dyDescent="0.25">
      <c r="B5" s="3" t="s">
        <v>8</v>
      </c>
      <c r="G5" t="s">
        <v>5</v>
      </c>
      <c r="H5" s="2">
        <f>9098.4+5.2</f>
        <v>9103.6</v>
      </c>
      <c r="I5" s="4" t="s">
        <v>41</v>
      </c>
    </row>
    <row r="6" spans="1:9" x14ac:dyDescent="0.25">
      <c r="G6" t="s">
        <v>6</v>
      </c>
      <c r="H6" s="2">
        <v>3681</v>
      </c>
      <c r="I6" s="4" t="s">
        <v>41</v>
      </c>
    </row>
    <row r="7" spans="1:9" x14ac:dyDescent="0.25">
      <c r="G7" t="s">
        <v>7</v>
      </c>
      <c r="H7" s="2">
        <f>+H4-H5+H6</f>
        <v>216423.05</v>
      </c>
    </row>
    <row r="9" spans="1:9" x14ac:dyDescent="0.25">
      <c r="B9" s="8"/>
    </row>
  </sheetData>
  <hyperlinks>
    <hyperlink ref="B5" r:id="rId1" xr:uid="{A5A99CB4-DE86-4507-AEEC-A1552DBC366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5578-A882-4F6B-ABA9-9B08D3236B05}">
  <dimension ref="A1:AO360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5" x14ac:dyDescent="0.25"/>
  <cols>
    <col min="1" max="1" width="4.7109375" bestFit="1" customWidth="1"/>
    <col min="2" max="2" width="20.28515625" customWidth="1"/>
  </cols>
  <sheetData>
    <row r="1" spans="1:41" x14ac:dyDescent="0.25">
      <c r="A1" s="3" t="s">
        <v>10</v>
      </c>
    </row>
    <row r="2" spans="1:41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9</v>
      </c>
      <c r="I2" s="4" t="s">
        <v>16</v>
      </c>
      <c r="J2" s="4" t="s">
        <v>17</v>
      </c>
      <c r="K2" s="4" t="s">
        <v>41</v>
      </c>
      <c r="L2" s="4" t="s">
        <v>42</v>
      </c>
      <c r="M2" s="4" t="s">
        <v>43</v>
      </c>
      <c r="N2" s="4" t="s">
        <v>44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</row>
    <row r="3" spans="1:41" x14ac:dyDescent="0.25">
      <c r="B3" t="s">
        <v>19</v>
      </c>
      <c r="C3" s="5"/>
      <c r="D3" s="5">
        <v>4760.8999999999996</v>
      </c>
      <c r="E3" s="5">
        <v>5682.5</v>
      </c>
      <c r="F3" s="5"/>
      <c r="G3" s="5">
        <v>3965.9</v>
      </c>
      <c r="H3" s="5">
        <v>5606.1</v>
      </c>
      <c r="I3" s="5">
        <v>5308.2</v>
      </c>
      <c r="J3" s="5">
        <v>7115.9</v>
      </c>
      <c r="K3" s="5">
        <v>5740.4</v>
      </c>
      <c r="L3" s="5"/>
      <c r="M3" s="5"/>
      <c r="N3" s="5"/>
      <c r="O3" s="5"/>
      <c r="P3" s="5"/>
      <c r="Q3" s="5"/>
      <c r="R3" s="5"/>
      <c r="S3" s="5">
        <v>15430.3</v>
      </c>
      <c r="T3" s="5">
        <v>21938.6</v>
      </c>
      <c r="U3" s="5">
        <v>21768.7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5">
      <c r="B4" t="s">
        <v>18</v>
      </c>
      <c r="C4" s="5"/>
      <c r="D4" s="5">
        <v>1481.9</v>
      </c>
      <c r="E4" s="5">
        <v>1554.5</v>
      </c>
      <c r="F4" s="5"/>
      <c r="G4" s="5">
        <v>1324.1</v>
      </c>
      <c r="H4" s="5">
        <v>1296.2</v>
      </c>
      <c r="I4" s="5">
        <v>1364.8</v>
      </c>
      <c r="J4" s="5">
        <v>2146.9</v>
      </c>
      <c r="K4" s="5">
        <v>2001.1</v>
      </c>
      <c r="L4" s="5"/>
      <c r="M4" s="5"/>
      <c r="N4" s="5"/>
      <c r="O4" s="5"/>
      <c r="P4" s="5"/>
      <c r="Q4" s="5"/>
      <c r="R4" s="5"/>
      <c r="S4" s="5">
        <v>5743.1</v>
      </c>
      <c r="T4" s="5">
        <v>5619.9</v>
      </c>
      <c r="U4" s="5">
        <v>6494.2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5">
      <c r="B5" s="1" t="s">
        <v>20</v>
      </c>
      <c r="C5" s="6">
        <f t="shared" ref="C5:G5" si="0">+C3+C4</f>
        <v>0</v>
      </c>
      <c r="D5" s="6">
        <f t="shared" si="0"/>
        <v>6242.7999999999993</v>
      </c>
      <c r="E5" s="6">
        <f t="shared" si="0"/>
        <v>7237</v>
      </c>
      <c r="F5" s="6">
        <f t="shared" si="0"/>
        <v>0</v>
      </c>
      <c r="G5" s="6">
        <f t="shared" si="0"/>
        <v>5290</v>
      </c>
      <c r="H5" s="6">
        <f>+H3+H4</f>
        <v>6902.3</v>
      </c>
      <c r="I5" s="6">
        <f t="shared" ref="I5:N5" si="1">+I3+I4</f>
        <v>6673</v>
      </c>
      <c r="J5" s="6">
        <f t="shared" si="1"/>
        <v>9262.7999999999993</v>
      </c>
      <c r="K5" s="6">
        <f t="shared" si="1"/>
        <v>7741.5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5"/>
      <c r="P5" s="6">
        <f t="shared" ref="P5:T5" si="2">+P3+P4</f>
        <v>0</v>
      </c>
      <c r="Q5" s="6">
        <f t="shared" si="2"/>
        <v>0</v>
      </c>
      <c r="R5" s="6">
        <f t="shared" si="2"/>
        <v>0</v>
      </c>
      <c r="S5" s="6">
        <f t="shared" si="2"/>
        <v>21173.4</v>
      </c>
      <c r="T5" s="6">
        <f t="shared" si="2"/>
        <v>27558.5</v>
      </c>
      <c r="U5" s="6">
        <f>+U3+U4</f>
        <v>28262.9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5">
      <c r="B6" t="s">
        <v>39</v>
      </c>
      <c r="C6" s="5"/>
      <c r="D6" s="5">
        <v>3030.6</v>
      </c>
      <c r="E6" s="5">
        <v>3519.7</v>
      </c>
      <c r="F6" s="5"/>
      <c r="G6" s="5">
        <v>2593.4</v>
      </c>
      <c r="H6" s="5">
        <v>3358.3</v>
      </c>
      <c r="I6" s="5">
        <v>3211.4</v>
      </c>
      <c r="J6" s="5">
        <v>4473</v>
      </c>
      <c r="K6" s="5">
        <v>3561.8</v>
      </c>
      <c r="L6" s="5"/>
      <c r="M6" s="5"/>
      <c r="N6" s="5"/>
      <c r="O6" s="5"/>
      <c r="P6" s="5"/>
      <c r="Q6" s="5"/>
      <c r="R6" s="5"/>
      <c r="S6" s="5">
        <v>7582.3</v>
      </c>
      <c r="T6" s="5">
        <v>10151</v>
      </c>
      <c r="U6" s="5">
        <v>10406.9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5">
      <c r="B7" t="s">
        <v>40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/>
      <c r="P7" s="5"/>
      <c r="Q7" s="5"/>
      <c r="R7" s="5"/>
      <c r="S7" s="5">
        <v>2891</v>
      </c>
      <c r="T7" s="5">
        <v>3271.4</v>
      </c>
      <c r="U7" s="5">
        <v>3364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5">
      <c r="B8" t="s">
        <v>21</v>
      </c>
      <c r="C8" s="5">
        <f>+C5-C6</f>
        <v>0</v>
      </c>
      <c r="D8" s="5">
        <f>+D5-D6</f>
        <v>3212.1999999999994</v>
      </c>
      <c r="E8" s="5">
        <f t="shared" ref="E8:N8" si="3">+E5-E6</f>
        <v>3717.3</v>
      </c>
      <c r="F8" s="5">
        <f t="shared" si="3"/>
        <v>0</v>
      </c>
      <c r="G8" s="5">
        <f t="shared" si="3"/>
        <v>2696.6</v>
      </c>
      <c r="H8" s="5">
        <f t="shared" si="3"/>
        <v>3544</v>
      </c>
      <c r="I8" s="5">
        <f t="shared" si="3"/>
        <v>3461.6</v>
      </c>
      <c r="J8" s="5">
        <f t="shared" si="3"/>
        <v>4789.7999999999993</v>
      </c>
      <c r="K8" s="5">
        <f t="shared" si="3"/>
        <v>4179.7</v>
      </c>
      <c r="L8" s="5">
        <f t="shared" si="3"/>
        <v>0</v>
      </c>
      <c r="M8" s="5">
        <f t="shared" si="3"/>
        <v>0</v>
      </c>
      <c r="N8" s="5">
        <f t="shared" si="3"/>
        <v>0</v>
      </c>
      <c r="O8" s="5"/>
      <c r="P8" s="5">
        <f t="shared" ref="P8:T8" si="4">+P5-SUM(P6:P7)</f>
        <v>0</v>
      </c>
      <c r="Q8" s="5">
        <f t="shared" si="4"/>
        <v>0</v>
      </c>
      <c r="R8" s="5">
        <f t="shared" si="4"/>
        <v>0</v>
      </c>
      <c r="S8" s="5">
        <f t="shared" si="4"/>
        <v>10700.100000000002</v>
      </c>
      <c r="T8" s="5">
        <f t="shared" si="4"/>
        <v>14136.1</v>
      </c>
      <c r="U8" s="5">
        <f>+U5-SUM(U6:U7)</f>
        <v>14492.000000000002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5">
      <c r="B9" t="s">
        <v>22</v>
      </c>
      <c r="C9" s="5"/>
      <c r="D9" s="5">
        <v>1100.5999999999999</v>
      </c>
      <c r="E9" s="5">
        <v>1041.3</v>
      </c>
      <c r="F9" s="5"/>
      <c r="G9" s="5">
        <v>1031.9000000000001</v>
      </c>
      <c r="H9" s="5">
        <v>999.9</v>
      </c>
      <c r="I9" s="5">
        <v>991.4</v>
      </c>
      <c r="J9" s="5">
        <v>1116</v>
      </c>
      <c r="K9" s="5">
        <v>1161.0999999999999</v>
      </c>
      <c r="L9" s="5"/>
      <c r="M9" s="5"/>
      <c r="N9" s="5"/>
      <c r="O9" s="5"/>
      <c r="P9" s="5"/>
      <c r="Q9" s="5"/>
      <c r="R9" s="5"/>
      <c r="S9" s="5">
        <v>3253.5</v>
      </c>
      <c r="T9" s="5">
        <v>3980.6</v>
      </c>
      <c r="U9" s="5">
        <v>4303.7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5">
      <c r="B10" t="s">
        <v>23</v>
      </c>
      <c r="C10" s="5"/>
      <c r="D10" s="5">
        <v>277</v>
      </c>
      <c r="E10" s="5">
        <v>284.10000000000002</v>
      </c>
      <c r="F10" s="5"/>
      <c r="G10" s="5">
        <v>273.3</v>
      </c>
      <c r="H10" s="5">
        <v>281.10000000000002</v>
      </c>
      <c r="I10" s="5">
        <v>287.8</v>
      </c>
      <c r="J10" s="5">
        <v>318.39999999999998</v>
      </c>
      <c r="K10" s="5">
        <v>280.7</v>
      </c>
      <c r="L10" s="5"/>
      <c r="M10" s="5"/>
      <c r="N10" s="5"/>
      <c r="O10" s="5"/>
      <c r="P10" s="5"/>
      <c r="Q10" s="5"/>
      <c r="R10" s="5"/>
      <c r="S10" s="5">
        <v>945.9</v>
      </c>
      <c r="T10" s="5">
        <v>1113.2</v>
      </c>
      <c r="U10" s="5">
        <v>1165.7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5">
      <c r="B11" t="s">
        <v>24</v>
      </c>
      <c r="C11" s="5">
        <f>+C8-SUM(C9:C10)</f>
        <v>0</v>
      </c>
      <c r="D11" s="5">
        <f>+D8-SUM(D9:D10)</f>
        <v>1834.5999999999995</v>
      </c>
      <c r="E11" s="5">
        <f t="shared" ref="E11:U11" si="5">+E8-SUM(E9:E10)</f>
        <v>2391.9</v>
      </c>
      <c r="F11" s="5">
        <f t="shared" si="5"/>
        <v>0</v>
      </c>
      <c r="G11" s="5">
        <f t="shared" si="5"/>
        <v>1391.3999999999999</v>
      </c>
      <c r="H11" s="5">
        <f t="shared" si="5"/>
        <v>2263</v>
      </c>
      <c r="I11" s="5">
        <f t="shared" si="5"/>
        <v>2182.3999999999996</v>
      </c>
      <c r="J11" s="5">
        <f t="shared" si="5"/>
        <v>3355.3999999999992</v>
      </c>
      <c r="K11" s="5">
        <f t="shared" si="5"/>
        <v>2737.8999999999996</v>
      </c>
      <c r="L11" s="5">
        <f t="shared" si="5"/>
        <v>0</v>
      </c>
      <c r="M11" s="5">
        <f t="shared" si="5"/>
        <v>0</v>
      </c>
      <c r="N11" s="5">
        <f t="shared" si="5"/>
        <v>0</v>
      </c>
      <c r="O11" s="5"/>
      <c r="P11" s="5">
        <f t="shared" si="5"/>
        <v>0</v>
      </c>
      <c r="Q11" s="5">
        <f t="shared" si="5"/>
        <v>0</v>
      </c>
      <c r="R11" s="5">
        <f t="shared" si="5"/>
        <v>0</v>
      </c>
      <c r="S11" s="5">
        <f t="shared" si="5"/>
        <v>6500.7000000000025</v>
      </c>
      <c r="T11" s="5">
        <f t="shared" si="5"/>
        <v>9042.2999999999993</v>
      </c>
      <c r="U11" s="5">
        <f t="shared" si="5"/>
        <v>9022.6000000000022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5">
      <c r="B12" t="s">
        <v>25</v>
      </c>
      <c r="C12" s="5"/>
      <c r="D12" s="5">
        <v>-11.9</v>
      </c>
      <c r="E12" s="5">
        <v>5.2</v>
      </c>
      <c r="F12" s="5"/>
      <c r="G12" s="5">
        <v>26.2</v>
      </c>
      <c r="H12" s="5">
        <v>16.7</v>
      </c>
      <c r="I12" s="5">
        <v>7.1</v>
      </c>
      <c r="J12" s="5">
        <v>6.3</v>
      </c>
      <c r="K12" s="5">
        <v>49.2</v>
      </c>
      <c r="L12" s="5"/>
      <c r="M12" s="5"/>
      <c r="N12" s="5"/>
      <c r="O12" s="5"/>
      <c r="P12" s="5"/>
      <c r="Q12" s="5"/>
      <c r="R12" s="5"/>
      <c r="S12" s="5">
        <v>-44.6</v>
      </c>
      <c r="T12" s="5">
        <v>41.2</v>
      </c>
      <c r="U12" s="5">
        <v>19.8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5">
      <c r="B13" t="s">
        <v>26</v>
      </c>
      <c r="C13" s="5">
        <f t="shared" ref="C13" si="6">+C11+C12</f>
        <v>0</v>
      </c>
      <c r="D13" s="5">
        <f>+D11+D12</f>
        <v>1822.6999999999994</v>
      </c>
      <c r="E13" s="5">
        <f t="shared" ref="E13:U13" si="7">+E11+E12</f>
        <v>2397.1</v>
      </c>
      <c r="F13" s="5">
        <f t="shared" si="7"/>
        <v>0</v>
      </c>
      <c r="G13" s="5">
        <f t="shared" si="7"/>
        <v>1417.6</v>
      </c>
      <c r="H13" s="5">
        <f t="shared" si="7"/>
        <v>2279.6999999999998</v>
      </c>
      <c r="I13" s="5">
        <f t="shared" si="7"/>
        <v>2189.4999999999995</v>
      </c>
      <c r="J13" s="5">
        <f t="shared" si="7"/>
        <v>3361.6999999999994</v>
      </c>
      <c r="K13" s="5">
        <f t="shared" si="7"/>
        <v>2787.0999999999995</v>
      </c>
      <c r="L13" s="5">
        <f t="shared" si="7"/>
        <v>0</v>
      </c>
      <c r="M13" s="5">
        <f t="shared" si="7"/>
        <v>0</v>
      </c>
      <c r="N13" s="5">
        <f t="shared" si="7"/>
        <v>0</v>
      </c>
      <c r="O13" s="5"/>
      <c r="P13" s="5">
        <f t="shared" si="7"/>
        <v>0</v>
      </c>
      <c r="Q13" s="5">
        <f t="shared" si="7"/>
        <v>0</v>
      </c>
      <c r="R13" s="5">
        <f t="shared" si="7"/>
        <v>0</v>
      </c>
      <c r="S13" s="5">
        <f t="shared" si="7"/>
        <v>6456.1000000000022</v>
      </c>
      <c r="T13" s="5">
        <f t="shared" si="7"/>
        <v>9083.5</v>
      </c>
      <c r="U13" s="5">
        <f t="shared" si="7"/>
        <v>9042.4000000000015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5">
      <c r="B14" t="s">
        <v>27</v>
      </c>
      <c r="C14" s="5"/>
      <c r="D14" s="5">
        <v>291.60000000000002</v>
      </c>
      <c r="E14" s="5">
        <v>385.6</v>
      </c>
      <c r="F14" s="5"/>
      <c r="G14" s="5">
        <v>224</v>
      </c>
      <c r="H14" s="5">
        <v>403.9</v>
      </c>
      <c r="I14" s="5">
        <v>343.7</v>
      </c>
      <c r="J14" s="5">
        <v>723.8</v>
      </c>
      <c r="K14" s="5">
        <v>465.1</v>
      </c>
      <c r="L14" s="5"/>
      <c r="M14" s="5"/>
      <c r="N14" s="5"/>
      <c r="O14" s="5"/>
      <c r="P14" s="5"/>
      <c r="Q14" s="5"/>
      <c r="R14" s="5"/>
      <c r="S14" s="5">
        <v>969.9</v>
      </c>
      <c r="T14" s="5">
        <v>1435.8</v>
      </c>
      <c r="U14" s="5">
        <v>1680.6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5">
      <c r="B15" t="s">
        <v>29</v>
      </c>
      <c r="C15" s="5">
        <f t="shared" ref="C15:G15" si="8">+C13-C14</f>
        <v>0</v>
      </c>
      <c r="D15" s="5">
        <f t="shared" si="8"/>
        <v>1531.0999999999995</v>
      </c>
      <c r="E15" s="5">
        <f t="shared" si="8"/>
        <v>2011.5</v>
      </c>
      <c r="F15" s="5">
        <f t="shared" si="8"/>
        <v>0</v>
      </c>
      <c r="G15" s="5">
        <f t="shared" si="8"/>
        <v>1193.5999999999999</v>
      </c>
      <c r="H15" s="5">
        <f>+H13-H14</f>
        <v>1875.7999999999997</v>
      </c>
      <c r="I15" s="5">
        <f t="shared" ref="I15:U15" si="9">+I13-I14</f>
        <v>1845.7999999999995</v>
      </c>
      <c r="J15" s="5">
        <f t="shared" si="9"/>
        <v>2637.8999999999996</v>
      </c>
      <c r="K15" s="5">
        <f t="shared" si="9"/>
        <v>2321.9999999999995</v>
      </c>
      <c r="L15" s="5">
        <f t="shared" si="9"/>
        <v>0</v>
      </c>
      <c r="M15" s="5">
        <f t="shared" si="9"/>
        <v>0</v>
      </c>
      <c r="N15" s="5">
        <f t="shared" si="9"/>
        <v>0</v>
      </c>
      <c r="O15" s="5"/>
      <c r="P15" s="5">
        <f t="shared" si="9"/>
        <v>0</v>
      </c>
      <c r="Q15" s="5">
        <f t="shared" si="9"/>
        <v>0</v>
      </c>
      <c r="R15" s="5">
        <f t="shared" si="9"/>
        <v>0</v>
      </c>
      <c r="S15" s="5">
        <f t="shared" si="9"/>
        <v>5486.2000000000025</v>
      </c>
      <c r="T15" s="5">
        <f t="shared" si="9"/>
        <v>7647.7</v>
      </c>
      <c r="U15" s="5">
        <f t="shared" si="9"/>
        <v>7361.8000000000011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5">
      <c r="B16" t="s">
        <v>30</v>
      </c>
      <c r="C16" s="5"/>
      <c r="D16" s="5">
        <v>46.8</v>
      </c>
      <c r="E16" s="5">
        <v>36.6</v>
      </c>
      <c r="F16" s="5"/>
      <c r="G16" s="5">
        <v>30.2</v>
      </c>
      <c r="H16" s="5">
        <v>65.900000000000006</v>
      </c>
      <c r="I16" s="5">
        <v>47.6</v>
      </c>
      <c r="J16" s="5">
        <v>55.5</v>
      </c>
      <c r="K16" s="5">
        <v>33</v>
      </c>
      <c r="L16" s="5"/>
      <c r="M16" s="5"/>
      <c r="N16" s="5"/>
      <c r="O16" s="5"/>
      <c r="P16" s="5"/>
      <c r="Q16" s="5"/>
      <c r="R16" s="5"/>
      <c r="S16" s="5">
        <v>138</v>
      </c>
      <c r="T16" s="5">
        <v>191.3</v>
      </c>
      <c r="U16" s="5">
        <v>209.8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2:41" x14ac:dyDescent="0.25">
      <c r="B17" t="s">
        <v>28</v>
      </c>
      <c r="C17" s="5">
        <f t="shared" ref="C17:G17" si="10">+C15+C16</f>
        <v>0</v>
      </c>
      <c r="D17" s="5">
        <f t="shared" si="10"/>
        <v>1577.8999999999994</v>
      </c>
      <c r="E17" s="5">
        <f t="shared" si="10"/>
        <v>2048.1</v>
      </c>
      <c r="F17" s="5">
        <f t="shared" si="10"/>
        <v>0</v>
      </c>
      <c r="G17" s="5">
        <f t="shared" si="10"/>
        <v>1223.8</v>
      </c>
      <c r="H17" s="5">
        <f>+H15+H16</f>
        <v>1941.6999999999998</v>
      </c>
      <c r="I17" s="5">
        <f t="shared" ref="I17:U17" si="11">+I15+I16</f>
        <v>1893.3999999999994</v>
      </c>
      <c r="J17" s="5">
        <f t="shared" si="11"/>
        <v>2693.3999999999996</v>
      </c>
      <c r="K17" s="5">
        <f t="shared" si="11"/>
        <v>2354.9999999999995</v>
      </c>
      <c r="L17" s="5">
        <f t="shared" si="11"/>
        <v>0</v>
      </c>
      <c r="M17" s="5">
        <f t="shared" si="11"/>
        <v>0</v>
      </c>
      <c r="N17" s="5">
        <f t="shared" si="11"/>
        <v>0</v>
      </c>
      <c r="O17" s="5"/>
      <c r="P17" s="5">
        <f t="shared" si="11"/>
        <v>0</v>
      </c>
      <c r="Q17" s="5">
        <f t="shared" si="11"/>
        <v>0</v>
      </c>
      <c r="R17" s="5">
        <f t="shared" si="11"/>
        <v>0</v>
      </c>
      <c r="S17" s="5">
        <f t="shared" si="11"/>
        <v>5624.2000000000025</v>
      </c>
      <c r="T17" s="5">
        <f t="shared" si="11"/>
        <v>7839</v>
      </c>
      <c r="U17" s="5">
        <f t="shared" si="11"/>
        <v>7571.6000000000013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41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2:41" x14ac:dyDescent="0.25">
      <c r="B19" t="s">
        <v>32</v>
      </c>
      <c r="C19" s="5" t="e">
        <f t="shared" ref="C19:H19" si="12">+C17/C20</f>
        <v>#DIV/0!</v>
      </c>
      <c r="D19" s="5" t="e">
        <f t="shared" si="12"/>
        <v>#DIV/0!</v>
      </c>
      <c r="E19" s="5">
        <f t="shared" si="12"/>
        <v>5.2061514997458058</v>
      </c>
      <c r="F19" s="5" t="e">
        <f t="shared" si="12"/>
        <v>#DIV/0!</v>
      </c>
      <c r="G19" s="5">
        <f t="shared" si="12"/>
        <v>3.1037281257925438</v>
      </c>
      <c r="H19" s="5">
        <f t="shared" si="12"/>
        <v>4.9381993896236009</v>
      </c>
      <c r="I19" s="5">
        <f>+I17/I20</f>
        <v>4.8129130655821033</v>
      </c>
      <c r="J19" s="5">
        <f t="shared" ref="J19:K19" si="13">+J17/J20</f>
        <v>6.8482074752097626</v>
      </c>
      <c r="K19" s="5">
        <f t="shared" si="13"/>
        <v>6.003058883507518</v>
      </c>
      <c r="L19" s="5"/>
      <c r="M19" s="5"/>
      <c r="N19" s="5"/>
      <c r="O19" s="5"/>
      <c r="P19" s="5"/>
      <c r="Q19" s="5"/>
      <c r="R19" s="5"/>
      <c r="S19" s="7">
        <f t="shared" ref="S19:T19" si="14">+S17/S20</f>
        <v>14.141815438772952</v>
      </c>
      <c r="T19" s="7">
        <f t="shared" si="14"/>
        <v>19.906043676993399</v>
      </c>
      <c r="U19" s="7">
        <f>+U17/U20</f>
        <v>19.251461988304097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2:41" x14ac:dyDescent="0.25">
      <c r="B20" t="s">
        <v>3</v>
      </c>
      <c r="C20" s="5"/>
      <c r="D20" s="5"/>
      <c r="E20" s="5">
        <v>393.4</v>
      </c>
      <c r="F20" s="5"/>
      <c r="G20" s="5">
        <v>394.3</v>
      </c>
      <c r="H20" s="5">
        <v>393.2</v>
      </c>
      <c r="I20" s="5">
        <v>393.4</v>
      </c>
      <c r="J20" s="5">
        <v>393.3</v>
      </c>
      <c r="K20" s="5">
        <v>392.3</v>
      </c>
      <c r="L20" s="5"/>
      <c r="M20" s="5"/>
      <c r="N20" s="5"/>
      <c r="O20" s="5"/>
      <c r="P20" s="5"/>
      <c r="Q20" s="5"/>
      <c r="R20" s="5"/>
      <c r="S20" s="5">
        <v>397.7</v>
      </c>
      <c r="T20" s="5">
        <v>393.8</v>
      </c>
      <c r="U20" s="5">
        <v>393.3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2:41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2:41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2:41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2:41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2:41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2:41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2:41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2:41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2:4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2:4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4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2:4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3:4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3:4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3:4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3:4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3:4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3:4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3:4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3:41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3:4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3:4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3:4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3:4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3:4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3:4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3:4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3:4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3:4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3:4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3:4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3:4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3:4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3:4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3:4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3:41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3:41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3:41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3:41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3:41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3:41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3:41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3:41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3:41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3:4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3:41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3:41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3:41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3:41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3:41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3:41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3:41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3:41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3:41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3:4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3:41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3:41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3:41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3:41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3:41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3:41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3:41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3:41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3:41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3:41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3:41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3:41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3:41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3:4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3:41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3:41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3:41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3:4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3:41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3:41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3:41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3:41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3:41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3:41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3:41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3:41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3:41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 spans="3:41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3:41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3:41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 spans="3:41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 spans="3:41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 spans="3:41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 spans="3:41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 spans="3:41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 spans="3:41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 spans="3:41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 spans="3:41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 spans="3:41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 spans="3:41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 spans="3:41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 spans="3:41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 spans="3:41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spans="3:41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 spans="3:41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 spans="3:41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 spans="3:41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3:41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3:41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3:41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3:41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 spans="3:41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3:41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3:41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 spans="3:41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 spans="3:41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 spans="3:41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3:41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3:41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3:41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3:41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 spans="3:41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3:41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3:41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 spans="3:41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 spans="3:4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 spans="3:4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3:4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 spans="3:4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3:4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3:4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spans="3:4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3:41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3:41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 spans="3:41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 spans="3:41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 spans="3:41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 spans="3:41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 spans="3:41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 spans="3:41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 spans="3:41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 spans="3:41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 spans="3:41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 spans="3:41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 spans="3:41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 spans="3:4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 spans="3:41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 spans="3:4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 spans="3:41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3:41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3:41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 spans="3:41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3:41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3:41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3:4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3:41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 spans="3:41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 spans="3:41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 spans="3:41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3:41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3:41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 spans="3:41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3:41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3:41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3:41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3:41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 spans="3:41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 spans="3:41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 spans="3:41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3:41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3:41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 spans="3:41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3:41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3:41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3:41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3:41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 spans="3:41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3:41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3:41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3:41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 spans="3:41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 spans="3:41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3:41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3:41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 spans="3:41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 spans="3:41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 spans="3:41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3:41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3:41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3:41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3:41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 spans="3:41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3:41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3:41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 spans="3:41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 spans="3:41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 spans="3:41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3:41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3:41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3:41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3:41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 spans="3:41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3:41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3:41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3:41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 spans="3:41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 spans="3:41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 spans="3:41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3:41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3:41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3:41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 spans="3:41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3:41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3:41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3:41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 spans="3:41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 spans="3:41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 spans="3:41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3:41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 spans="3:41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3:41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</row>
    <row r="237" spans="3:41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3:41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3:41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3:41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</row>
    <row r="241" spans="3:41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</row>
    <row r="242" spans="3:41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3:41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3:41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3:41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3:41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3:41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3:41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3:41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3:41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3:41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3:41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3:41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3:41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3:41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3:41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3:41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3:41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3:41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3:41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3:41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3:41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3:41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3:41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3:41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3:41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3:41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3:41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3:41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3:41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3:41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3:41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</row>
    <row r="273" spans="3:41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</row>
    <row r="274" spans="3:41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</row>
    <row r="275" spans="3:41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</row>
    <row r="276" spans="3:41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</row>
    <row r="277" spans="3:41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</row>
    <row r="278" spans="3:41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</row>
    <row r="279" spans="3:41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</row>
    <row r="280" spans="3:41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</row>
    <row r="281" spans="3:41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</row>
    <row r="282" spans="3:41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</row>
    <row r="283" spans="3:41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</row>
    <row r="284" spans="3:41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</row>
    <row r="285" spans="3:41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3:41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</row>
    <row r="287" spans="3:41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</row>
    <row r="288" spans="3:41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</row>
    <row r="289" spans="3:41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</row>
    <row r="290" spans="3:41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</row>
    <row r="291" spans="3:41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3:41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</row>
    <row r="293" spans="3:41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</row>
    <row r="294" spans="3:41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</row>
    <row r="295" spans="3:41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</row>
    <row r="296" spans="3:41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</row>
    <row r="297" spans="3:41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</row>
    <row r="298" spans="3:41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</row>
    <row r="299" spans="3:41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</row>
    <row r="300" spans="3:41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</row>
    <row r="301" spans="3:41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</row>
    <row r="302" spans="3:41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</row>
    <row r="303" spans="3:41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</row>
    <row r="304" spans="3:41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</row>
    <row r="305" spans="3:41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3:41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</row>
    <row r="307" spans="3:41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</row>
    <row r="308" spans="3:41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</row>
    <row r="309" spans="3:41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</row>
    <row r="310" spans="3:41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</row>
    <row r="311" spans="3:41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3:41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</row>
    <row r="313" spans="3:41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</row>
    <row r="314" spans="3:41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</row>
    <row r="315" spans="3:41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</row>
    <row r="316" spans="3:41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</row>
    <row r="317" spans="3:41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</row>
    <row r="318" spans="3:41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</row>
    <row r="319" spans="3:41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</row>
    <row r="320" spans="3:41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</row>
    <row r="321" spans="3:41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</row>
    <row r="322" spans="3:41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</row>
    <row r="323" spans="3:41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 spans="3:41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 spans="3:41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3:41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 spans="3:41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 spans="3:41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 spans="3:41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 spans="3:41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 spans="3:41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3:41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 spans="3:41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 spans="3:41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 spans="3:41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 spans="3:41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 spans="3:41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 spans="3:41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 spans="3:41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 spans="3:41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 spans="3:41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 spans="3:41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 spans="3:41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 spans="3:41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 spans="3:41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3:41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 spans="3:41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 spans="3:41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 spans="3:41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spans="3:41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 spans="3:41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3:41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 spans="3:41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 spans="3:41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spans="3:41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 spans="3:41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 spans="3:41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 spans="3:41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spans="3:41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spans="3:41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</sheetData>
  <hyperlinks>
    <hyperlink ref="A1" location="Main!A1" display="Main" xr:uid="{7DE0F1E4-5050-4787-ADE3-85C63FA9FE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2024-10-06T15:35:21Z</dcterms:created>
  <dcterms:modified xsi:type="dcterms:W3CDTF">2025-04-18T12:28:57Z</dcterms:modified>
</cp:coreProperties>
</file>