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FA0F8BB-3902-4757-91D3-2D96502016F1}" xr6:coauthVersionLast="47" xr6:coauthVersionMax="47" xr10:uidLastSave="{00000000-0000-0000-0000-000000000000}"/>
  <bookViews>
    <workbookView xWindow="-120" yWindow="-120" windowWidth="38640" windowHeight="21060" xr2:uid="{89780260-E2B1-478F-A971-6D002078690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2" l="1"/>
  <c r="I38" i="2"/>
  <c r="J37" i="2"/>
  <c r="I37" i="2"/>
  <c r="J36" i="2"/>
  <c r="I36" i="2"/>
  <c r="J35" i="2"/>
  <c r="I35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H38" i="2"/>
  <c r="H37" i="2"/>
  <c r="H36" i="2"/>
  <c r="H35" i="2"/>
  <c r="D33" i="2"/>
  <c r="D30" i="2"/>
  <c r="D28" i="2"/>
  <c r="D26" i="2"/>
  <c r="D19" i="2"/>
  <c r="D14" i="2"/>
  <c r="H33" i="2"/>
  <c r="H30" i="2"/>
  <c r="H28" i="2"/>
  <c r="H26" i="2"/>
  <c r="H20" i="2"/>
  <c r="H19" i="2"/>
  <c r="H14" i="2"/>
  <c r="I7" i="1"/>
  <c r="I4" i="1"/>
  <c r="D20" i="2" l="1"/>
</calcChain>
</file>

<file path=xl/sharedStrings.xml><?xml version="1.0" encoding="utf-8"?>
<sst xmlns="http://schemas.openxmlformats.org/spreadsheetml/2006/main" count="54" uniqueCount="49">
  <si>
    <t>Cameco</t>
  </si>
  <si>
    <t>Prices</t>
  </si>
  <si>
    <t>Shares</t>
  </si>
  <si>
    <t>MC</t>
  </si>
  <si>
    <t>Cash</t>
  </si>
  <si>
    <t>Debt</t>
  </si>
  <si>
    <t>EV</t>
  </si>
  <si>
    <t>Q224</t>
  </si>
  <si>
    <t>IR</t>
  </si>
  <si>
    <t>CCJ</t>
  </si>
  <si>
    <t>numbers in mio USD</t>
  </si>
  <si>
    <t>Main</t>
  </si>
  <si>
    <t>Q123</t>
  </si>
  <si>
    <t>Q223</t>
  </si>
  <si>
    <t>Q323</t>
  </si>
  <si>
    <t>Q423</t>
  </si>
  <si>
    <t>Q124</t>
  </si>
  <si>
    <t>Q324</t>
  </si>
  <si>
    <t>Industry Prices at quarter end</t>
  </si>
  <si>
    <t>Average Uranimum (spot)</t>
  </si>
  <si>
    <t>Average Uranimum (future)</t>
  </si>
  <si>
    <t>Fuels Services NA (spot)</t>
  </si>
  <si>
    <t>Fuels Services EU (spot)</t>
  </si>
  <si>
    <t>Fuels Services NA (futures)</t>
  </si>
  <si>
    <t>Fuels Services EU (futures)</t>
  </si>
  <si>
    <t>Revenue</t>
  </si>
  <si>
    <t>COGS</t>
  </si>
  <si>
    <t>D&amp;A</t>
  </si>
  <si>
    <t>Gross Profit</t>
  </si>
  <si>
    <t xml:space="preserve">Administration </t>
  </si>
  <si>
    <t>Exploration</t>
  </si>
  <si>
    <t>R&amp;D</t>
  </si>
  <si>
    <t xml:space="preserve">Other </t>
  </si>
  <si>
    <t>Operating Profit</t>
  </si>
  <si>
    <t>Finance Cost</t>
  </si>
  <si>
    <t>Finance Income</t>
  </si>
  <si>
    <t>Other</t>
  </si>
  <si>
    <t>Equity Accounted Investments</t>
  </si>
  <si>
    <t>Income before Taxes</t>
  </si>
  <si>
    <t>Income Tax</t>
  </si>
  <si>
    <t>Net Income</t>
  </si>
  <si>
    <t>EPS</t>
  </si>
  <si>
    <t>Non-controlling Interest</t>
  </si>
  <si>
    <t>Net Income to firm</t>
  </si>
  <si>
    <t>Loss on Derivatives</t>
  </si>
  <si>
    <t>Revenue YoY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</si>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</sst>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3" fillId="0" borderId="0" xfId="2"/>
    <xf numFmtId="0" fontId="2" fillId="0" borderId="0" xfId="0" applyFont="1"/>
    <xf numFmtId="0" fontId="4" fillId="0" borderId="0" xfId="0" applyFont="1"/>
    <xf numFmtId="165" fontId="2" fillId="0" borderId="0" xfId="0" applyNumberFormat="1" applyFont="1"/>
    <xf numFmtId="166" fontId="0" fillId="0" borderId="0" xfId="0" applyNumberForma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meco.com/inv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1F4D3-8DF9-4B4D-BC49-F1DC3C1243F6}">
  <dimension ref="A1:J7"/>
  <sheetViews>
    <sheetView tabSelected="1" zoomScale="200" zoomScaleNormal="200" workbookViewId="0">
      <selection activeCell="B4" sqref="B4"/>
    </sheetView>
  </sheetViews>
  <sheetFormatPr defaultColWidth="9.140625" defaultRowHeight="15" x14ac:dyDescent="0.25"/>
  <cols>
    <col min="1" max="1" width="4.42578125" customWidth="1"/>
  </cols>
  <sheetData>
    <row r="1" spans="1:10" x14ac:dyDescent="0.25">
      <c r="A1" t="s">
        <v>0</v>
      </c>
    </row>
    <row r="2" spans="1:10" x14ac:dyDescent="0.25">
      <c r="A2" t="s">
        <v>10</v>
      </c>
      <c r="H2" t="s">
        <v>1</v>
      </c>
      <c r="I2" s="3">
        <v>46.61</v>
      </c>
    </row>
    <row r="3" spans="1:10" x14ac:dyDescent="0.25">
      <c r="B3" s="2"/>
      <c r="H3" t="s">
        <v>2</v>
      </c>
      <c r="I3" s="1">
        <v>435.18057199999998</v>
      </c>
      <c r="J3" s="2" t="s">
        <v>7</v>
      </c>
    </row>
    <row r="4" spans="1:10" x14ac:dyDescent="0.25">
      <c r="B4" s="4" t="s">
        <v>8</v>
      </c>
      <c r="H4" t="s">
        <v>3</v>
      </c>
      <c r="I4" s="1">
        <f>I2*I3</f>
        <v>20283.76646092</v>
      </c>
    </row>
    <row r="5" spans="1:10" x14ac:dyDescent="0.25">
      <c r="B5" t="s">
        <v>9</v>
      </c>
      <c r="H5" t="s">
        <v>4</v>
      </c>
      <c r="I5" s="1">
        <v>361.61700000000002</v>
      </c>
      <c r="J5" s="2" t="s">
        <v>7</v>
      </c>
    </row>
    <row r="6" spans="1:10" x14ac:dyDescent="0.25">
      <c r="H6" t="s">
        <v>5</v>
      </c>
      <c r="I6" s="1">
        <v>1402.953</v>
      </c>
      <c r="J6" s="2" t="s">
        <v>7</v>
      </c>
    </row>
    <row r="7" spans="1:10" x14ac:dyDescent="0.25">
      <c r="H7" t="s">
        <v>6</v>
      </c>
      <c r="I7" s="1">
        <f>I4-I5+I6</f>
        <v>21325.102460920003</v>
      </c>
    </row>
  </sheetData>
  <hyperlinks>
    <hyperlink ref="B4" r:id="rId1" xr:uid="{E04D88A6-5292-46D9-9D60-2979BBC790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C387-F912-4DFD-A12F-7E4A3CCE72F8}">
  <dimension ref="A1:R662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16" sqref="N16"/>
    </sheetView>
  </sheetViews>
  <sheetFormatPr defaultColWidth="9.140625" defaultRowHeight="15" x14ac:dyDescent="0.25"/>
  <cols>
    <col min="1" max="1" width="4.7109375" bestFit="1" customWidth="1"/>
    <col min="2" max="2" width="24.5703125" bestFit="1" customWidth="1"/>
  </cols>
  <sheetData>
    <row r="1" spans="1:18" x14ac:dyDescent="0.25">
      <c r="A1" s="4" t="s">
        <v>11</v>
      </c>
    </row>
    <row r="2" spans="1:18" x14ac:dyDescent="0.25"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7</v>
      </c>
      <c r="I2" s="2" t="s">
        <v>17</v>
      </c>
      <c r="J2" s="2" t="s">
        <v>7</v>
      </c>
    </row>
    <row r="3" spans="1:18" x14ac:dyDescent="0.25">
      <c r="B3" s="6" t="s">
        <v>18</v>
      </c>
      <c r="C3" s="2"/>
      <c r="D3" s="2"/>
      <c r="E3" s="2"/>
      <c r="F3" s="2"/>
      <c r="G3" s="2"/>
      <c r="H3" s="2"/>
      <c r="I3" s="2"/>
      <c r="J3" s="2"/>
    </row>
    <row r="4" spans="1:18" x14ac:dyDescent="0.25">
      <c r="B4" t="s">
        <v>19</v>
      </c>
      <c r="C4" s="3">
        <v>50.48</v>
      </c>
      <c r="D4" s="3">
        <v>56.1</v>
      </c>
      <c r="E4" s="3">
        <v>71.58</v>
      </c>
      <c r="F4" s="3">
        <v>91</v>
      </c>
      <c r="G4" s="3">
        <v>87.75</v>
      </c>
      <c r="H4" s="3">
        <v>84.25</v>
      </c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B5" t="s">
        <v>20</v>
      </c>
      <c r="C5" s="3">
        <v>53</v>
      </c>
      <c r="D5" s="3">
        <v>56</v>
      </c>
      <c r="E5" s="3">
        <v>61.5</v>
      </c>
      <c r="F5" s="3">
        <v>68</v>
      </c>
      <c r="G5" s="3">
        <v>77.5</v>
      </c>
      <c r="H5" s="3">
        <v>79.5</v>
      </c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B6" t="s">
        <v>21</v>
      </c>
      <c r="C6" s="3">
        <v>39.75</v>
      </c>
      <c r="D6" s="3">
        <v>40.75</v>
      </c>
      <c r="E6" s="3">
        <v>40.880000000000003</v>
      </c>
      <c r="F6" s="3">
        <v>46</v>
      </c>
      <c r="G6" s="3">
        <v>58</v>
      </c>
      <c r="H6" s="3">
        <v>60</v>
      </c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B7" t="s">
        <v>22</v>
      </c>
      <c r="C7" s="3">
        <v>39.75</v>
      </c>
      <c r="D7" s="3">
        <v>40.75</v>
      </c>
      <c r="E7" s="3">
        <v>40.880000000000003</v>
      </c>
      <c r="F7" s="3">
        <v>46</v>
      </c>
      <c r="G7" s="3">
        <v>58</v>
      </c>
      <c r="H7" s="3">
        <v>60</v>
      </c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B8" t="s">
        <v>23</v>
      </c>
      <c r="C8" s="3">
        <v>27.88</v>
      </c>
      <c r="D8" s="3">
        <v>30.75</v>
      </c>
      <c r="E8" s="3">
        <v>31.5</v>
      </c>
      <c r="F8" s="3">
        <v>34.25</v>
      </c>
      <c r="G8" s="3">
        <v>35.5</v>
      </c>
      <c r="H8" s="3">
        <v>38</v>
      </c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B9" t="s">
        <v>24</v>
      </c>
      <c r="C9" s="3">
        <v>27.88</v>
      </c>
      <c r="D9" s="3">
        <v>30.5</v>
      </c>
      <c r="E9" s="3">
        <v>31.5</v>
      </c>
      <c r="F9" s="3">
        <v>34.25</v>
      </c>
      <c r="G9" s="3">
        <v>35.5</v>
      </c>
      <c r="H9" s="3">
        <v>38</v>
      </c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B12" s="5" t="s">
        <v>25</v>
      </c>
      <c r="C12" s="7"/>
      <c r="D12" s="7">
        <v>481.98700000000002</v>
      </c>
      <c r="E12" s="7"/>
      <c r="F12" s="7"/>
      <c r="G12" s="7"/>
      <c r="H12" s="7">
        <v>598.45799999999997</v>
      </c>
      <c r="I12" s="7"/>
      <c r="J12" s="7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B13" t="s">
        <v>26</v>
      </c>
      <c r="C13" s="3"/>
      <c r="D13" s="3">
        <v>330.16199999999998</v>
      </c>
      <c r="E13" s="3"/>
      <c r="F13" s="3"/>
      <c r="G13" s="3"/>
      <c r="H13" s="3">
        <v>361.28</v>
      </c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B14" t="s">
        <v>28</v>
      </c>
      <c r="C14" s="3"/>
      <c r="D14" s="3">
        <f>D12-D13</f>
        <v>151.82500000000005</v>
      </c>
      <c r="E14" s="3"/>
      <c r="F14" s="3"/>
      <c r="G14" s="3"/>
      <c r="H14" s="3">
        <f>H12-H13</f>
        <v>237.178</v>
      </c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B15" t="s">
        <v>27</v>
      </c>
      <c r="C15" s="3"/>
      <c r="D15" s="3">
        <v>41.851999999999997</v>
      </c>
      <c r="E15" s="3"/>
      <c r="F15" s="3"/>
      <c r="G15" s="3"/>
      <c r="H15" s="3">
        <v>61.857999999999997</v>
      </c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B16" t="s">
        <v>29</v>
      </c>
      <c r="C16" s="3"/>
      <c r="D16" s="3">
        <v>57.048000000000002</v>
      </c>
      <c r="E16" s="3"/>
      <c r="F16" s="3"/>
      <c r="G16" s="3"/>
      <c r="H16" s="3">
        <v>65.704999999999998</v>
      </c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25">
      <c r="B17" t="s">
        <v>30</v>
      </c>
      <c r="C17" s="3"/>
      <c r="D17" s="3">
        <v>3.8780000000000001</v>
      </c>
      <c r="E17" s="3"/>
      <c r="F17" s="3"/>
      <c r="G17" s="3"/>
      <c r="H17" s="3">
        <v>2.7029999999999998</v>
      </c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5">
      <c r="B18" t="s">
        <v>31</v>
      </c>
      <c r="C18" s="3"/>
      <c r="D18" s="3">
        <v>5.1070000000000002</v>
      </c>
      <c r="E18" s="3"/>
      <c r="F18" s="3"/>
      <c r="G18" s="3"/>
      <c r="H18" s="3">
        <v>7.8789999999999996</v>
      </c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25">
      <c r="B19" t="s">
        <v>32</v>
      </c>
      <c r="C19" s="3"/>
      <c r="D19" s="3">
        <f>8.389+0.0276</f>
        <v>8.416599999999999</v>
      </c>
      <c r="E19" s="3"/>
      <c r="F19" s="3"/>
      <c r="G19" s="3"/>
      <c r="H19" s="3">
        <f>-3.008+0.042</f>
        <v>-2.9660000000000002</v>
      </c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2:18" x14ac:dyDescent="0.25">
      <c r="B20" t="s">
        <v>33</v>
      </c>
      <c r="C20" s="3"/>
      <c r="D20" s="3">
        <f>D14-SUM(D15:D19)</f>
        <v>35.523400000000038</v>
      </c>
      <c r="E20" s="3"/>
      <c r="F20" s="3"/>
      <c r="G20" s="3"/>
      <c r="H20" s="3">
        <f>H14-SUM(H15:H19)</f>
        <v>101.99900000000002</v>
      </c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2:18" x14ac:dyDescent="0.25">
      <c r="B21" t="s">
        <v>34</v>
      </c>
      <c r="C21" s="3"/>
      <c r="D21" s="3">
        <v>22.744</v>
      </c>
      <c r="E21" s="3"/>
      <c r="F21" s="3"/>
      <c r="G21" s="3"/>
      <c r="H21" s="3">
        <v>43.383000000000003</v>
      </c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25">
      <c r="B22" t="s">
        <v>44</v>
      </c>
      <c r="C22" s="3"/>
      <c r="D22" s="3">
        <v>-28.728999999999999</v>
      </c>
      <c r="E22" s="3"/>
      <c r="F22" s="3"/>
      <c r="G22" s="3"/>
      <c r="H22" s="3">
        <v>18.762</v>
      </c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 x14ac:dyDescent="0.25">
      <c r="B23" t="s">
        <v>35</v>
      </c>
      <c r="C23" s="3"/>
      <c r="D23" s="3">
        <v>31.097999999999999</v>
      </c>
      <c r="E23" s="3"/>
      <c r="F23" s="3"/>
      <c r="G23" s="3"/>
      <c r="H23" s="3">
        <v>7.8869999999999996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5">
      <c r="B24" t="s">
        <v>37</v>
      </c>
      <c r="C24" s="3"/>
      <c r="D24" s="3">
        <v>7.726</v>
      </c>
      <c r="E24" s="3"/>
      <c r="F24" s="3"/>
      <c r="G24" s="3"/>
      <c r="H24" s="3">
        <v>1.0369999999999999</v>
      </c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2:18" x14ac:dyDescent="0.25">
      <c r="B25" t="s">
        <v>36</v>
      </c>
      <c r="C25" s="3"/>
      <c r="D25" s="3">
        <v>-43.033000000000001</v>
      </c>
      <c r="E25" s="3"/>
      <c r="F25" s="3"/>
      <c r="G25" s="3"/>
      <c r="H25" s="3">
        <v>5.2539999999999996</v>
      </c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 x14ac:dyDescent="0.25">
      <c r="B26" t="s">
        <v>38</v>
      </c>
      <c r="C26" s="3"/>
      <c r="D26" s="3">
        <f>D20-D21-D22+D23+D24+D25</f>
        <v>37.299400000000034</v>
      </c>
      <c r="E26" s="3"/>
      <c r="F26" s="3"/>
      <c r="G26" s="3"/>
      <c r="H26" s="3">
        <f>H20-H21-H22+H23+H24+H25</f>
        <v>54.032000000000018</v>
      </c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2:18" x14ac:dyDescent="0.25">
      <c r="B27" t="s">
        <v>39</v>
      </c>
      <c r="C27" s="3"/>
      <c r="D27" s="3">
        <v>23.358000000000001</v>
      </c>
      <c r="E27" s="3"/>
      <c r="F27" s="3"/>
      <c r="G27" s="3"/>
      <c r="H27" s="3">
        <v>18.024000000000001</v>
      </c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2:18" x14ac:dyDescent="0.25">
      <c r="B28" t="s">
        <v>40</v>
      </c>
      <c r="C28" s="3"/>
      <c r="D28" s="3">
        <f>D26-D27</f>
        <v>13.941400000000034</v>
      </c>
      <c r="E28" s="3"/>
      <c r="F28" s="3"/>
      <c r="G28" s="3"/>
      <c r="H28" s="3">
        <f>H26-H27</f>
        <v>36.008000000000017</v>
      </c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2:18" x14ac:dyDescent="0.25">
      <c r="B29" t="s">
        <v>42</v>
      </c>
      <c r="C29" s="3"/>
      <c r="D29" s="3">
        <v>0</v>
      </c>
      <c r="E29" s="3"/>
      <c r="F29" s="3"/>
      <c r="G29" s="3"/>
      <c r="H29" s="3">
        <v>2E-3</v>
      </c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2:18" x14ac:dyDescent="0.25">
      <c r="B30" t="s">
        <v>43</v>
      </c>
      <c r="C30" s="3"/>
      <c r="D30" s="3">
        <f>D28-D29</f>
        <v>13.941400000000034</v>
      </c>
      <c r="E30" s="3"/>
      <c r="F30" s="3"/>
      <c r="G30" s="3"/>
      <c r="H30" s="3">
        <f>H28-H29</f>
        <v>36.006000000000014</v>
      </c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2:18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2:18" x14ac:dyDescent="0.25">
      <c r="B32" t="s">
        <v>41</v>
      </c>
      <c r="C32" s="8"/>
      <c r="D32" s="8">
        <v>0.03</v>
      </c>
      <c r="E32" s="8"/>
      <c r="F32" s="8"/>
      <c r="G32" s="8"/>
      <c r="H32" s="8">
        <v>0.08</v>
      </c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2:18" x14ac:dyDescent="0.25">
      <c r="B33" t="s">
        <v>2</v>
      </c>
      <c r="C33" s="3"/>
      <c r="D33" s="3">
        <f>D30/D32</f>
        <v>464.71333333333445</v>
      </c>
      <c r="E33" s="3"/>
      <c r="F33" s="3"/>
      <c r="G33" s="3"/>
      <c r="H33" s="3">
        <f>H30/H32</f>
        <v>450.07500000000016</v>
      </c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2:18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2:18" x14ac:dyDescent="0.25">
      <c r="B35" t="s">
        <v>45</v>
      </c>
      <c r="C35" s="3"/>
      <c r="D35" s="3"/>
      <c r="E35" s="3"/>
      <c r="F35" s="3"/>
      <c r="G35" s="3"/>
      <c r="H35" s="9">
        <f>H12/D12-1</f>
        <v>0.24164759630446442</v>
      </c>
      <c r="I35" s="9" t="e">
        <f t="shared" ref="I35:J35" si="0">I12/E12-1</f>
        <v>#DIV/0!</v>
      </c>
      <c r="J35" s="9" t="e">
        <f t="shared" si="0"/>
        <v>#DIV/0!</v>
      </c>
      <c r="K35" s="3"/>
      <c r="L35" s="3"/>
      <c r="M35" s="3"/>
      <c r="N35" s="3"/>
      <c r="O35" s="3"/>
      <c r="P35" s="3"/>
      <c r="Q35" s="3"/>
      <c r="R35" s="3"/>
    </row>
    <row r="36" spans="2:18" x14ac:dyDescent="0.25">
      <c r="B36" t="s">
        <v>46</v>
      </c>
      <c r="C36" s="9" t="e">
        <f t="shared" ref="C36:G36" si="1">C14/C12</f>
        <v>#DIV/0!</v>
      </c>
      <c r="D36" s="9">
        <f t="shared" si="1"/>
        <v>0.31499812235599722</v>
      </c>
      <c r="E36" s="9" t="e">
        <f t="shared" si="1"/>
        <v>#DIV/0!</v>
      </c>
      <c r="F36" s="9" t="e">
        <f t="shared" si="1"/>
        <v>#DIV/0!</v>
      </c>
      <c r="G36" s="9" t="e">
        <f t="shared" si="1"/>
        <v>#DIV/0!</v>
      </c>
      <c r="H36" s="9">
        <f>H14/H12</f>
        <v>0.39631519672224286</v>
      </c>
      <c r="I36" s="9" t="e">
        <f t="shared" ref="I36:J36" si="2">I14/I12</f>
        <v>#DIV/0!</v>
      </c>
      <c r="J36" s="9" t="e">
        <f t="shared" si="2"/>
        <v>#DIV/0!</v>
      </c>
      <c r="K36" s="3"/>
      <c r="L36" s="3"/>
      <c r="M36" s="3"/>
      <c r="N36" s="3"/>
      <c r="O36" s="3"/>
      <c r="P36" s="3"/>
      <c r="Q36" s="3"/>
      <c r="R36" s="3"/>
    </row>
    <row r="37" spans="2:18" x14ac:dyDescent="0.25">
      <c r="B37" t="s">
        <v>47</v>
      </c>
      <c r="C37" s="9" t="e">
        <f t="shared" ref="C37:G37" si="3">C20/C12</f>
        <v>#DIV/0!</v>
      </c>
      <c r="D37" s="9">
        <f t="shared" si="3"/>
        <v>7.3701987812949385E-2</v>
      </c>
      <c r="E37" s="9" t="e">
        <f t="shared" si="3"/>
        <v>#DIV/0!</v>
      </c>
      <c r="F37" s="9" t="e">
        <f t="shared" si="3"/>
        <v>#DIV/0!</v>
      </c>
      <c r="G37" s="9" t="e">
        <f t="shared" si="3"/>
        <v>#DIV/0!</v>
      </c>
      <c r="H37" s="9">
        <f>H20/H12</f>
        <v>0.17043635476507962</v>
      </c>
      <c r="I37" s="9" t="e">
        <f t="shared" ref="I37:J37" si="4">I20/I12</f>
        <v>#DIV/0!</v>
      </c>
      <c r="J37" s="9" t="e">
        <f t="shared" si="4"/>
        <v>#DIV/0!</v>
      </c>
      <c r="K37" s="3"/>
      <c r="L37" s="3"/>
      <c r="M37" s="3"/>
      <c r="N37" s="3"/>
      <c r="O37" s="3"/>
      <c r="P37" s="3"/>
      <c r="Q37" s="3"/>
      <c r="R37" s="3"/>
    </row>
    <row r="38" spans="2:18" x14ac:dyDescent="0.25">
      <c r="B38" t="s">
        <v>48</v>
      </c>
      <c r="C38" s="9" t="e">
        <f t="shared" ref="C38:G38" si="5">C27/C26</f>
        <v>#DIV/0!</v>
      </c>
      <c r="D38" s="9">
        <f t="shared" si="5"/>
        <v>0.62622991254550953</v>
      </c>
      <c r="E38" s="9" t="e">
        <f t="shared" si="5"/>
        <v>#DIV/0!</v>
      </c>
      <c r="F38" s="9" t="e">
        <f t="shared" si="5"/>
        <v>#DIV/0!</v>
      </c>
      <c r="G38" s="9" t="e">
        <f t="shared" si="5"/>
        <v>#DIV/0!</v>
      </c>
      <c r="H38" s="9">
        <f>H27/H26</f>
        <v>0.3335801006810778</v>
      </c>
      <c r="I38" s="9" t="e">
        <f t="shared" ref="I38:J38" si="6">I27/I26</f>
        <v>#DIV/0!</v>
      </c>
      <c r="J38" s="9" t="e">
        <f t="shared" si="6"/>
        <v>#DIV/0!</v>
      </c>
      <c r="K38" s="3"/>
      <c r="L38" s="3"/>
      <c r="M38" s="3"/>
      <c r="N38" s="3"/>
      <c r="O38" s="3"/>
      <c r="P38" s="3"/>
      <c r="Q38" s="3"/>
      <c r="R38" s="3"/>
    </row>
    <row r="39" spans="2:18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2:18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2:18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2:18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2:18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3:18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3:18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3:18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3:18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3:18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3:18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3:18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3:18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3:18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3:18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3:18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3:18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3:18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3:18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3:18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3:18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3:18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3:18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3:18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3:18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3:18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3:18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3:18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3:18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3:18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3:18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3:18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3:18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3:18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3:18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3:18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3:18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3:18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3:18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3:18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3:18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3:18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3:18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3:18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3:18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3:18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3:18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3:18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3:18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3:18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3:18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3:18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3:18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3:18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3:18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3:18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3:18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3:18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3:18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3:18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3:18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3:18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3:18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3:18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3:18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3:18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3:18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3:18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3:18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3:18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3:18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3:18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3:18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3:18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3:18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3:18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3:18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3:18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3:18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3:18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3:18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3:18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3:18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3:18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3:18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3:18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3:18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3:18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3:18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3:18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3:18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3:18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3:18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3:18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3:18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3:18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3:18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3:18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3:18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3:18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3:18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3:18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3:18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3:18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3:18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3:18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3:18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3:18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3:18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3:18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3:18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3:18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3:18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3:18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3:18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3:18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3:18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3:18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3:18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3:18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3:18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3:18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3:18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3:18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3:18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3:18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3:18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3:18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3:18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3:18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3:18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3:18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3:18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3:18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3:18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3:18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3:18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3:18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3:18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3:18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3:18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3:18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3:18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3:18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3:18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3:18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3:18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3:18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3:18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3:18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3:18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3:18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3:18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3:18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3:18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3:18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3:18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3:18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3:18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3:18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3:18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3:18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3:18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3:18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3:18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3:18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3:18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3:18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3:18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3:18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3:18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3:18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3:18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3:18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3:18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3:18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3:18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3:18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3:18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3:18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3:18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3:18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3:18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3:18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3:18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3:18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3:18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3:18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3:18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3:18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3:18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3:18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3:18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3:18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3:18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3:18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3:18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3:18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3:18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3:18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3:18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3:18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3:18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3:18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3:18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3:18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3:18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3:18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3:18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3:18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3:18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3:18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3:18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3:18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3:18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3:18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3:18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3:18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3:18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3:18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3:18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3:18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3:18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3:18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3:18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3:18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3:18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3:18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3:18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3:18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3:18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3:18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3:18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3:18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3:18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3:18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3:18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3:18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3:18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3:18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3:18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3:18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3:18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3:18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3:18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3:18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3:18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3:18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3:18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3:18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3:18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3:18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3:18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3:18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3:18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3:18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3:18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3:18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3:18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3:18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3:18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3:18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3:18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3:18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3:18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3:18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3:18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3:18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3:18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3:18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3:18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3:18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3:18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3:18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3:18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3:18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3:18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3:18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3:18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3:18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3:18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3:18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3:18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3:18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3:18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3:18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3:18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3:18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3:18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3:18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3:18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3:18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3:18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3:18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3:18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3:18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3:18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3:18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3:18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3:18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3:18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3:18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3:18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3:18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3:18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3:18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3:18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3:18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3:18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3:18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3:18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3:18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3:18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3:18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3:18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3:18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3:18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3:18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3:18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3:18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3:18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3:18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3:18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3:18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3:18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spans="3:18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spans="3:18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spans="3:18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spans="3:18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spans="3:18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spans="3:18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spans="3:18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spans="3:18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spans="3:18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spans="3:18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spans="3:18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spans="3:18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spans="3:18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spans="3:18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spans="3:18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spans="3:18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spans="3:18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spans="3:18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spans="3:18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spans="3:18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spans="3:18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spans="3:18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spans="3:18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spans="3:18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spans="3:18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spans="3:18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spans="3:18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spans="3:18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spans="3:18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spans="3:18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spans="3:18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spans="3:18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spans="3:18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spans="3:18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spans="3:18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spans="3:18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spans="3:18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spans="3:18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spans="3:18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spans="3:18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spans="3:18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spans="3:18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spans="3:18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spans="3:18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spans="3:18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spans="3:18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spans="3:18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spans="3:18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spans="3:18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spans="3:18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spans="3:18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spans="3:18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spans="3:18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spans="3:18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spans="3:18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spans="3:18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spans="3:18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spans="3:18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spans="3:18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spans="3:18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spans="3:18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spans="3:18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spans="3:18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spans="3:18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spans="3:18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spans="3:18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spans="3:18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spans="3:18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spans="3:18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spans="3:18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spans="3:18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spans="3:18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spans="3:18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spans="3:18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spans="3:18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spans="3:18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spans="3:18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spans="3:18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spans="3:18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spans="3:18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spans="3:18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spans="3:18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spans="3:18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spans="3:18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spans="3:18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spans="3:18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spans="3:18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spans="3:18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spans="3:18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spans="3:18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spans="3:18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spans="3:18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spans="3:18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spans="3:18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spans="3:18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spans="3:18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spans="3:18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spans="3:18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spans="3:18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spans="3:18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spans="3:18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spans="3:18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spans="3:18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spans="3:18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spans="3:18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spans="3:18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spans="3:18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spans="3:18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spans="3:18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spans="3:18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spans="3:18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spans="3:18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spans="3:18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spans="3:18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spans="3:18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spans="3:18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spans="3:18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spans="3:18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spans="3:18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3:18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3:18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3:18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spans="3:18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spans="3:18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spans="3:18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spans="3:18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3:18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3:18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spans="3:18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spans="3:18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spans="3:18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spans="3:18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spans="3:18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spans="3:18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spans="3:18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3:18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spans="3:18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spans="3:18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spans="3:18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spans="3:18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spans="3:18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spans="3:18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spans="3:18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spans="3:18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spans="3:18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spans="3:18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spans="3:18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spans="3:18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spans="3:18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spans="3:18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spans="3:18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spans="3:18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spans="3:18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spans="3:18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spans="3:18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spans="3:18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spans="3:18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spans="3:18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spans="3:18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spans="3:18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spans="3:18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spans="3:18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spans="3:18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spans="3:18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spans="3:18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spans="3:18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spans="3:18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spans="3:18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spans="3:18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spans="3:18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spans="3:18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spans="3:18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spans="3:18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spans="3:18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spans="3:18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spans="3:18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spans="3:18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spans="3:18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spans="3:18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spans="3:18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spans="3:18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spans="3:18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spans="3:18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spans="3:18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spans="3:18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spans="3:18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spans="3:18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spans="3:18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spans="3:18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spans="3:18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spans="3:18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spans="3:18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spans="3:18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spans="3:18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spans="3:18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spans="3:18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spans="3:18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spans="3:18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spans="3:18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spans="3:18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spans="3:18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spans="3:18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spans="3:18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spans="3:18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spans="3:18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spans="3:18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spans="3:18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spans="3:18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spans="3:18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spans="3:18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spans="3:18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spans="3:18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spans="3:18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spans="3:18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spans="3:18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spans="3:18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spans="3:18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spans="3:18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spans="3:18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spans="3:18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spans="3:18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spans="3:18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spans="3:18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spans="3:18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spans="3:18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spans="3:18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spans="3:18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spans="3:18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spans="3:18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spans="3:18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spans="3:18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spans="3:18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spans="3:18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spans="3:18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spans="3:18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spans="3:18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spans="3:18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spans="3:18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spans="3:18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spans="3:18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spans="3:18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spans="3:18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spans="3:18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spans="3:18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spans="3:18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spans="3:18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spans="3:18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spans="3:18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spans="3:18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spans="3:18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spans="3:18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spans="3:18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spans="3:18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spans="3:18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spans="3:18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spans="3:18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spans="3:18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spans="3:18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spans="3:18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spans="3:18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spans="3:18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spans="3:18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spans="3:18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spans="3:18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spans="3:18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spans="3:18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spans="3:18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spans="3:18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spans="3:18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spans="3:18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spans="3:18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spans="3:18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spans="3:18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spans="3:18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spans="3:18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spans="3:18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spans="3:18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spans="3:18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spans="3:18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spans="3:18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spans="3:18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spans="3:18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spans="3:18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spans="3:18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spans="3:18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spans="3:18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spans="3:18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spans="3:18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spans="3:18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spans="3:18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spans="3:18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spans="3:18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spans="3:18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spans="3:18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</sheetData>
  <hyperlinks>
    <hyperlink ref="A1" location="Main!A1" display="Main" xr:uid="{FBAAA7B6-9906-4DE2-8615-7CB4971FFD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2024-09-24T14:44:02Z</dcterms:created>
  <dcterms:modified xsi:type="dcterms:W3CDTF">2025-04-10T16:09:40Z</dcterms:modified>
</cp:coreProperties>
</file>