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02BDE36-5D26-4CEC-B242-FFF2BA721D22}" xr6:coauthVersionLast="47" xr6:coauthVersionMax="47" xr10:uidLastSave="{00000000-0000-0000-0000-000000000000}"/>
  <bookViews>
    <workbookView xWindow="75" yWindow="1950" windowWidth="38175" windowHeight="15240" xr2:uid="{8619D227-85A5-4A2B-AB16-FF2F89A379E5}"/>
  </bookViews>
  <sheets>
    <sheet name="Main" sheetId="1" r:id="rId1"/>
    <sheet name="Financ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R34" i="2"/>
  <c r="R33" i="2"/>
  <c r="R32" i="2"/>
  <c r="R31" i="2"/>
  <c r="R30" i="2"/>
  <c r="R27" i="2"/>
  <c r="Q21" i="2"/>
  <c r="P21" i="2"/>
  <c r="O21" i="2"/>
  <c r="N21" i="2"/>
  <c r="M21" i="2"/>
  <c r="L21" i="2"/>
  <c r="R21" i="2"/>
  <c r="R23" i="2"/>
  <c r="R25" i="2" s="1"/>
  <c r="Q17" i="2"/>
  <c r="P17" i="2"/>
  <c r="O17" i="2"/>
  <c r="N17" i="2"/>
  <c r="M17" i="2"/>
  <c r="L17" i="2"/>
  <c r="R17" i="2"/>
  <c r="R11" i="2"/>
  <c r="R15" i="2" s="1"/>
  <c r="N31" i="2"/>
  <c r="M31" i="2"/>
  <c r="L31" i="2"/>
  <c r="P30" i="2"/>
  <c r="O30" i="2"/>
  <c r="N30" i="2"/>
  <c r="M30" i="2"/>
  <c r="Q30" i="2"/>
  <c r="N15" i="2"/>
  <c r="N32" i="2" s="1"/>
  <c r="M15" i="2"/>
  <c r="M32" i="2" s="1"/>
  <c r="L15" i="2"/>
  <c r="Q11" i="2"/>
  <c r="Q15" i="2" s="1"/>
  <c r="Q32" i="2" s="1"/>
  <c r="P11" i="2"/>
  <c r="P15" i="2" s="1"/>
  <c r="O11" i="2"/>
  <c r="O15" i="2" s="1"/>
  <c r="I4" i="1"/>
  <c r="I7" i="1" l="1"/>
  <c r="L34" i="2"/>
  <c r="P31" i="2"/>
  <c r="Q34" i="2"/>
  <c r="Q31" i="2"/>
  <c r="O31" i="2"/>
  <c r="N34" i="2"/>
  <c r="L32" i="2"/>
  <c r="M34" i="2"/>
  <c r="O32" i="2"/>
  <c r="P32" i="2"/>
  <c r="L23" i="2"/>
  <c r="L25" i="2" s="1"/>
  <c r="M23" i="2" l="1"/>
  <c r="M25" i="2" s="1"/>
  <c r="N23" i="2"/>
  <c r="N25" i="2" s="1"/>
  <c r="Q23" i="2"/>
  <c r="Q25" i="2" s="1"/>
  <c r="N27" i="2"/>
  <c r="N33" i="2"/>
  <c r="M27" i="2"/>
  <c r="M33" i="2"/>
  <c r="L27" i="2"/>
  <c r="L33" i="2"/>
  <c r="P34" i="2"/>
  <c r="P23" i="2"/>
  <c r="P25" i="2" s="1"/>
  <c r="O23" i="2"/>
  <c r="O25" i="2" s="1"/>
  <c r="O34" i="2"/>
  <c r="Q27" i="2" l="1"/>
  <c r="Q33" i="2"/>
  <c r="O27" i="2"/>
  <c r="O33" i="2"/>
  <c r="P27" i="2"/>
  <c r="P33" i="2"/>
</calcChain>
</file>

<file path=xl/sharedStrings.xml><?xml version="1.0" encoding="utf-8"?>
<sst xmlns="http://schemas.openxmlformats.org/spreadsheetml/2006/main" count="63" uniqueCount="58">
  <si>
    <t>Dior</t>
  </si>
  <si>
    <t>Price</t>
  </si>
  <si>
    <t>MC</t>
  </si>
  <si>
    <t>Cash</t>
  </si>
  <si>
    <t>Debt</t>
  </si>
  <si>
    <t>EV</t>
  </si>
  <si>
    <t>Q423</t>
  </si>
  <si>
    <t>Main</t>
  </si>
  <si>
    <t>Q123</t>
  </si>
  <si>
    <t>Q223</t>
  </si>
  <si>
    <t>Q323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</si>
  <si>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</si>
  <si>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</si>
  <si>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</si>
  <si>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</si>
  <si>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</si>
  <si>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</si>
  <si>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</si>
  <si>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</si>
  <si>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</si>
  <si>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</si>
  <si>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</si>
  <si>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</si>
  <si>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</si>
  <si>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</si>
  <si>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General &amp; Admenistrativ</t>
  </si>
  <si>
    <t>Marketing &amp; Selling</t>
  </si>
  <si>
    <t>Income from Joint Ventures</t>
  </si>
  <si>
    <t>Operating Profit</t>
  </si>
  <si>
    <t>Pretax Income</t>
  </si>
  <si>
    <t>Other Operating Expense</t>
  </si>
  <si>
    <t>Net Income</t>
  </si>
  <si>
    <t>Minority Income</t>
  </si>
  <si>
    <t>Income Tax Expense</t>
  </si>
  <si>
    <t>Shares</t>
  </si>
  <si>
    <t>EPS</t>
  </si>
  <si>
    <t>Revenue Growth</t>
  </si>
  <si>
    <t>Gross Margin</t>
  </si>
  <si>
    <t>Operating Margin</t>
  </si>
  <si>
    <t>Net Margin</t>
  </si>
  <si>
    <t>Tax Rate</t>
  </si>
  <si>
    <t>numbers in mio EUR</t>
  </si>
  <si>
    <t>IR</t>
  </si>
  <si>
    <t>CDI.PA</t>
  </si>
  <si>
    <t>Notes</t>
  </si>
  <si>
    <t>Wines &amp; Spirits</t>
  </si>
  <si>
    <t>Fashion &amp; Leather Goods</t>
  </si>
  <si>
    <t>Perfumes &amp; Cosmetics</t>
  </si>
  <si>
    <t>Watches &amp; Jewellery</t>
  </si>
  <si>
    <t>Selective Retailing</t>
  </si>
  <si>
    <t>Other &amp; eliminations</t>
  </si>
  <si>
    <t>Profits from Recurring Op.</t>
  </si>
  <si>
    <t>Cost of Debt</t>
  </si>
  <si>
    <t>Interest on Lease Liabilities</t>
  </si>
  <si>
    <t>Other financial expenses</t>
  </si>
  <si>
    <t xml:space="preserve">The Arnault Family controlls LVMH Group through the Dior Holding </t>
  </si>
  <si>
    <t>LVMH owns the Brand Dior</t>
  </si>
  <si>
    <t xml:space="preserve">Holding: 41,4% share of capital  and 56,1% of voting rights of LVMH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</si>
</sst>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[Red]#,##0"/>
    <numFmt numFmtId="166" formatCode="#,##0;\(#,##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or-finance.com/en/accueil-E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9E7F-0C9F-4005-AC9D-08B0B1290A7B}">
  <dimension ref="A1:J15"/>
  <sheetViews>
    <sheetView tabSelected="1" topLeftCell="A2" zoomScale="200" zoomScaleNormal="200" workbookViewId="0">
      <selection activeCell="B14" sqref="B14"/>
    </sheetView>
  </sheetViews>
  <sheetFormatPr defaultRowHeight="15" x14ac:dyDescent="0.25"/>
  <cols>
    <col min="1" max="1" width="4.140625" bestFit="1" customWidth="1"/>
  </cols>
  <sheetData>
    <row r="1" spans="1:10" x14ac:dyDescent="0.25">
      <c r="A1" s="1" t="s">
        <v>0</v>
      </c>
    </row>
    <row r="2" spans="1:10" x14ac:dyDescent="0.25">
      <c r="A2" t="s">
        <v>41</v>
      </c>
      <c r="H2" t="s">
        <v>1</v>
      </c>
      <c r="I2">
        <v>626.5</v>
      </c>
    </row>
    <row r="3" spans="1:10" x14ac:dyDescent="0.25">
      <c r="H3" t="s">
        <v>34</v>
      </c>
      <c r="I3" s="7">
        <v>180.41058000000001</v>
      </c>
      <c r="J3" s="4" t="s">
        <v>14</v>
      </c>
    </row>
    <row r="4" spans="1:10" x14ac:dyDescent="0.25">
      <c r="B4" s="3" t="s">
        <v>42</v>
      </c>
      <c r="H4" t="s">
        <v>2</v>
      </c>
      <c r="I4" s="7">
        <f>I2*I3</f>
        <v>113027.22837000001</v>
      </c>
      <c r="J4" s="4"/>
    </row>
    <row r="5" spans="1:10" x14ac:dyDescent="0.25">
      <c r="B5" t="s">
        <v>43</v>
      </c>
      <c r="H5" t="s">
        <v>3</v>
      </c>
      <c r="I5" s="7">
        <v>9760</v>
      </c>
      <c r="J5" s="4" t="s">
        <v>14</v>
      </c>
    </row>
    <row r="6" spans="1:10" x14ac:dyDescent="0.25">
      <c r="H6" t="s">
        <v>4</v>
      </c>
      <c r="I6" s="7">
        <f>12091+10866</f>
        <v>22957</v>
      </c>
      <c r="J6" s="4" t="s">
        <v>14</v>
      </c>
    </row>
    <row r="7" spans="1:10" x14ac:dyDescent="0.25">
      <c r="H7" t="s">
        <v>5</v>
      </c>
      <c r="I7" s="7">
        <f>I4+I6-I5</f>
        <v>126224.22837000003</v>
      </c>
    </row>
    <row r="12" spans="1:10" x14ac:dyDescent="0.25">
      <c r="B12" s="2" t="s">
        <v>44</v>
      </c>
    </row>
    <row r="13" spans="1:10" x14ac:dyDescent="0.25">
      <c r="B13" t="s">
        <v>57</v>
      </c>
    </row>
    <row r="14" spans="1:10" x14ac:dyDescent="0.25">
      <c r="B14" t="s">
        <v>55</v>
      </c>
    </row>
    <row r="15" spans="1:10" x14ac:dyDescent="0.25">
      <c r="B15" t="s">
        <v>56</v>
      </c>
    </row>
  </sheetData>
  <hyperlinks>
    <hyperlink ref="B4" r:id="rId1" display="Investors" xr:uid="{1FF48B94-121C-4C35-8D8A-EE7D79C5B20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855B-DB0A-4192-B58D-B861703F4EC8}">
  <dimension ref="A1:AI23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:D1048576"/>
    </sheetView>
  </sheetViews>
  <sheetFormatPr defaultRowHeight="15" x14ac:dyDescent="0.25"/>
  <cols>
    <col min="1" max="1" width="4.7109375" bestFit="1" customWidth="1"/>
    <col min="2" max="2" width="25.28515625" bestFit="1" customWidth="1"/>
  </cols>
  <sheetData>
    <row r="1" spans="1:35" x14ac:dyDescent="0.25">
      <c r="A1" s="3" t="s">
        <v>7</v>
      </c>
    </row>
    <row r="2" spans="1:35" x14ac:dyDescent="0.25">
      <c r="C2" s="4" t="s">
        <v>8</v>
      </c>
      <c r="D2" s="4" t="s">
        <v>9</v>
      </c>
      <c r="E2" s="4" t="s">
        <v>10</v>
      </c>
      <c r="F2" s="4" t="s">
        <v>6</v>
      </c>
      <c r="G2" s="4" t="s">
        <v>11</v>
      </c>
      <c r="H2" s="4" t="s">
        <v>12</v>
      </c>
      <c r="I2" s="4" t="s">
        <v>13</v>
      </c>
      <c r="J2" s="4" t="s">
        <v>14</v>
      </c>
      <c r="K2" s="4"/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</row>
    <row r="3" spans="1:35" x14ac:dyDescent="0.25">
      <c r="B3" t="s">
        <v>45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>
        <v>6602</v>
      </c>
      <c r="R3" s="8">
        <v>5862</v>
      </c>
      <c r="S3" s="8"/>
      <c r="T3" s="8"/>
    </row>
    <row r="4" spans="1:35" x14ac:dyDescent="0.25">
      <c r="B4" t="s">
        <v>46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42169</v>
      </c>
      <c r="R4" s="8">
        <v>41060</v>
      </c>
      <c r="S4" s="8"/>
      <c r="T4" s="8"/>
    </row>
    <row r="5" spans="1:35" x14ac:dyDescent="0.25">
      <c r="B5" t="s">
        <v>47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>
        <v>8271</v>
      </c>
      <c r="R5" s="8">
        <v>8418</v>
      </c>
      <c r="S5" s="8"/>
      <c r="T5" s="8"/>
    </row>
    <row r="6" spans="1:35" x14ac:dyDescent="0.25">
      <c r="B6" t="s">
        <v>48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v>10902</v>
      </c>
      <c r="R6" s="8">
        <v>10577</v>
      </c>
      <c r="S6" s="8"/>
      <c r="T6" s="8"/>
    </row>
    <row r="7" spans="1:35" x14ac:dyDescent="0.25">
      <c r="B7" t="s">
        <v>49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>
        <v>17885</v>
      </c>
      <c r="R7" s="8">
        <v>18262</v>
      </c>
      <c r="S7" s="8"/>
      <c r="T7" s="8"/>
    </row>
    <row r="8" spans="1:35" x14ac:dyDescent="0.25">
      <c r="B8" t="s">
        <v>50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>
        <v>325</v>
      </c>
      <c r="R8" s="8">
        <v>504</v>
      </c>
      <c r="S8" s="8"/>
      <c r="T8" s="8"/>
    </row>
    <row r="9" spans="1:35" x14ac:dyDescent="0.25">
      <c r="B9" s="1" t="s">
        <v>22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64215</v>
      </c>
      <c r="P9" s="9">
        <v>79184</v>
      </c>
      <c r="Q9" s="9">
        <v>86153</v>
      </c>
      <c r="R9" s="9">
        <v>84683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B10" t="s">
        <v>23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>
        <v>20355</v>
      </c>
      <c r="P10" s="8">
        <v>24988</v>
      </c>
      <c r="Q10" s="8">
        <v>26876</v>
      </c>
      <c r="R10" s="8">
        <v>27918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B11" t="s">
        <v>24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>
        <f>O9-O10</f>
        <v>43860</v>
      </c>
      <c r="P11" s="8">
        <f t="shared" ref="P11:R11" si="0">P9-P10</f>
        <v>54196</v>
      </c>
      <c r="Q11" s="8">
        <f t="shared" si="0"/>
        <v>59277</v>
      </c>
      <c r="R11" s="8">
        <f t="shared" si="0"/>
        <v>56765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B12" t="s">
        <v>26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22306</v>
      </c>
      <c r="P12" s="8">
        <v>28150</v>
      </c>
      <c r="Q12" s="8">
        <v>30767</v>
      </c>
      <c r="R12" s="8">
        <v>31000</v>
      </c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B13" t="s">
        <v>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>
        <v>4427</v>
      </c>
      <c r="P13" s="8">
        <v>5033</v>
      </c>
      <c r="Q13" s="8">
        <v>5721</v>
      </c>
      <c r="R13" s="8">
        <v>6228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B14" t="s">
        <v>27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>
        <v>13</v>
      </c>
      <c r="P14" s="8">
        <v>37</v>
      </c>
      <c r="Q14" s="8">
        <v>7</v>
      </c>
      <c r="R14" s="8">
        <v>28</v>
      </c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B15" t="s">
        <v>51</v>
      </c>
      <c r="C15" s="8"/>
      <c r="D15" s="8"/>
      <c r="E15" s="8"/>
      <c r="F15" s="8"/>
      <c r="G15" s="8"/>
      <c r="H15" s="8"/>
      <c r="I15" s="8"/>
      <c r="J15" s="8"/>
      <c r="K15" s="8"/>
      <c r="L15" s="8">
        <f t="shared" ref="L15:P15" si="1">L11-L12-L13+L14</f>
        <v>0</v>
      </c>
      <c r="M15" s="8">
        <f t="shared" si="1"/>
        <v>0</v>
      </c>
      <c r="N15" s="8">
        <f t="shared" si="1"/>
        <v>0</v>
      </c>
      <c r="O15" s="8">
        <f t="shared" si="1"/>
        <v>17140</v>
      </c>
      <c r="P15" s="8">
        <f t="shared" si="1"/>
        <v>21050</v>
      </c>
      <c r="Q15" s="8">
        <f>Q11-Q12-Q13+Q14</f>
        <v>22796</v>
      </c>
      <c r="R15" s="8">
        <f>R11-R12-R13+R14</f>
        <v>19565</v>
      </c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B16" t="s">
        <v>30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9"/>
      <c r="N16" s="9"/>
      <c r="O16" s="8">
        <v>-4</v>
      </c>
      <c r="P16" s="8">
        <v>54</v>
      </c>
      <c r="Q16" s="8">
        <v>242</v>
      </c>
      <c r="R16" s="8">
        <v>664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2:35" x14ac:dyDescent="0.25">
      <c r="B17" t="s">
        <v>28</v>
      </c>
      <c r="C17" s="8"/>
      <c r="D17" s="8"/>
      <c r="E17" s="8"/>
      <c r="F17" s="8"/>
      <c r="G17" s="8"/>
      <c r="H17" s="8"/>
      <c r="I17" s="8"/>
      <c r="J17" s="8"/>
      <c r="K17" s="8"/>
      <c r="L17" s="8">
        <f t="shared" ref="L17:Q17" si="2">+L15-L16</f>
        <v>0</v>
      </c>
      <c r="M17" s="8">
        <f t="shared" si="2"/>
        <v>0</v>
      </c>
      <c r="N17" s="8">
        <f t="shared" si="2"/>
        <v>0</v>
      </c>
      <c r="O17" s="8">
        <f t="shared" si="2"/>
        <v>17144</v>
      </c>
      <c r="P17" s="8">
        <f t="shared" si="2"/>
        <v>20996</v>
      </c>
      <c r="Q17" s="8">
        <f t="shared" si="2"/>
        <v>22554</v>
      </c>
      <c r="R17" s="8">
        <f>+R15-R16</f>
        <v>18901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2:35" x14ac:dyDescent="0.25">
      <c r="B18" t="s">
        <v>52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>
        <v>-40</v>
      </c>
      <c r="P18" s="8">
        <v>15</v>
      </c>
      <c r="Q18" s="8">
        <v>363</v>
      </c>
      <c r="R18" s="8">
        <v>439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2:35" x14ac:dyDescent="0.25">
      <c r="B19" t="s">
        <v>53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242</v>
      </c>
      <c r="P19" s="8">
        <v>254</v>
      </c>
      <c r="Q19" s="8">
        <v>393</v>
      </c>
      <c r="R19" s="8">
        <v>510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2:35" x14ac:dyDescent="0.25">
      <c r="B20" t="s">
        <v>54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-254</v>
      </c>
      <c r="P20" s="8">
        <v>632</v>
      </c>
      <c r="Q20" s="8">
        <v>170</v>
      </c>
      <c r="R20" s="8">
        <v>-149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2:35" x14ac:dyDescent="0.25">
      <c r="B21" t="s">
        <v>29</v>
      </c>
      <c r="C21" s="8"/>
      <c r="D21" s="8"/>
      <c r="E21" s="8"/>
      <c r="F21" s="8"/>
      <c r="G21" s="8"/>
      <c r="H21" s="8"/>
      <c r="I21" s="8"/>
      <c r="J21" s="8"/>
      <c r="K21" s="8"/>
      <c r="L21" s="8">
        <f t="shared" ref="L21:Q21" si="3">+L17-L18-L19-L20</f>
        <v>0</v>
      </c>
      <c r="M21" s="8">
        <f t="shared" si="3"/>
        <v>0</v>
      </c>
      <c r="N21" s="8">
        <f t="shared" si="3"/>
        <v>0</v>
      </c>
      <c r="O21" s="8">
        <f t="shared" si="3"/>
        <v>17196</v>
      </c>
      <c r="P21" s="8">
        <f t="shared" si="3"/>
        <v>20095</v>
      </c>
      <c r="Q21" s="8">
        <f t="shared" si="3"/>
        <v>21628</v>
      </c>
      <c r="R21" s="8">
        <f>+R17-R18-R19-R20</f>
        <v>18101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2:35" x14ac:dyDescent="0.25">
      <c r="B22" t="s">
        <v>33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>
        <v>4531</v>
      </c>
      <c r="P22" s="8">
        <v>5393</v>
      </c>
      <c r="Q22" s="8">
        <v>5707</v>
      </c>
      <c r="R22" s="8">
        <v>5193</v>
      </c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2:35" x14ac:dyDescent="0.25">
      <c r="B23" t="s">
        <v>31</v>
      </c>
      <c r="C23" s="8"/>
      <c r="D23" s="8"/>
      <c r="E23" s="8"/>
      <c r="F23" s="8"/>
      <c r="G23" s="8"/>
      <c r="H23" s="8"/>
      <c r="I23" s="8"/>
      <c r="J23" s="8"/>
      <c r="K23" s="8"/>
      <c r="L23" s="8">
        <f t="shared" ref="L23:P23" si="4">L21-L22</f>
        <v>0</v>
      </c>
      <c r="M23" s="8">
        <f t="shared" si="4"/>
        <v>0</v>
      </c>
      <c r="N23" s="8">
        <f t="shared" si="4"/>
        <v>0</v>
      </c>
      <c r="O23" s="8">
        <f t="shared" si="4"/>
        <v>12665</v>
      </c>
      <c r="P23" s="8">
        <f t="shared" si="4"/>
        <v>14702</v>
      </c>
      <c r="Q23" s="8">
        <f>Q21-Q22</f>
        <v>15921</v>
      </c>
      <c r="R23" s="8">
        <f>+R21-R22</f>
        <v>12908</v>
      </c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2:35" x14ac:dyDescent="0.25">
      <c r="B24" t="s">
        <v>32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v>7718</v>
      </c>
      <c r="P24" s="8">
        <v>8905</v>
      </c>
      <c r="Q24" s="8">
        <v>9617</v>
      </c>
      <c r="R24" s="8">
        <v>7700</v>
      </c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2:35" x14ac:dyDescent="0.25">
      <c r="B25" t="s">
        <v>31</v>
      </c>
      <c r="C25" s="8"/>
      <c r="D25" s="8"/>
      <c r="E25" s="8"/>
      <c r="F25" s="8"/>
      <c r="G25" s="8"/>
      <c r="H25" s="8"/>
      <c r="I25" s="8"/>
      <c r="J25" s="8"/>
      <c r="K25" s="8"/>
      <c r="L25" s="8">
        <f t="shared" ref="L25:P25" si="5">L23-L24</f>
        <v>0</v>
      </c>
      <c r="M25" s="8">
        <f t="shared" si="5"/>
        <v>0</v>
      </c>
      <c r="N25" s="8">
        <f t="shared" si="5"/>
        <v>0</v>
      </c>
      <c r="O25" s="8">
        <f t="shared" si="5"/>
        <v>4947</v>
      </c>
      <c r="P25" s="8">
        <f t="shared" si="5"/>
        <v>5797</v>
      </c>
      <c r="Q25" s="8">
        <f>Q23-Q24</f>
        <v>6304</v>
      </c>
      <c r="R25" s="8">
        <f>+R23-R24</f>
        <v>5208</v>
      </c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2:35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2:35" x14ac:dyDescent="0.25">
      <c r="B27" t="s">
        <v>35</v>
      </c>
      <c r="C27" s="8"/>
      <c r="D27" s="8"/>
      <c r="E27" s="8"/>
      <c r="F27" s="8"/>
      <c r="G27" s="8"/>
      <c r="H27" s="8"/>
      <c r="I27" s="8"/>
      <c r="J27" s="8"/>
      <c r="K27" s="8"/>
      <c r="L27" s="5" t="e">
        <f t="shared" ref="L27:R27" si="6">L25/L28</f>
        <v>#DIV/0!</v>
      </c>
      <c r="M27" s="5" t="e">
        <f t="shared" si="6"/>
        <v>#DIV/0!</v>
      </c>
      <c r="N27" s="5" t="e">
        <f t="shared" si="6"/>
        <v>#DIV/0!</v>
      </c>
      <c r="O27" s="5">
        <f t="shared" si="6"/>
        <v>27.420786519282849</v>
      </c>
      <c r="P27" s="5">
        <f t="shared" si="6"/>
        <v>32.132261866238665</v>
      </c>
      <c r="Q27" s="5">
        <f t="shared" si="6"/>
        <v>34.942518337893482</v>
      </c>
      <c r="R27" s="5">
        <f t="shared" si="6"/>
        <v>28.867486596406927</v>
      </c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2:35" x14ac:dyDescent="0.25">
      <c r="B28" t="s">
        <v>34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>
        <v>180.41058000000001</v>
      </c>
      <c r="P28" s="8">
        <v>180.41058000000001</v>
      </c>
      <c r="Q28" s="8">
        <v>180.41058000000001</v>
      </c>
      <c r="R28" s="8">
        <v>180.41058000000001</v>
      </c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2:35" x14ac:dyDescent="0.25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2:35" x14ac:dyDescent="0.25">
      <c r="B30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6" t="e">
        <f t="shared" ref="M30:R30" si="7">M9/L9-1</f>
        <v>#DIV/0!</v>
      </c>
      <c r="N30" s="6" t="e">
        <f t="shared" si="7"/>
        <v>#DIV/0!</v>
      </c>
      <c r="O30" s="6" t="e">
        <f t="shared" si="7"/>
        <v>#DIV/0!</v>
      </c>
      <c r="P30" s="6">
        <f t="shared" si="7"/>
        <v>0.23310752939344392</v>
      </c>
      <c r="Q30" s="6">
        <f t="shared" si="7"/>
        <v>8.8010204081632626E-2</v>
      </c>
      <c r="R30" s="6">
        <f t="shared" si="7"/>
        <v>-1.7062667579770818E-2</v>
      </c>
    </row>
    <row r="31" spans="2:35" x14ac:dyDescent="0.25">
      <c r="B31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6" t="e">
        <f t="shared" ref="L31:Q31" si="8">L11/L9</f>
        <v>#DIV/0!</v>
      </c>
      <c r="M31" s="6" t="e">
        <f t="shared" si="8"/>
        <v>#DIV/0!</v>
      </c>
      <c r="N31" s="6" t="e">
        <f t="shared" si="8"/>
        <v>#DIV/0!</v>
      </c>
      <c r="O31" s="6">
        <f t="shared" si="8"/>
        <v>0.68301798645176359</v>
      </c>
      <c r="P31" s="6">
        <f t="shared" si="8"/>
        <v>0.68443119822186305</v>
      </c>
      <c r="Q31" s="6">
        <f t="shared" si="8"/>
        <v>0.68804336471161776</v>
      </c>
      <c r="R31" s="6">
        <f t="shared" ref="R31" si="9">R11/R9</f>
        <v>0.67032344154080514</v>
      </c>
    </row>
    <row r="32" spans="2:35" x14ac:dyDescent="0.25">
      <c r="B32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6" t="e">
        <f t="shared" ref="L32:Q32" si="10">L15/L9</f>
        <v>#DIV/0!</v>
      </c>
      <c r="M32" s="6" t="e">
        <f t="shared" si="10"/>
        <v>#DIV/0!</v>
      </c>
      <c r="N32" s="6" t="e">
        <f t="shared" si="10"/>
        <v>#DIV/0!</v>
      </c>
      <c r="O32" s="6">
        <f t="shared" si="10"/>
        <v>0.26691582963482052</v>
      </c>
      <c r="P32" s="6">
        <f t="shared" si="10"/>
        <v>0.26583653263285512</v>
      </c>
      <c r="Q32" s="6">
        <f t="shared" si="10"/>
        <v>0.2645990273118754</v>
      </c>
      <c r="R32" s="6">
        <f t="shared" ref="R32" si="11">R15/R9</f>
        <v>0.23103810682191231</v>
      </c>
    </row>
    <row r="33" spans="2:18" x14ac:dyDescent="0.25">
      <c r="B33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6" t="e">
        <f t="shared" ref="L33:Q33" si="12">L25/L9</f>
        <v>#DIV/0!</v>
      </c>
      <c r="M33" s="6" t="e">
        <f t="shared" si="12"/>
        <v>#DIV/0!</v>
      </c>
      <c r="N33" s="6" t="e">
        <f t="shared" si="12"/>
        <v>#DIV/0!</v>
      </c>
      <c r="O33" s="6">
        <f t="shared" si="12"/>
        <v>7.7038075216071006E-2</v>
      </c>
      <c r="P33" s="6">
        <f t="shared" si="12"/>
        <v>7.3209234188724992E-2</v>
      </c>
      <c r="Q33" s="6">
        <f t="shared" si="12"/>
        <v>7.317214722644598E-2</v>
      </c>
      <c r="R33" s="6">
        <f t="shared" ref="R33" si="13">R25/R9</f>
        <v>6.1499946860644993E-2</v>
      </c>
    </row>
    <row r="34" spans="2:18" x14ac:dyDescent="0.25">
      <c r="B3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6" t="e">
        <f t="shared" ref="L34:Q34" si="14">L22/L21</f>
        <v>#DIV/0!</v>
      </c>
      <c r="M34" s="6" t="e">
        <f t="shared" si="14"/>
        <v>#DIV/0!</v>
      </c>
      <c r="N34" s="6" t="e">
        <f t="shared" si="14"/>
        <v>#DIV/0!</v>
      </c>
      <c r="O34" s="6">
        <f t="shared" si="14"/>
        <v>0.26349150965340778</v>
      </c>
      <c r="P34" s="6">
        <f t="shared" si="14"/>
        <v>0.26837521771584971</v>
      </c>
      <c r="Q34" s="6">
        <f t="shared" si="14"/>
        <v>0.26387090808211577</v>
      </c>
      <c r="R34" s="6">
        <f t="shared" ref="R34" si="15">R22/R21</f>
        <v>0.28689022705927847</v>
      </c>
    </row>
    <row r="35" spans="2:18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2:18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2:18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2:18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2:18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2:18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2:18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 spans="2:18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2:18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2:18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2:18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2:18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2:18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2:18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3:18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3:18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spans="3:18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3:18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3:18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3:18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3:18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3:18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spans="3:18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3:18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3:18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3:18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3:18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3:18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spans="3:18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3:18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3:18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3:18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3:18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3:18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3:18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3:18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3:18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spans="3:18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3:18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3:18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3:18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3:18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spans="3:18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spans="3:18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spans="3:18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3:18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3:18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3:18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3:18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spans="3:18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spans="3:18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spans="3:18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3:18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3:18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3:18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3:18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spans="3:18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spans="3:18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spans="3:18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spans="3:18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spans="3:18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spans="3:18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spans="3:18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spans="3:18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spans="3:18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spans="3:18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 spans="3:18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 spans="3:18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 spans="3:18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 spans="3:18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 spans="3:18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 spans="3:18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 spans="3:18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 spans="3:18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 spans="3:18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 spans="3:18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 spans="3:18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 spans="3:18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 spans="3:18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 spans="3:18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 spans="3:18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 spans="3:18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 spans="3:18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 spans="3:18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 spans="3:18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 spans="3:18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 spans="3:18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3:18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3:18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3:18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3:18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3:18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3:18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3:18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3:18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3:18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3:18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3:18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3:18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3:18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3:18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3:18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3:18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3:18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3:18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3:18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3:18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3:18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 spans="3:18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 spans="3:18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 spans="3:18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 spans="3:18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 spans="3:18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 spans="3:18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 spans="3:18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3:18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3:18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3:18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3:18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 spans="3:1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 spans="3:18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 spans="3:18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3:18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3:18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3:18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3:18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 spans="3:18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 spans="3:18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 spans="3:18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3:18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3:18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3:18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3:18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 spans="3:18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 spans="3:18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 spans="3:18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3:18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3:18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3:18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3:18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 spans="3:18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 spans="3:18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 spans="3:18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3:18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3:18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3:18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3:18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 spans="3:18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 spans="3:18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 spans="3:18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3:18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3:18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3:18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3:18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 spans="3:18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 spans="3:18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 spans="3:18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 spans="3:18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 spans="3:18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 spans="3:18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 spans="3:18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 spans="3:18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 spans="3:18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 spans="3:18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 spans="3:18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 spans="3:18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 spans="3:18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 spans="3:18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 spans="3:18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 spans="3:18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 spans="3:18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3:18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3:18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3:18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3:18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 spans="3:18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 spans="3:18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 spans="3:18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3:18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3:18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3:18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3:18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3:18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3:18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3:18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3:18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3:18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3:18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3:18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3:18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 spans="3:18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 spans="3:18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3:18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3:18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3:18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3:18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 spans="3:18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 spans="3:18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 spans="3:18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3:18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3:18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3:18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3:18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 spans="3:18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</sheetData>
  <hyperlinks>
    <hyperlink ref="A1" location="Main!A1" display="Main" xr:uid="{E1062029-E541-4EC0-80A9-C1D043E20517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2024-06-18T16:10:28Z</dcterms:created>
  <dcterms:modified xsi:type="dcterms:W3CDTF">2025-02-12T13:18:51Z</dcterms:modified>
</cp:coreProperties>
</file>