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60D1F915-7D5C-4FEB-B8E2-D8269D492D86}" xr6:coauthVersionLast="47" xr6:coauthVersionMax="47" xr10:uidLastSave="{00000000-0000-0000-0000-000000000000}"/>
  <bookViews>
    <workbookView xWindow="-120" yWindow="-120" windowWidth="38640" windowHeight="21060" activeTab="1" xr2:uid="{96558C01-400B-4A10-8C54-2EE5E9980BD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2" l="1"/>
  <c r="J16" i="2" s="1"/>
  <c r="J19" i="2" s="1"/>
  <c r="J21" i="2" s="1"/>
  <c r="J23" i="2" s="1"/>
  <c r="H11" i="2"/>
  <c r="H16" i="2" s="1"/>
  <c r="H19" i="2" s="1"/>
  <c r="H21" i="2" s="1"/>
  <c r="H23" i="2" s="1"/>
  <c r="G11" i="2"/>
  <c r="G16" i="2" s="1"/>
  <c r="G19" i="2" s="1"/>
  <c r="G21" i="2" s="1"/>
  <c r="G23" i="2" s="1"/>
  <c r="F11" i="2"/>
  <c r="F16" i="2" s="1"/>
  <c r="F19" i="2" s="1"/>
  <c r="F21" i="2" s="1"/>
  <c r="F23" i="2" s="1"/>
  <c r="E11" i="2"/>
  <c r="E16" i="2" s="1"/>
  <c r="E19" i="2" s="1"/>
  <c r="E21" i="2" s="1"/>
  <c r="E23" i="2" s="1"/>
  <c r="E26" i="2" s="1"/>
  <c r="D11" i="2"/>
  <c r="D16" i="2" s="1"/>
  <c r="D19" i="2" s="1"/>
  <c r="D21" i="2" s="1"/>
  <c r="D23" i="2" s="1"/>
  <c r="C11" i="2"/>
  <c r="C16" i="2" s="1"/>
  <c r="C19" i="2" s="1"/>
  <c r="C21" i="2" s="1"/>
  <c r="C23" i="2" s="1"/>
  <c r="I11" i="2"/>
  <c r="I16" i="2" s="1"/>
  <c r="I19" i="2" s="1"/>
  <c r="I21" i="2" s="1"/>
  <c r="I23" i="2" s="1"/>
  <c r="I26" i="2" s="1"/>
  <c r="I7" i="1"/>
  <c r="I6" i="1"/>
  <c r="I4" i="1"/>
  <c r="I3" i="1"/>
</calcChain>
</file>

<file path=xl/sharedStrings.xml><?xml version="1.0" encoding="utf-8"?>
<sst xmlns="http://schemas.openxmlformats.org/spreadsheetml/2006/main" count="48" uniqueCount="44">
  <si>
    <t>Comcast</t>
  </si>
  <si>
    <t>numbers in mio USD</t>
  </si>
  <si>
    <t>CMCSA</t>
  </si>
  <si>
    <t>IR</t>
  </si>
  <si>
    <t>Price</t>
  </si>
  <si>
    <t>Shares</t>
  </si>
  <si>
    <t>MC</t>
  </si>
  <si>
    <t>Cash</t>
  </si>
  <si>
    <t>Debt</t>
  </si>
  <si>
    <t>EV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</si>
  <si>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</si>
  <si>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</si>
  <si>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</si>
  <si>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</si>
  <si>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</si>
  <si>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</si>
  <si>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</si>
  <si>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</si>
  <si>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</si>
  <si>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Revenue</t>
  </si>
  <si>
    <t>Residential Connectivity &amp; Platforms</t>
  </si>
  <si>
    <t>Business Services Connectivity</t>
  </si>
  <si>
    <t>Media</t>
  </si>
  <si>
    <t xml:space="preserve">Studios </t>
  </si>
  <si>
    <t>Theme Parks</t>
  </si>
  <si>
    <t>Other</t>
  </si>
  <si>
    <t>Cost of Sales</t>
  </si>
  <si>
    <t>Gross Profit</t>
  </si>
  <si>
    <t>Marketing</t>
  </si>
  <si>
    <t>Other &amp; Administrative</t>
  </si>
  <si>
    <t xml:space="preserve">Depreciation </t>
  </si>
  <si>
    <t xml:space="preserve">Amortization </t>
  </si>
  <si>
    <t>Operating Profit</t>
  </si>
  <si>
    <t>Interest Expense</t>
  </si>
  <si>
    <t>Other Income</t>
  </si>
  <si>
    <t>Pretax Income</t>
  </si>
  <si>
    <t>Tax Expense</t>
  </si>
  <si>
    <t>Net Income</t>
  </si>
  <si>
    <t>Minority Interest</t>
  </si>
  <si>
    <t>Net Income to Company</t>
  </si>
  <si>
    <t>EPS</t>
  </si>
  <si>
    <t>Notes</t>
  </si>
  <si>
    <t xml:space="preserve">Brands: </t>
  </si>
  <si>
    <t>Xfinity, Comcast Business, Sky, NBC, Telemundo, Universal, Peacock, Dream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</si>
</sst>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3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84AD-F8B4-47A7-A479-1A35C76A71E7}">
  <dimension ref="A1:J16"/>
  <sheetViews>
    <sheetView zoomScale="200" zoomScaleNormal="200" workbookViewId="0">
      <selection activeCell="C17" sqref="C17"/>
    </sheetView>
  </sheetViews>
  <sheetFormatPr defaultRowHeight="15" x14ac:dyDescent="0.25"/>
  <cols>
    <col min="1" max="1" width="4.28515625" customWidth="1"/>
  </cols>
  <sheetData>
    <row r="1" spans="1:10" x14ac:dyDescent="0.25">
      <c r="A1" s="1" t="s">
        <v>0</v>
      </c>
    </row>
    <row r="2" spans="1:10" x14ac:dyDescent="0.25">
      <c r="A2" t="s">
        <v>1</v>
      </c>
      <c r="H2" t="s">
        <v>4</v>
      </c>
      <c r="I2">
        <v>36.51</v>
      </c>
    </row>
    <row r="3" spans="1:10" x14ac:dyDescent="0.25">
      <c r="H3" t="s">
        <v>5</v>
      </c>
      <c r="I3" s="3">
        <f>3817.095628+9.444375</f>
        <v>3826.5400030000001</v>
      </c>
      <c r="J3" s="4" t="s">
        <v>10</v>
      </c>
    </row>
    <row r="4" spans="1:10" x14ac:dyDescent="0.25">
      <c r="C4" t="s">
        <v>2</v>
      </c>
      <c r="H4" t="s">
        <v>6</v>
      </c>
      <c r="I4" s="3">
        <f>+I2*I3</f>
        <v>139706.97550952999</v>
      </c>
    </row>
    <row r="5" spans="1:10" x14ac:dyDescent="0.25">
      <c r="C5" t="s">
        <v>3</v>
      </c>
      <c r="H5" t="s">
        <v>7</v>
      </c>
      <c r="I5" s="3">
        <v>8814</v>
      </c>
      <c r="J5" s="4" t="s">
        <v>10</v>
      </c>
    </row>
    <row r="6" spans="1:10" x14ac:dyDescent="0.25">
      <c r="H6" t="s">
        <v>8</v>
      </c>
      <c r="I6" s="3">
        <f>98754+2610</f>
        <v>101364</v>
      </c>
      <c r="J6" s="4" t="s">
        <v>10</v>
      </c>
    </row>
    <row r="7" spans="1:10" x14ac:dyDescent="0.25">
      <c r="H7" t="s">
        <v>9</v>
      </c>
      <c r="I7" s="3">
        <f>+I4-I5+I6</f>
        <v>232256.97550952999</v>
      </c>
    </row>
    <row r="15" spans="1:10" x14ac:dyDescent="0.25">
      <c r="B15" s="7" t="s">
        <v>41</v>
      </c>
    </row>
    <row r="16" spans="1:10" x14ac:dyDescent="0.25">
      <c r="B16" t="s">
        <v>42</v>
      </c>
      <c r="C1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C668-6058-4A9E-9B76-874D42A89C4B}">
  <dimension ref="A1:AT290"/>
  <sheetViews>
    <sheetView tabSelected="1"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7" sqref="B27"/>
    </sheetView>
  </sheetViews>
  <sheetFormatPr defaultRowHeight="15" x14ac:dyDescent="0.25"/>
  <cols>
    <col min="1" max="1" width="5.42578125" bestFit="1" customWidth="1"/>
    <col min="2" max="2" width="33.28515625" bestFit="1" customWidth="1"/>
  </cols>
  <sheetData>
    <row r="1" spans="1:46" x14ac:dyDescent="0.25">
      <c r="A1" s="5" t="s">
        <v>11</v>
      </c>
    </row>
    <row r="2" spans="1:46" x14ac:dyDescent="0.25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10</v>
      </c>
      <c r="J2" s="4" t="s">
        <v>18</v>
      </c>
    </row>
    <row r="3" spans="1:46" x14ac:dyDescent="0.25">
      <c r="B3" t="s">
        <v>20</v>
      </c>
      <c r="C3" s="3"/>
      <c r="D3" s="3"/>
      <c r="E3" s="3">
        <v>17951</v>
      </c>
      <c r="F3" s="3"/>
      <c r="G3" s="3"/>
      <c r="H3" s="3"/>
      <c r="I3" s="3">
        <v>17866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6" x14ac:dyDescent="0.25">
      <c r="B4" t="s">
        <v>21</v>
      </c>
      <c r="C4" s="3"/>
      <c r="D4" s="3"/>
      <c r="E4" s="3">
        <v>2320</v>
      </c>
      <c r="F4" s="3"/>
      <c r="G4" s="3"/>
      <c r="H4" s="3"/>
      <c r="I4" s="3">
        <v>2425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6" x14ac:dyDescent="0.25">
      <c r="B5" t="s">
        <v>22</v>
      </c>
      <c r="C5" s="3"/>
      <c r="D5" s="3"/>
      <c r="E5" s="3">
        <v>6029</v>
      </c>
      <c r="F5" s="3"/>
      <c r="G5" s="3"/>
      <c r="H5" s="3"/>
      <c r="I5" s="3">
        <v>8231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6" x14ac:dyDescent="0.25">
      <c r="B6" t="s">
        <v>23</v>
      </c>
      <c r="C6" s="3"/>
      <c r="D6" s="3"/>
      <c r="E6" s="3">
        <v>2518</v>
      </c>
      <c r="F6" s="3"/>
      <c r="G6" s="3"/>
      <c r="H6" s="3"/>
      <c r="I6" s="3">
        <v>2826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x14ac:dyDescent="0.25">
      <c r="B7" t="s">
        <v>24</v>
      </c>
      <c r="C7" s="3"/>
      <c r="D7" s="3"/>
      <c r="E7" s="3">
        <v>2418</v>
      </c>
      <c r="F7" s="3"/>
      <c r="G7" s="3"/>
      <c r="H7" s="3"/>
      <c r="I7" s="3">
        <v>2289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 x14ac:dyDescent="0.25">
      <c r="B8" t="s">
        <v>25</v>
      </c>
      <c r="C8" s="3"/>
      <c r="D8" s="3"/>
      <c r="E8" s="3">
        <v>656</v>
      </c>
      <c r="F8" s="3"/>
      <c r="G8" s="3"/>
      <c r="H8" s="3"/>
      <c r="I8" s="3">
        <v>686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 x14ac:dyDescent="0.25">
      <c r="B9" s="1" t="s">
        <v>19</v>
      </c>
      <c r="C9" s="6"/>
      <c r="D9" s="6"/>
      <c r="E9" s="6">
        <v>30115</v>
      </c>
      <c r="F9" s="6"/>
      <c r="G9" s="6"/>
      <c r="H9" s="6"/>
      <c r="I9" s="6">
        <v>32070</v>
      </c>
      <c r="J9" s="6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x14ac:dyDescent="0.25">
      <c r="B10" t="s">
        <v>26</v>
      </c>
      <c r="C10" s="3"/>
      <c r="D10" s="3"/>
      <c r="E10" s="3">
        <v>8652</v>
      </c>
      <c r="F10" s="3"/>
      <c r="G10" s="3"/>
      <c r="H10" s="3"/>
      <c r="I10" s="3">
        <v>10216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x14ac:dyDescent="0.25">
      <c r="B11" t="s">
        <v>27</v>
      </c>
      <c r="C11" s="3">
        <f t="shared" ref="C11:H11" si="0">+C9-C10</f>
        <v>0</v>
      </c>
      <c r="D11" s="3">
        <f t="shared" si="0"/>
        <v>0</v>
      </c>
      <c r="E11" s="3">
        <f t="shared" si="0"/>
        <v>21463</v>
      </c>
      <c r="F11" s="3">
        <f t="shared" si="0"/>
        <v>0</v>
      </c>
      <c r="G11" s="3">
        <f t="shared" si="0"/>
        <v>0</v>
      </c>
      <c r="H11" s="3">
        <f t="shared" si="0"/>
        <v>0</v>
      </c>
      <c r="I11" s="3">
        <f>+I9-I10</f>
        <v>21854</v>
      </c>
      <c r="J11" s="3">
        <f t="shared" ref="J11" si="1">+J9-J10</f>
        <v>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x14ac:dyDescent="0.25">
      <c r="B12" t="s">
        <v>28</v>
      </c>
      <c r="C12" s="3"/>
      <c r="D12" s="3"/>
      <c r="E12" s="3">
        <v>1866</v>
      </c>
      <c r="F12" s="3"/>
      <c r="G12" s="3"/>
      <c r="H12" s="3"/>
      <c r="I12" s="3">
        <v>1989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x14ac:dyDescent="0.25">
      <c r="B13" t="s">
        <v>29</v>
      </c>
      <c r="C13" s="3"/>
      <c r="D13" s="3"/>
      <c r="E13" s="3">
        <v>9629</v>
      </c>
      <c r="F13" s="3"/>
      <c r="G13" s="3"/>
      <c r="H13" s="3"/>
      <c r="I13" s="3">
        <v>10128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x14ac:dyDescent="0.25">
      <c r="B14" t="s">
        <v>30</v>
      </c>
      <c r="C14" s="3"/>
      <c r="D14" s="3"/>
      <c r="E14" s="3">
        <v>2203</v>
      </c>
      <c r="F14" s="3"/>
      <c r="G14" s="3"/>
      <c r="H14" s="3"/>
      <c r="I14" s="3">
        <v>2219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x14ac:dyDescent="0.25">
      <c r="B15" t="s">
        <v>31</v>
      </c>
      <c r="C15" s="3"/>
      <c r="D15" s="3"/>
      <c r="E15" s="3">
        <v>1290</v>
      </c>
      <c r="F15" s="3"/>
      <c r="G15" s="3"/>
      <c r="H15" s="3"/>
      <c r="I15" s="3">
        <v>1659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 x14ac:dyDescent="0.25">
      <c r="B16" t="s">
        <v>32</v>
      </c>
      <c r="C16" s="3">
        <f t="shared" ref="C16:H16" si="2">+C11-SUM(C12:C15)</f>
        <v>0</v>
      </c>
      <c r="D16" s="3">
        <f t="shared" si="2"/>
        <v>0</v>
      </c>
      <c r="E16" s="3">
        <f t="shared" si="2"/>
        <v>6475</v>
      </c>
      <c r="F16" s="3">
        <f t="shared" si="2"/>
        <v>0</v>
      </c>
      <c r="G16" s="3">
        <f t="shared" si="2"/>
        <v>0</v>
      </c>
      <c r="H16" s="3">
        <f t="shared" si="2"/>
        <v>0</v>
      </c>
      <c r="I16" s="3">
        <f>+I11-SUM(I12:I15)</f>
        <v>5859</v>
      </c>
      <c r="J16" s="3">
        <f t="shared" ref="J16" si="3">+J11-SUM(J12:J15)</f>
        <v>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2:46" x14ac:dyDescent="0.25">
      <c r="B17" t="s">
        <v>33</v>
      </c>
      <c r="C17" s="3"/>
      <c r="D17" s="3"/>
      <c r="E17" s="3">
        <v>1060</v>
      </c>
      <c r="F17" s="3"/>
      <c r="G17" s="3"/>
      <c r="H17" s="3"/>
      <c r="I17" s="3">
        <v>1037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2:46" x14ac:dyDescent="0.25">
      <c r="B18" t="s">
        <v>34</v>
      </c>
      <c r="C18" s="3"/>
      <c r="D18" s="3"/>
      <c r="E18" s="3">
        <v>50</v>
      </c>
      <c r="F18" s="3"/>
      <c r="G18" s="3"/>
      <c r="H18" s="3"/>
      <c r="I18" s="3">
        <v>-3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2:46" x14ac:dyDescent="0.25">
      <c r="B19" t="s">
        <v>35</v>
      </c>
      <c r="C19" s="3">
        <f t="shared" ref="C19:H19" si="4">+C16-C17+C18</f>
        <v>0</v>
      </c>
      <c r="D19" s="3">
        <f t="shared" si="4"/>
        <v>0</v>
      </c>
      <c r="E19" s="3">
        <f t="shared" si="4"/>
        <v>5465</v>
      </c>
      <c r="F19" s="3">
        <f t="shared" si="4"/>
        <v>0</v>
      </c>
      <c r="G19" s="3">
        <f t="shared" si="4"/>
        <v>0</v>
      </c>
      <c r="H19" s="3">
        <f t="shared" si="4"/>
        <v>0</v>
      </c>
      <c r="I19" s="3">
        <f>+I16-I17+I18</f>
        <v>4819</v>
      </c>
      <c r="J19" s="3">
        <f t="shared" ref="J19" si="5">+J16-J17+J18</f>
        <v>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2:46" x14ac:dyDescent="0.25">
      <c r="B20" t="s">
        <v>36</v>
      </c>
      <c r="C20" s="3"/>
      <c r="D20" s="3"/>
      <c r="E20" s="3">
        <v>1468</v>
      </c>
      <c r="F20" s="3"/>
      <c r="G20" s="3"/>
      <c r="H20" s="3"/>
      <c r="I20" s="3">
        <v>1243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2:46" x14ac:dyDescent="0.25">
      <c r="B21" t="s">
        <v>37</v>
      </c>
      <c r="C21" s="3">
        <f t="shared" ref="C21:H21" si="6">+C19-C20</f>
        <v>0</v>
      </c>
      <c r="D21" s="3">
        <f t="shared" si="6"/>
        <v>0</v>
      </c>
      <c r="E21" s="3">
        <f t="shared" si="6"/>
        <v>3997</v>
      </c>
      <c r="F21" s="3">
        <f t="shared" si="6"/>
        <v>0</v>
      </c>
      <c r="G21" s="3">
        <f t="shared" si="6"/>
        <v>0</v>
      </c>
      <c r="H21" s="3">
        <f t="shared" si="6"/>
        <v>0</v>
      </c>
      <c r="I21" s="3">
        <f>+I19-I20</f>
        <v>3576</v>
      </c>
      <c r="J21" s="3">
        <f t="shared" ref="J21" si="7">+J19-J20</f>
        <v>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46" x14ac:dyDescent="0.25">
      <c r="B22" t="s">
        <v>38</v>
      </c>
      <c r="C22" s="3"/>
      <c r="D22" s="3"/>
      <c r="E22" s="3">
        <v>-49</v>
      </c>
      <c r="F22" s="3"/>
      <c r="G22" s="3"/>
      <c r="H22" s="3"/>
      <c r="I22" s="3">
        <v>-53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2:46" x14ac:dyDescent="0.25">
      <c r="B23" t="s">
        <v>39</v>
      </c>
      <c r="C23" s="3">
        <f t="shared" ref="C23:H23" si="8">+C21-C22</f>
        <v>0</v>
      </c>
      <c r="D23" s="3">
        <f t="shared" si="8"/>
        <v>0</v>
      </c>
      <c r="E23" s="3">
        <f t="shared" si="8"/>
        <v>4046</v>
      </c>
      <c r="F23" s="3">
        <f t="shared" si="8"/>
        <v>0</v>
      </c>
      <c r="G23" s="3">
        <f t="shared" si="8"/>
        <v>0</v>
      </c>
      <c r="H23" s="3">
        <f t="shared" si="8"/>
        <v>0</v>
      </c>
      <c r="I23" s="3">
        <f>+I21-I22</f>
        <v>3629</v>
      </c>
      <c r="J23" s="3">
        <f t="shared" ref="J23" si="9">+J21-J22</f>
        <v>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46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2:46" x14ac:dyDescent="0.25">
      <c r="B25" t="s">
        <v>40</v>
      </c>
      <c r="C25" s="3"/>
      <c r="D25" s="3"/>
      <c r="E25" s="2">
        <v>0.98</v>
      </c>
      <c r="F25" s="3"/>
      <c r="G25" s="3"/>
      <c r="H25" s="3"/>
      <c r="I25" s="2">
        <v>0.94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2:46" x14ac:dyDescent="0.25">
      <c r="B26" t="s">
        <v>5</v>
      </c>
      <c r="C26" s="3"/>
      <c r="D26" s="3"/>
      <c r="E26" s="3">
        <f>+E23/E25</f>
        <v>4128.5714285714284</v>
      </c>
      <c r="F26" s="3"/>
      <c r="G26" s="3"/>
      <c r="H26" s="3"/>
      <c r="I26" s="3">
        <f>+I23/I25</f>
        <v>3860.6382978723404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2:46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46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2:46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46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46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2:46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spans="3:46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3:46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spans="3:46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3:46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spans="3:46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3:46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3:46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3:46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</row>
    <row r="41" spans="3:46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3:46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spans="3:46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 spans="3:46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 spans="3:46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spans="3:46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3:46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3:46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</row>
    <row r="49" spans="3:46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spans="3:46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</row>
    <row r="51" spans="3:46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3:46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spans="3:46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</row>
    <row r="54" spans="3:46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</row>
    <row r="55" spans="3:46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</row>
    <row r="56" spans="3:46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</row>
    <row r="57" spans="3:46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 spans="3:46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3:46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3:46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spans="3:46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spans="3:46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3:46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3:46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3:46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3:46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3:46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spans="3:46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spans="3:46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 spans="3:46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</row>
    <row r="71" spans="3:46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 spans="3:46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</row>
    <row r="73" spans="3:46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</row>
    <row r="74" spans="3:46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</row>
    <row r="75" spans="3:46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spans="3:46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spans="3:46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</row>
    <row r="78" spans="3:46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</row>
    <row r="79" spans="3:46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</row>
    <row r="80" spans="3:46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</row>
    <row r="81" spans="3:46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 spans="3:46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 spans="3:46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</row>
    <row r="84" spans="3:46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</row>
    <row r="85" spans="3:46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</row>
    <row r="86" spans="3:46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</row>
    <row r="87" spans="3:46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</row>
    <row r="88" spans="3:46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</row>
    <row r="89" spans="3:46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</row>
    <row r="90" spans="3:46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 spans="3:46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</row>
    <row r="92" spans="3:46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</row>
    <row r="93" spans="3:46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</row>
    <row r="94" spans="3:46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</row>
    <row r="95" spans="3:46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</row>
    <row r="96" spans="3:46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</row>
    <row r="97" spans="3:46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</row>
    <row r="98" spans="3:46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</row>
    <row r="99" spans="3:46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</row>
    <row r="100" spans="3:46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</row>
    <row r="101" spans="3:46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</row>
    <row r="102" spans="3:46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</row>
    <row r="103" spans="3:46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</row>
    <row r="104" spans="3:46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</row>
    <row r="105" spans="3:46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</row>
    <row r="106" spans="3:46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</row>
    <row r="107" spans="3:46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</row>
    <row r="108" spans="3:46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</row>
    <row r="109" spans="3:46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</row>
    <row r="110" spans="3:46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</row>
    <row r="111" spans="3:46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</row>
    <row r="112" spans="3:46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</row>
    <row r="113" spans="3:46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</row>
    <row r="114" spans="3:46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</row>
    <row r="115" spans="3:46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</row>
    <row r="116" spans="3:46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</row>
    <row r="117" spans="3:46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</row>
    <row r="118" spans="3:46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</row>
    <row r="119" spans="3:46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</row>
    <row r="120" spans="3:46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</row>
    <row r="121" spans="3:46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 spans="3:46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</row>
    <row r="123" spans="3:46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</row>
    <row r="124" spans="3:46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</row>
    <row r="125" spans="3:46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</row>
    <row r="126" spans="3:46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</row>
    <row r="127" spans="3:46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</row>
    <row r="128" spans="3:46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</row>
    <row r="129" spans="3:46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</row>
    <row r="130" spans="3:46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</row>
    <row r="131" spans="3:46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</row>
    <row r="132" spans="3:46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</row>
    <row r="133" spans="3:46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</row>
    <row r="134" spans="3:46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</row>
    <row r="135" spans="3:46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</row>
    <row r="136" spans="3:46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</row>
    <row r="137" spans="3:46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</row>
    <row r="138" spans="3:46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</row>
    <row r="139" spans="3:46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</row>
    <row r="140" spans="3:46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</row>
    <row r="141" spans="3:46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</row>
    <row r="142" spans="3:46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</row>
    <row r="143" spans="3:46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</row>
    <row r="144" spans="3:46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</row>
    <row r="145" spans="3:46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</row>
    <row r="146" spans="3:46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</row>
    <row r="147" spans="3:46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</row>
    <row r="148" spans="3:46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</row>
    <row r="149" spans="3:46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</row>
    <row r="150" spans="3:46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</row>
    <row r="151" spans="3:46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</row>
    <row r="152" spans="3:46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</row>
    <row r="153" spans="3:46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</row>
    <row r="154" spans="3:46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</row>
    <row r="155" spans="3:46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</row>
    <row r="156" spans="3:46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</row>
    <row r="157" spans="3:46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</row>
    <row r="158" spans="3:46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</row>
    <row r="159" spans="3:46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</row>
    <row r="160" spans="3:46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</row>
    <row r="161" spans="3:46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</row>
    <row r="162" spans="3:46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</row>
    <row r="163" spans="3:46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</row>
    <row r="164" spans="3:46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</row>
    <row r="165" spans="3:46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</row>
    <row r="166" spans="3:46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</row>
    <row r="167" spans="3:46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</row>
    <row r="168" spans="3:46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</row>
    <row r="169" spans="3:46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</row>
    <row r="170" spans="3:46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</row>
    <row r="171" spans="3:46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</row>
    <row r="172" spans="3:46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</row>
    <row r="173" spans="3:46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</row>
    <row r="174" spans="3:46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</row>
    <row r="175" spans="3:46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</row>
    <row r="176" spans="3:46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</row>
    <row r="177" spans="3:46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</row>
    <row r="178" spans="3:46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</row>
    <row r="179" spans="3:46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</row>
    <row r="180" spans="3:46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</row>
    <row r="181" spans="3:46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</row>
    <row r="182" spans="3:46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</row>
    <row r="183" spans="3:46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</row>
    <row r="184" spans="3:46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</row>
    <row r="185" spans="3:46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</row>
    <row r="186" spans="3:46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</row>
    <row r="187" spans="3:46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</row>
    <row r="188" spans="3:46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</row>
    <row r="189" spans="3:46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</row>
    <row r="190" spans="3:46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</row>
    <row r="191" spans="3:46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</row>
    <row r="192" spans="3:46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</row>
    <row r="193" spans="3:46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</row>
    <row r="194" spans="3:46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</row>
    <row r="195" spans="3:46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</row>
    <row r="196" spans="3:46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</row>
    <row r="197" spans="3:46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</row>
    <row r="198" spans="3:46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</row>
    <row r="199" spans="3:46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</row>
    <row r="200" spans="3:46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</row>
    <row r="201" spans="3:46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</row>
    <row r="202" spans="3:46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</row>
    <row r="203" spans="3:46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</row>
    <row r="204" spans="3:46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</row>
    <row r="205" spans="3:46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</row>
    <row r="206" spans="3:46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</row>
    <row r="207" spans="3:46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</row>
    <row r="208" spans="3:46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</row>
    <row r="209" spans="3:46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</row>
    <row r="210" spans="3:46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</row>
    <row r="211" spans="3:46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</row>
    <row r="212" spans="3:46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</row>
    <row r="213" spans="3:46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</row>
    <row r="214" spans="3:46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</row>
    <row r="215" spans="3:46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</row>
    <row r="216" spans="3:46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</row>
    <row r="217" spans="3:46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</row>
    <row r="218" spans="3:46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 spans="3:46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</row>
    <row r="220" spans="3:46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</row>
    <row r="221" spans="3:46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</row>
    <row r="222" spans="3:46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</row>
    <row r="223" spans="3:46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</row>
    <row r="224" spans="3:46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</row>
    <row r="225" spans="3:46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</row>
    <row r="226" spans="3:46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</row>
    <row r="227" spans="3:46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</row>
    <row r="228" spans="3:46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</row>
    <row r="229" spans="3:46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</row>
    <row r="230" spans="3:46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</row>
    <row r="231" spans="3:46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</row>
    <row r="232" spans="3:46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</row>
    <row r="233" spans="3:46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</row>
    <row r="234" spans="3:46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</row>
    <row r="235" spans="3:46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</row>
    <row r="236" spans="3:46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</row>
    <row r="237" spans="3:46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</row>
    <row r="238" spans="3:46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</row>
    <row r="239" spans="3:46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</row>
    <row r="240" spans="3:46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</row>
    <row r="241" spans="3:46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</row>
    <row r="242" spans="3:46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</row>
    <row r="243" spans="3:46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</row>
    <row r="244" spans="3:46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</row>
    <row r="245" spans="3:46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</row>
    <row r="246" spans="3:46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</row>
    <row r="247" spans="3:46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</row>
    <row r="248" spans="3:46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</row>
    <row r="249" spans="3:46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</row>
    <row r="250" spans="3:46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</row>
    <row r="251" spans="3:46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</row>
    <row r="252" spans="3:46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</row>
    <row r="253" spans="3:46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</row>
    <row r="254" spans="3:46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</row>
    <row r="255" spans="3:46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</row>
    <row r="256" spans="3:46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</row>
    <row r="257" spans="3:46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</row>
    <row r="258" spans="3:46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</row>
    <row r="259" spans="3:46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</row>
    <row r="260" spans="3:46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</row>
    <row r="261" spans="3:46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</row>
    <row r="262" spans="3:46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</row>
    <row r="263" spans="3:46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</row>
    <row r="264" spans="3:46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</row>
    <row r="265" spans="3:46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</row>
    <row r="266" spans="3:46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</row>
    <row r="267" spans="3:46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</row>
    <row r="268" spans="3:46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</row>
    <row r="269" spans="3:46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</row>
    <row r="270" spans="3:46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</row>
    <row r="271" spans="3:46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</row>
    <row r="272" spans="3:46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</row>
    <row r="273" spans="3:46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</row>
    <row r="274" spans="3:46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</row>
    <row r="275" spans="3:46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</row>
    <row r="276" spans="3:46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</row>
    <row r="277" spans="3:46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</row>
    <row r="278" spans="3:46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</row>
    <row r="279" spans="3:46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</row>
    <row r="280" spans="3:46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</row>
    <row r="281" spans="3:46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</row>
    <row r="282" spans="3:46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</row>
    <row r="283" spans="3:46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</row>
    <row r="284" spans="3:46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</row>
    <row r="285" spans="3:46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</row>
    <row r="286" spans="3:46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</row>
    <row r="287" spans="3:46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</row>
    <row r="288" spans="3:46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</row>
    <row r="289" spans="3:46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</row>
    <row r="290" spans="3:46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</row>
  </sheetData>
  <hyperlinks>
    <hyperlink ref="A1" location="Main!A1" display="Main" xr:uid="{EDEB892F-5C36-462F-A60A-BFEDFB42C4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2025-01-16T16:35:29Z</dcterms:created>
  <dcterms:modified xsi:type="dcterms:W3CDTF">2025-01-18T13:48:29Z</dcterms:modified>
</cp:coreProperties>
</file>