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86AD08F-76E6-4F2A-B0EE-76EB6D1FA9AB}" xr6:coauthVersionLast="47" xr6:coauthVersionMax="47" xr10:uidLastSave="{00000000-0000-0000-0000-000000000000}"/>
  <bookViews>
    <workbookView xWindow="-105" yWindow="0" windowWidth="19410" windowHeight="20925" xr2:uid="{65CD063A-3E2B-4228-ADF7-F699FA7BCC4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I9" i="2"/>
  <c r="I8" i="2"/>
  <c r="I7" i="2"/>
  <c r="I6" i="2"/>
  <c r="J22" i="2"/>
  <c r="J24" i="2" s="1"/>
  <c r="J32" i="2" s="1"/>
  <c r="J36" i="2" s="1"/>
  <c r="H22" i="2"/>
  <c r="H24" i="2" s="1"/>
  <c r="H32" i="2" s="1"/>
  <c r="H36" i="2" s="1"/>
  <c r="G22" i="2"/>
  <c r="G24" i="2" s="1"/>
  <c r="G32" i="2" s="1"/>
  <c r="G36" i="2" s="1"/>
  <c r="F22" i="2"/>
  <c r="F24" i="2" s="1"/>
  <c r="F32" i="2" s="1"/>
  <c r="F36" i="2" s="1"/>
  <c r="E22" i="2"/>
  <c r="E24" i="2" s="1"/>
  <c r="E32" i="2" s="1"/>
  <c r="E36" i="2" s="1"/>
  <c r="E38" i="2" s="1"/>
  <c r="E40" i="2" s="1"/>
  <c r="D22" i="2"/>
  <c r="D24" i="2" s="1"/>
  <c r="D32" i="2" s="1"/>
  <c r="D36" i="2" s="1"/>
  <c r="C22" i="2"/>
  <c r="C24" i="2" s="1"/>
  <c r="C32" i="2" s="1"/>
  <c r="C36" i="2" s="1"/>
  <c r="J40" i="2"/>
  <c r="H40" i="2"/>
  <c r="G40" i="2"/>
  <c r="F40" i="2"/>
  <c r="D40" i="2"/>
  <c r="C40" i="2"/>
  <c r="I22" i="2"/>
  <c r="I24" i="2" s="1"/>
  <c r="I32" i="2" s="1"/>
  <c r="I36" i="2" s="1"/>
  <c r="I38" i="2" s="1"/>
  <c r="I40" i="2" s="1"/>
  <c r="H7" i="1"/>
  <c r="H6" i="1"/>
  <c r="H5" i="1"/>
  <c r="H4" i="1"/>
  <c r="H3" i="1"/>
</calcChain>
</file>

<file path=xl/sharedStrings.xml><?xml version="1.0" encoding="utf-8"?>
<sst xmlns="http://schemas.openxmlformats.org/spreadsheetml/2006/main" count="59" uniqueCount="55">
  <si>
    <t>Coinbase</t>
  </si>
  <si>
    <t>numbers in mio USD</t>
  </si>
  <si>
    <t>COIN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</si>
  <si>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</si>
  <si>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</si>
  <si>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</si>
  <si>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</si>
  <si>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</si>
  <si>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</si>
  <si>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</si>
  <si>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</si>
  <si>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</si>
  <si>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</si>
  <si>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</si>
  <si>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</si>
  <si>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</si>
  <si>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</si>
  <si>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</si>
  <si>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</si>
  <si>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Net Revenue</t>
  </si>
  <si>
    <t>Other Revenue</t>
  </si>
  <si>
    <t>Total Revenue</t>
  </si>
  <si>
    <t>Transaction Expense</t>
  </si>
  <si>
    <t>Gross Profit</t>
  </si>
  <si>
    <t>S&amp;M</t>
  </si>
  <si>
    <t>G&amp;A</t>
  </si>
  <si>
    <t>Technology &amp; Development</t>
  </si>
  <si>
    <t>Gains on crypto assets</t>
  </si>
  <si>
    <t>Crypto asset impairment</t>
  </si>
  <si>
    <t>Restructuring</t>
  </si>
  <si>
    <t>Other operating expenses</t>
  </si>
  <si>
    <t>Operating Income</t>
  </si>
  <si>
    <t>Interest Expense</t>
  </si>
  <si>
    <t>Losses on Crypto Investmentas</t>
  </si>
  <si>
    <t>Other Income</t>
  </si>
  <si>
    <t>Pretax Income</t>
  </si>
  <si>
    <t>Tax Expense</t>
  </si>
  <si>
    <t>Net Income</t>
  </si>
  <si>
    <t>EPS</t>
  </si>
  <si>
    <t>Stablecoin Revenue</t>
  </si>
  <si>
    <t>Blockchain Reward</t>
  </si>
  <si>
    <t>Interest and finance fees Income</t>
  </si>
  <si>
    <t>Custodial fee revenue</t>
  </si>
  <si>
    <t>Other Services</t>
  </si>
  <si>
    <t>Costumer revenue</t>
  </si>
  <si>
    <t>Instituional Revenue</t>
  </si>
  <si>
    <t>Other transaction Revnue</t>
  </si>
  <si>
    <t>MTUs</t>
  </si>
  <si>
    <t>Trading Volume</t>
  </si>
  <si>
    <t>Consumer Trading Volume</t>
  </si>
  <si>
    <t>Instituitional Trading Volume</t>
  </si>
  <si>
    <t>Bitcoin Trading Volume</t>
  </si>
  <si>
    <t>Ethereum Trading Volume</t>
  </si>
  <si>
    <t>USDT Trading Volume</t>
  </si>
  <si>
    <t>Other crypto Trading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</si>
</sst>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coinbase.com/home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094D-4110-49EA-BF17-BFA471788818}">
  <dimension ref="A1:I7"/>
  <sheetViews>
    <sheetView tabSelected="1" zoomScale="200" zoomScaleNormal="200" workbookViewId="0">
      <selection activeCell="H7" sqref="H7"/>
    </sheetView>
  </sheetViews>
  <sheetFormatPr defaultRowHeight="15" x14ac:dyDescent="0.25"/>
  <cols>
    <col min="1" max="1" width="4.710937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4</v>
      </c>
      <c r="H2">
        <v>276.01</v>
      </c>
    </row>
    <row r="3" spans="1:9" x14ac:dyDescent="0.25">
      <c r="G3" t="s">
        <v>5</v>
      </c>
      <c r="H3" s="3">
        <f>204.910047+45.440396</f>
        <v>250.35044299999998</v>
      </c>
      <c r="I3" s="4" t="s">
        <v>10</v>
      </c>
    </row>
    <row r="4" spans="1:9" x14ac:dyDescent="0.25">
      <c r="B4" t="s">
        <v>2</v>
      </c>
      <c r="G4" t="s">
        <v>6</v>
      </c>
      <c r="H4" s="3">
        <f>+H2*H3</f>
        <v>69099.22577243</v>
      </c>
    </row>
    <row r="5" spans="1:9" x14ac:dyDescent="0.25">
      <c r="B5" s="5" t="s">
        <v>3</v>
      </c>
      <c r="G5" t="s">
        <v>7</v>
      </c>
      <c r="H5" s="3">
        <f>7723.806+31.8871</f>
        <v>7755.6930999999995</v>
      </c>
      <c r="I5" s="4" t="s">
        <v>10</v>
      </c>
    </row>
    <row r="6" spans="1:9" x14ac:dyDescent="0.25">
      <c r="G6" t="s">
        <v>8</v>
      </c>
      <c r="H6" s="3">
        <f>4231.047+265.259</f>
        <v>4496.3059999999996</v>
      </c>
      <c r="I6" s="4" t="s">
        <v>10</v>
      </c>
    </row>
    <row r="7" spans="1:9" x14ac:dyDescent="0.25">
      <c r="G7" t="s">
        <v>9</v>
      </c>
      <c r="H7" s="3">
        <f>+H4-H5+H6</f>
        <v>65839.838672430007</v>
      </c>
    </row>
  </sheetData>
  <hyperlinks>
    <hyperlink ref="B5" r:id="rId1" xr:uid="{F905C408-AAA0-40DE-B767-7671EA9C8F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4C1C-47E8-496B-B1EC-73939BF9B2A4}">
  <dimension ref="A1:IK46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defaultRowHeight="15" x14ac:dyDescent="0.25"/>
  <cols>
    <col min="1" max="1" width="5.42578125" bestFit="1" customWidth="1"/>
    <col min="2" max="2" width="28.85546875" customWidth="1"/>
  </cols>
  <sheetData>
    <row r="1" spans="1:178" x14ac:dyDescent="0.25">
      <c r="A1" s="5" t="s">
        <v>11</v>
      </c>
    </row>
    <row r="2" spans="1:178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178" x14ac:dyDescent="0.25">
      <c r="B3" t="s">
        <v>47</v>
      </c>
      <c r="C3" s="3"/>
      <c r="D3" s="3"/>
      <c r="E3" s="3">
        <v>6.7</v>
      </c>
      <c r="F3" s="3"/>
      <c r="G3" s="3"/>
      <c r="H3" s="3"/>
      <c r="I3" s="3">
        <v>7.8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 x14ac:dyDescent="0.25">
      <c r="B4" t="s">
        <v>49</v>
      </c>
      <c r="C4" s="7"/>
      <c r="D4" s="7"/>
      <c r="E4" s="7">
        <v>11000</v>
      </c>
      <c r="F4" s="7"/>
      <c r="G4" s="7"/>
      <c r="H4" s="7"/>
      <c r="I4" s="7">
        <v>34000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 x14ac:dyDescent="0.25">
      <c r="B5" t="s">
        <v>50</v>
      </c>
      <c r="C5" s="7"/>
      <c r="D5" s="7"/>
      <c r="E5" s="7">
        <v>65000</v>
      </c>
      <c r="F5" s="7"/>
      <c r="G5" s="7"/>
      <c r="H5" s="7"/>
      <c r="I5" s="7">
        <v>151000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 x14ac:dyDescent="0.25">
      <c r="B6" t="s">
        <v>51</v>
      </c>
      <c r="C6" s="7"/>
      <c r="D6" s="7"/>
      <c r="E6" s="7">
        <f>38%*E10</f>
        <v>28880</v>
      </c>
      <c r="F6" s="7"/>
      <c r="G6" s="7"/>
      <c r="H6" s="7"/>
      <c r="I6" s="7">
        <f>37%*I10</f>
        <v>68450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 x14ac:dyDescent="0.25">
      <c r="B7" t="s">
        <v>52</v>
      </c>
      <c r="C7" s="7"/>
      <c r="D7" s="7"/>
      <c r="E7" s="7">
        <f>19%*E10</f>
        <v>14440</v>
      </c>
      <c r="F7" s="7"/>
      <c r="G7" s="7"/>
      <c r="H7" s="7"/>
      <c r="I7" s="7">
        <f>15%*I10</f>
        <v>27750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 x14ac:dyDescent="0.25">
      <c r="B8" t="s">
        <v>53</v>
      </c>
      <c r="C8" s="7"/>
      <c r="D8" s="7"/>
      <c r="E8" s="7">
        <f>15%*E10</f>
        <v>11400</v>
      </c>
      <c r="F8" s="7"/>
      <c r="G8" s="7"/>
      <c r="H8" s="7"/>
      <c r="I8" s="7">
        <f>15%*I10</f>
        <v>27750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 x14ac:dyDescent="0.25">
      <c r="B9" t="s">
        <v>54</v>
      </c>
      <c r="C9" s="7"/>
      <c r="D9" s="7"/>
      <c r="E9" s="7">
        <f>28%*E10</f>
        <v>21280.000000000004</v>
      </c>
      <c r="F9" s="7"/>
      <c r="G9" s="7"/>
      <c r="H9" s="7"/>
      <c r="I9" s="7">
        <f>33%*I10</f>
        <v>61050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 x14ac:dyDescent="0.25">
      <c r="B10" t="s">
        <v>48</v>
      </c>
      <c r="C10" s="7"/>
      <c r="D10" s="7"/>
      <c r="E10" s="7">
        <v>76000</v>
      </c>
      <c r="F10" s="7"/>
      <c r="G10" s="7"/>
      <c r="H10" s="7"/>
      <c r="I10" s="7">
        <v>185000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 x14ac:dyDescent="0.25">
      <c r="C11" s="3"/>
      <c r="D11" s="3"/>
      <c r="E11" s="3"/>
      <c r="F11" s="3"/>
      <c r="G11" s="3"/>
      <c r="H11" s="3"/>
      <c r="I11" s="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 x14ac:dyDescent="0.25">
      <c r="B12" t="s">
        <v>44</v>
      </c>
      <c r="C12" s="3"/>
      <c r="D12" s="3"/>
      <c r="E12" s="3">
        <v>246.98</v>
      </c>
      <c r="F12" s="3"/>
      <c r="G12" s="3"/>
      <c r="H12" s="3"/>
      <c r="I12" s="3">
        <v>483.26100000000002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</row>
    <row r="13" spans="1:178" x14ac:dyDescent="0.25">
      <c r="B13" t="s">
        <v>45</v>
      </c>
      <c r="C13" s="3"/>
      <c r="D13" s="3"/>
      <c r="E13" s="3">
        <v>14.07</v>
      </c>
      <c r="F13" s="3"/>
      <c r="G13" s="3"/>
      <c r="H13" s="3"/>
      <c r="I13" s="3">
        <v>55.292999999999999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</row>
    <row r="14" spans="1:178" x14ac:dyDescent="0.25">
      <c r="B14" t="s">
        <v>46</v>
      </c>
      <c r="C14" s="3"/>
      <c r="D14" s="3"/>
      <c r="E14" s="3">
        <v>27.524999999999999</v>
      </c>
      <c r="F14" s="3"/>
      <c r="G14" s="3"/>
      <c r="H14" s="3"/>
      <c r="I14" s="3">
        <v>33.950000000000003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</row>
    <row r="15" spans="1:178" x14ac:dyDescent="0.25">
      <c r="B15" t="s">
        <v>39</v>
      </c>
      <c r="C15" s="3"/>
      <c r="D15" s="3"/>
      <c r="E15" s="3">
        <v>172.357</v>
      </c>
      <c r="F15" s="3"/>
      <c r="G15" s="3"/>
      <c r="H15" s="3"/>
      <c r="I15" s="3">
        <v>246.85599999999999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</row>
    <row r="16" spans="1:178" x14ac:dyDescent="0.25">
      <c r="B16" t="s">
        <v>40</v>
      </c>
      <c r="C16" s="3"/>
      <c r="D16" s="3"/>
      <c r="E16" s="3">
        <v>74.460999999999999</v>
      </c>
      <c r="F16" s="3"/>
      <c r="G16" s="3"/>
      <c r="H16" s="3"/>
      <c r="I16" s="3">
        <v>154.815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</row>
    <row r="17" spans="2:245" x14ac:dyDescent="0.25">
      <c r="B17" t="s">
        <v>41</v>
      </c>
      <c r="C17" s="3"/>
      <c r="D17" s="3"/>
      <c r="E17" s="3">
        <v>42.517000000000003</v>
      </c>
      <c r="F17" s="3"/>
      <c r="G17" s="3"/>
      <c r="H17" s="3"/>
      <c r="I17" s="3">
        <v>63.987000000000002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</row>
    <row r="18" spans="2:245" x14ac:dyDescent="0.25">
      <c r="B18" t="s">
        <v>42</v>
      </c>
      <c r="C18" s="3"/>
      <c r="D18" s="3"/>
      <c r="E18" s="3">
        <v>15.805</v>
      </c>
      <c r="F18" s="3"/>
      <c r="G18" s="3"/>
      <c r="H18" s="3"/>
      <c r="I18" s="3">
        <v>31.722999999999999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</row>
    <row r="19" spans="2:245" x14ac:dyDescent="0.25">
      <c r="B19" t="s">
        <v>43</v>
      </c>
      <c r="C19" s="3"/>
      <c r="D19" s="3"/>
      <c r="E19" s="3">
        <v>29.289000000000001</v>
      </c>
      <c r="F19" s="3"/>
      <c r="G19" s="3"/>
      <c r="H19" s="3"/>
      <c r="I19" s="3">
        <v>58.712000000000003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</row>
    <row r="20" spans="2:245" x14ac:dyDescent="0.25">
      <c r="B20" t="s">
        <v>19</v>
      </c>
      <c r="C20" s="3"/>
      <c r="D20" s="3"/>
      <c r="E20" s="3">
        <v>623.00400000000002</v>
      </c>
      <c r="F20" s="3"/>
      <c r="G20" s="3"/>
      <c r="H20" s="3"/>
      <c r="I20" s="3">
        <v>1128.597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</row>
    <row r="21" spans="2:245" x14ac:dyDescent="0.25">
      <c r="B21" t="s">
        <v>20</v>
      </c>
      <c r="C21" s="3"/>
      <c r="D21" s="3"/>
      <c r="E21" s="3">
        <v>51.143999999999998</v>
      </c>
      <c r="F21" s="3"/>
      <c r="G21" s="3"/>
      <c r="H21" s="3"/>
      <c r="I21" s="3">
        <v>76.596000000000004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</row>
    <row r="22" spans="2:245" x14ac:dyDescent="0.25">
      <c r="B22" s="1" t="s">
        <v>21</v>
      </c>
      <c r="C22" s="6">
        <f t="shared" ref="C22:H22" si="0">+C20+C21</f>
        <v>0</v>
      </c>
      <c r="D22" s="6">
        <f t="shared" si="0"/>
        <v>0</v>
      </c>
      <c r="E22" s="6">
        <f t="shared" si="0"/>
        <v>674.14800000000002</v>
      </c>
      <c r="F22" s="6">
        <f t="shared" si="0"/>
        <v>0</v>
      </c>
      <c r="G22" s="6">
        <f t="shared" si="0"/>
        <v>0</v>
      </c>
      <c r="H22" s="6">
        <f t="shared" si="0"/>
        <v>0</v>
      </c>
      <c r="I22" s="6">
        <f>+I20+I21</f>
        <v>1205.193</v>
      </c>
      <c r="J22" s="6">
        <f t="shared" ref="J22" si="1">+J20+J21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</row>
    <row r="23" spans="2:245" x14ac:dyDescent="0.25">
      <c r="B23" t="s">
        <v>22</v>
      </c>
      <c r="C23" s="3"/>
      <c r="D23" s="3"/>
      <c r="E23" s="3">
        <v>90.576999999999998</v>
      </c>
      <c r="F23" s="3"/>
      <c r="G23" s="3"/>
      <c r="H23" s="3"/>
      <c r="I23" s="3">
        <v>171.78100000000001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</row>
    <row r="24" spans="2:245" x14ac:dyDescent="0.25">
      <c r="B24" t="s">
        <v>23</v>
      </c>
      <c r="C24" s="3">
        <f t="shared" ref="C24:H24" si="2">+C22-C23</f>
        <v>0</v>
      </c>
      <c r="D24" s="3">
        <f t="shared" si="2"/>
        <v>0</v>
      </c>
      <c r="E24" s="3">
        <f t="shared" si="2"/>
        <v>583.57100000000003</v>
      </c>
      <c r="F24" s="3">
        <f t="shared" si="2"/>
        <v>0</v>
      </c>
      <c r="G24" s="3">
        <f t="shared" si="2"/>
        <v>0</v>
      </c>
      <c r="H24" s="3">
        <f t="shared" si="2"/>
        <v>0</v>
      </c>
      <c r="I24" s="3">
        <f>+I22-I23</f>
        <v>1033.412</v>
      </c>
      <c r="J24" s="3">
        <f t="shared" ref="J24" si="3">+J22-J23</f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</row>
    <row r="25" spans="2:245" x14ac:dyDescent="0.25">
      <c r="B25" t="s">
        <v>26</v>
      </c>
      <c r="C25" s="3"/>
      <c r="D25" s="3"/>
      <c r="E25" s="3">
        <v>322.75599999999997</v>
      </c>
      <c r="F25" s="3"/>
      <c r="G25" s="3"/>
      <c r="H25" s="3"/>
      <c r="I25" s="3">
        <v>377.44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</row>
    <row r="26" spans="2:245" x14ac:dyDescent="0.25">
      <c r="B26" t="s">
        <v>24</v>
      </c>
      <c r="C26" s="3"/>
      <c r="D26" s="3"/>
      <c r="E26" s="3">
        <v>78.177999999999997</v>
      </c>
      <c r="F26" s="3"/>
      <c r="G26" s="3"/>
      <c r="H26" s="3"/>
      <c r="I26" s="3">
        <v>164.77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</row>
    <row r="27" spans="2:245" x14ac:dyDescent="0.25">
      <c r="B27" t="s">
        <v>25</v>
      </c>
      <c r="C27" s="3"/>
      <c r="D27" s="3"/>
      <c r="E27" s="3">
        <v>252.63</v>
      </c>
      <c r="F27" s="3"/>
      <c r="G27" s="3"/>
      <c r="H27" s="3"/>
      <c r="I27" s="3">
        <v>330.387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</row>
    <row r="28" spans="2:245" x14ac:dyDescent="0.25">
      <c r="B28" t="s">
        <v>27</v>
      </c>
      <c r="C28" s="3"/>
      <c r="D28" s="3"/>
      <c r="E28" s="3">
        <v>0</v>
      </c>
      <c r="F28" s="3"/>
      <c r="G28" s="3"/>
      <c r="H28" s="3"/>
      <c r="I28" s="3">
        <v>0.14199999999999999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</row>
    <row r="29" spans="2:245" x14ac:dyDescent="0.25">
      <c r="B29" t="s">
        <v>28</v>
      </c>
      <c r="C29" s="3"/>
      <c r="D29" s="3"/>
      <c r="E29" s="3">
        <v>7.18</v>
      </c>
      <c r="F29" s="3"/>
      <c r="G29" s="3"/>
      <c r="H29" s="3"/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</row>
    <row r="30" spans="2:245" x14ac:dyDescent="0.25">
      <c r="B30" t="s">
        <v>29</v>
      </c>
      <c r="C30" s="3"/>
      <c r="D30" s="3"/>
      <c r="E30" s="3">
        <v>-0.86</v>
      </c>
      <c r="F30" s="3"/>
      <c r="G30" s="3"/>
      <c r="H30" s="3"/>
      <c r="I30" s="3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</row>
    <row r="31" spans="2:245" x14ac:dyDescent="0.25">
      <c r="B31" t="s">
        <v>30</v>
      </c>
      <c r="C31" s="3"/>
      <c r="D31" s="3"/>
      <c r="E31" s="3">
        <v>3.512</v>
      </c>
      <c r="F31" s="3"/>
      <c r="G31" s="3"/>
      <c r="H31" s="3"/>
      <c r="I31" s="3">
        <v>-8.5559999999999992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</row>
    <row r="32" spans="2:245" x14ac:dyDescent="0.25">
      <c r="B32" t="s">
        <v>31</v>
      </c>
      <c r="C32" s="3">
        <f t="shared" ref="C32:H32" si="4">+C24-SUM(C25:C27)+C28-C29-C30-C31</f>
        <v>0</v>
      </c>
      <c r="D32" s="3">
        <f t="shared" si="4"/>
        <v>0</v>
      </c>
      <c r="E32" s="3">
        <f t="shared" si="4"/>
        <v>-79.824999999999946</v>
      </c>
      <c r="F32" s="3">
        <f t="shared" si="4"/>
        <v>0</v>
      </c>
      <c r="G32" s="3">
        <f t="shared" si="4"/>
        <v>0</v>
      </c>
      <c r="H32" s="3">
        <f t="shared" si="4"/>
        <v>0</v>
      </c>
      <c r="I32" s="3">
        <f>+I24-SUM(I25:I27)+I28-I29-I30-I31</f>
        <v>169.51300000000006</v>
      </c>
      <c r="J32" s="3">
        <f t="shared" ref="J32" si="5">+J24-SUM(J25:J27)+J28-J29-J30-J31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</row>
    <row r="33" spans="2:245" x14ac:dyDescent="0.25">
      <c r="B33" t="s">
        <v>32</v>
      </c>
      <c r="C33" s="3"/>
      <c r="D33" s="3"/>
      <c r="E33" s="3">
        <v>20.821000000000002</v>
      </c>
      <c r="F33" s="3"/>
      <c r="G33" s="3"/>
      <c r="H33" s="3"/>
      <c r="I33" s="3">
        <v>20.53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</row>
    <row r="34" spans="2:245" x14ac:dyDescent="0.25">
      <c r="B34" t="s">
        <v>33</v>
      </c>
      <c r="C34" s="3"/>
      <c r="D34" s="3"/>
      <c r="E34" s="3">
        <v>0</v>
      </c>
      <c r="F34" s="3"/>
      <c r="G34" s="3"/>
      <c r="H34" s="3"/>
      <c r="I34" s="3">
        <v>120.50700000000001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</row>
    <row r="35" spans="2:245" x14ac:dyDescent="0.25">
      <c r="B35" t="s">
        <v>34</v>
      </c>
      <c r="C35" s="3"/>
      <c r="D35" s="3"/>
      <c r="E35" s="3">
        <v>135.30699999999999</v>
      </c>
      <c r="F35" s="3"/>
      <c r="G35" s="3"/>
      <c r="H35" s="3"/>
      <c r="I35" s="3">
        <v>40.104999999999997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</row>
    <row r="36" spans="2:245" x14ac:dyDescent="0.25">
      <c r="B36" t="s">
        <v>35</v>
      </c>
      <c r="C36" s="3">
        <f t="shared" ref="C36:H36" si="6">+C32-C33-C34+C35</f>
        <v>0</v>
      </c>
      <c r="D36" s="3">
        <f t="shared" si="6"/>
        <v>0</v>
      </c>
      <c r="E36" s="3">
        <f t="shared" si="6"/>
        <v>34.661000000000044</v>
      </c>
      <c r="F36" s="3">
        <f t="shared" si="6"/>
        <v>0</v>
      </c>
      <c r="G36" s="3">
        <f t="shared" si="6"/>
        <v>0</v>
      </c>
      <c r="H36" s="3">
        <f t="shared" si="6"/>
        <v>0</v>
      </c>
      <c r="I36" s="3">
        <f>+I32-I33-I34+I35</f>
        <v>68.581000000000046</v>
      </c>
      <c r="J36" s="3">
        <f t="shared" ref="J36" si="7">+J32-J33-J34+J35</f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</row>
    <row r="37" spans="2:245" x14ac:dyDescent="0.25">
      <c r="B37" t="s">
        <v>36</v>
      </c>
      <c r="C37" s="3"/>
      <c r="D37" s="3"/>
      <c r="E37" s="3">
        <v>36.926000000000002</v>
      </c>
      <c r="F37" s="3"/>
      <c r="G37" s="3"/>
      <c r="H37" s="3"/>
      <c r="I37" s="3">
        <v>-6.9139999999999997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</row>
    <row r="38" spans="2:245" x14ac:dyDescent="0.25">
      <c r="B38" t="s">
        <v>37</v>
      </c>
      <c r="C38" s="3"/>
      <c r="D38" s="3"/>
      <c r="E38" s="3">
        <f>+E36-E37</f>
        <v>-2.2649999999999579</v>
      </c>
      <c r="F38" s="3"/>
      <c r="G38" s="3"/>
      <c r="H38" s="3"/>
      <c r="I38" s="3">
        <f>+I36-I37</f>
        <v>75.495000000000047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</row>
    <row r="39" spans="2:245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</row>
    <row r="40" spans="2:245" x14ac:dyDescent="0.25">
      <c r="B40" t="s">
        <v>38</v>
      </c>
      <c r="C40" s="2" t="e">
        <f t="shared" ref="C40:H40" si="8">+C38/C41</f>
        <v>#DIV/0!</v>
      </c>
      <c r="D40" s="2" t="e">
        <f t="shared" si="8"/>
        <v>#DIV/0!</v>
      </c>
      <c r="E40" s="2">
        <f t="shared" si="8"/>
        <v>-9.5460867366289788E-3</v>
      </c>
      <c r="F40" s="2" t="e">
        <f t="shared" si="8"/>
        <v>#DIV/0!</v>
      </c>
      <c r="G40" s="2" t="e">
        <f t="shared" si="8"/>
        <v>#DIV/0!</v>
      </c>
      <c r="H40" s="2" t="e">
        <f t="shared" si="8"/>
        <v>#DIV/0!</v>
      </c>
      <c r="I40" s="2">
        <f>+I38/I41</f>
        <v>0.30339503444063126</v>
      </c>
      <c r="J40" s="2" t="e">
        <f t="shared" ref="J40" si="9">+J38/J41</f>
        <v>#DIV/0!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</row>
    <row r="41" spans="2:245" x14ac:dyDescent="0.25">
      <c r="B41" t="s">
        <v>5</v>
      </c>
      <c r="C41" s="3"/>
      <c r="D41" s="3"/>
      <c r="E41" s="3">
        <v>237.27</v>
      </c>
      <c r="F41" s="3"/>
      <c r="G41" s="3"/>
      <c r="H41" s="3"/>
      <c r="I41" s="3">
        <v>248.834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</row>
    <row r="42" spans="2:245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</row>
    <row r="43" spans="2:245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</row>
    <row r="44" spans="2:245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</row>
    <row r="45" spans="2:245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</row>
    <row r="46" spans="2:245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</row>
    <row r="47" spans="2:245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</row>
    <row r="48" spans="2:245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</row>
    <row r="49" spans="3:245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</row>
    <row r="50" spans="3:245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</row>
    <row r="51" spans="3:245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</row>
    <row r="52" spans="3:245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</row>
    <row r="53" spans="3:245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</row>
    <row r="54" spans="3:245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</row>
    <row r="55" spans="3:245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</row>
    <row r="56" spans="3:245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</row>
    <row r="57" spans="3:245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</row>
    <row r="58" spans="3:245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</row>
    <row r="59" spans="3:245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</row>
    <row r="60" spans="3:245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</row>
    <row r="61" spans="3:245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</row>
    <row r="62" spans="3:245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</row>
    <row r="63" spans="3:245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</row>
    <row r="64" spans="3:245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</row>
    <row r="65" spans="3:245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</row>
    <row r="66" spans="3:245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</row>
    <row r="67" spans="3:245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</row>
    <row r="68" spans="3:245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</row>
    <row r="69" spans="3:245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</row>
    <row r="70" spans="3:245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</row>
    <row r="71" spans="3:245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</row>
    <row r="72" spans="3:245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</row>
    <row r="73" spans="3:245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</row>
    <row r="74" spans="3:245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</row>
    <row r="75" spans="3:245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</row>
    <row r="76" spans="3:245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</row>
    <row r="77" spans="3:245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</row>
    <row r="78" spans="3:245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</row>
    <row r="79" spans="3:245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</row>
    <row r="80" spans="3:245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</row>
    <row r="81" spans="3:245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</row>
    <row r="82" spans="3:24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</row>
    <row r="83" spans="3:24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</row>
    <row r="84" spans="3:24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</row>
    <row r="85" spans="3:24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</row>
    <row r="86" spans="3:24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</row>
    <row r="87" spans="3:24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</row>
    <row r="88" spans="3:24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</row>
    <row r="89" spans="3:24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</row>
    <row r="90" spans="3:24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</row>
    <row r="91" spans="3:24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</row>
    <row r="92" spans="3:24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</row>
    <row r="93" spans="3:24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</row>
    <row r="94" spans="3:24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</row>
    <row r="95" spans="3:24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</row>
    <row r="96" spans="3:24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</row>
    <row r="97" spans="3:24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</row>
    <row r="98" spans="3:24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</row>
    <row r="99" spans="3:24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</row>
    <row r="100" spans="3:24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</row>
    <row r="101" spans="3:24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</row>
    <row r="102" spans="3:24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</row>
    <row r="103" spans="3:24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</row>
    <row r="104" spans="3:24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</row>
    <row r="105" spans="3:24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</row>
    <row r="106" spans="3:24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</row>
    <row r="107" spans="3:24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</row>
    <row r="108" spans="3:24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</row>
    <row r="109" spans="3:24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</row>
    <row r="110" spans="3:24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</row>
    <row r="111" spans="3:24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</row>
    <row r="112" spans="3:24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</row>
    <row r="113" spans="3:24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</row>
    <row r="114" spans="3:24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</row>
    <row r="115" spans="3:24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</row>
    <row r="116" spans="3:24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</row>
    <row r="117" spans="3:24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</row>
    <row r="118" spans="3:24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</row>
    <row r="119" spans="3:24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</row>
    <row r="120" spans="3:24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</row>
    <row r="121" spans="3:24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</row>
    <row r="122" spans="3:24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</row>
    <row r="123" spans="3:24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</row>
    <row r="124" spans="3:24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</row>
    <row r="125" spans="3:24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</row>
    <row r="126" spans="3:24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</row>
    <row r="127" spans="3:24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</row>
    <row r="128" spans="3:24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</row>
    <row r="129" spans="3:24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</row>
    <row r="130" spans="3:24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</row>
    <row r="131" spans="3:24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</row>
    <row r="132" spans="3:24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</row>
    <row r="133" spans="3:24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</row>
    <row r="134" spans="3:24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</row>
    <row r="135" spans="3:24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</row>
    <row r="136" spans="3:24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</row>
    <row r="137" spans="3:24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</row>
    <row r="138" spans="3:24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</row>
    <row r="139" spans="3:24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</row>
    <row r="140" spans="3:24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</row>
    <row r="141" spans="3:24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</row>
    <row r="142" spans="3:24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</row>
    <row r="143" spans="3:24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</row>
    <row r="144" spans="3:24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</row>
    <row r="145" spans="3:24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</row>
    <row r="146" spans="3:24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</row>
    <row r="147" spans="3:24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</row>
    <row r="148" spans="3:24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</row>
    <row r="149" spans="3:24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</row>
    <row r="150" spans="3:24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</row>
    <row r="151" spans="3:24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</row>
    <row r="152" spans="3:24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</row>
    <row r="153" spans="3:24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</row>
    <row r="154" spans="3:24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</row>
    <row r="155" spans="3:24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</row>
    <row r="156" spans="3:24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</row>
    <row r="157" spans="3:24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</row>
    <row r="158" spans="3:24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</row>
    <row r="159" spans="3:24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</row>
    <row r="160" spans="3:24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</row>
    <row r="161" spans="3:24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</row>
    <row r="162" spans="3:24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</row>
    <row r="163" spans="3:24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</row>
    <row r="164" spans="3:24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</row>
    <row r="165" spans="3:24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</row>
    <row r="166" spans="3:24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</row>
    <row r="167" spans="3:24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</row>
    <row r="168" spans="3:24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</row>
    <row r="169" spans="3:24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</row>
    <row r="170" spans="3:24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</row>
    <row r="171" spans="3:24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</row>
    <row r="172" spans="3:24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</row>
    <row r="173" spans="3:24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</row>
    <row r="174" spans="3:24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</row>
    <row r="175" spans="3:24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</row>
    <row r="176" spans="3:24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</row>
    <row r="177" spans="3:24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</row>
    <row r="178" spans="3:24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</row>
    <row r="179" spans="3:24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</row>
    <row r="180" spans="3:24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</row>
    <row r="181" spans="3:24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</row>
    <row r="182" spans="3:24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</row>
    <row r="183" spans="3:24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</row>
    <row r="184" spans="3:24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</row>
    <row r="185" spans="3:24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</row>
    <row r="186" spans="3:24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</row>
    <row r="187" spans="3:24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</row>
    <row r="188" spans="3:24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</row>
    <row r="189" spans="3:24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</row>
    <row r="190" spans="3:24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</row>
    <row r="191" spans="3:24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</row>
    <row r="192" spans="3:24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</row>
    <row r="193" spans="3:24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</row>
    <row r="194" spans="3:24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</row>
    <row r="195" spans="3:24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</row>
    <row r="196" spans="3:24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</row>
    <row r="197" spans="3:24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</row>
    <row r="198" spans="3:24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</row>
    <row r="199" spans="3:24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</row>
    <row r="200" spans="3:24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</row>
    <row r="201" spans="3:24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</row>
    <row r="202" spans="3:24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</row>
    <row r="203" spans="3:24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</row>
    <row r="204" spans="3:24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</row>
    <row r="205" spans="3:24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</row>
    <row r="206" spans="3:24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</row>
    <row r="207" spans="3:24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</row>
    <row r="208" spans="3:24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</row>
    <row r="209" spans="3:24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</row>
    <row r="210" spans="3:24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</row>
    <row r="211" spans="3:24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</row>
    <row r="212" spans="3:24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</row>
    <row r="213" spans="3:24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</row>
    <row r="214" spans="3:24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</row>
    <row r="215" spans="3:24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</row>
    <row r="216" spans="3:24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</row>
    <row r="217" spans="3:24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</row>
    <row r="218" spans="3:24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</row>
    <row r="219" spans="3:24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</row>
    <row r="220" spans="3:24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</row>
    <row r="221" spans="3:24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</row>
    <row r="222" spans="3:24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</row>
    <row r="223" spans="3:24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</row>
    <row r="224" spans="3:24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</row>
    <row r="225" spans="3:24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</row>
    <row r="226" spans="3:24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</row>
    <row r="227" spans="3:24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</row>
    <row r="228" spans="3:24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</row>
    <row r="229" spans="3:24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</row>
    <row r="230" spans="3:24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</row>
    <row r="231" spans="3:24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</row>
    <row r="232" spans="3:24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</row>
    <row r="233" spans="3:24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</row>
    <row r="234" spans="3:24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</row>
    <row r="235" spans="3:24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</row>
    <row r="236" spans="3:24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</row>
    <row r="237" spans="3:24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</row>
    <row r="238" spans="3:24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</row>
    <row r="239" spans="3:24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</row>
    <row r="240" spans="3:24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</row>
    <row r="241" spans="3:24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</row>
    <row r="242" spans="3:24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</row>
    <row r="243" spans="3:24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</row>
    <row r="244" spans="3:24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</row>
    <row r="245" spans="3:24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</row>
    <row r="246" spans="3:24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</row>
    <row r="247" spans="3:24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</row>
    <row r="248" spans="3:24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</row>
    <row r="249" spans="3:24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</row>
    <row r="250" spans="3:24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</row>
    <row r="251" spans="3:24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</row>
    <row r="252" spans="3:24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</row>
    <row r="253" spans="3:24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</row>
    <row r="254" spans="3:24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</row>
    <row r="255" spans="3:24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</row>
    <row r="256" spans="3:24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</row>
    <row r="257" spans="3:24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</row>
    <row r="258" spans="3:24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</row>
    <row r="259" spans="3:24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</row>
    <row r="260" spans="3:24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</row>
    <row r="261" spans="3:24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</row>
    <row r="262" spans="3:24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</row>
    <row r="263" spans="3:24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</row>
    <row r="264" spans="3:24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</row>
    <row r="265" spans="3:24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</row>
    <row r="266" spans="3:24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</row>
    <row r="267" spans="3:24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</row>
    <row r="268" spans="3:24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</row>
    <row r="269" spans="3:24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</row>
    <row r="270" spans="3:24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</row>
    <row r="271" spans="3:24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</row>
    <row r="272" spans="3:24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</row>
    <row r="273" spans="3:24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</row>
    <row r="274" spans="3:24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</row>
    <row r="275" spans="3:24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</row>
    <row r="276" spans="3:24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</row>
    <row r="277" spans="3:24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</row>
    <row r="278" spans="3:24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</row>
    <row r="279" spans="3:24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</row>
    <row r="280" spans="3:24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</row>
    <row r="281" spans="3:24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</row>
    <row r="282" spans="3:24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</row>
    <row r="283" spans="3:24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</row>
    <row r="284" spans="3:24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</row>
    <row r="285" spans="3:24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</row>
    <row r="286" spans="3:24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</row>
    <row r="287" spans="3:24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</row>
    <row r="288" spans="3:24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</row>
    <row r="289" spans="3:24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</row>
    <row r="290" spans="3:24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</row>
    <row r="291" spans="3:24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</row>
    <row r="292" spans="3:24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</row>
    <row r="293" spans="3:24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</row>
    <row r="294" spans="3:24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</row>
    <row r="295" spans="3:24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</row>
    <row r="296" spans="3:24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</row>
    <row r="297" spans="3:24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</row>
    <row r="298" spans="3:24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</row>
    <row r="299" spans="3:24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</row>
    <row r="300" spans="3:24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</row>
    <row r="301" spans="3:24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</row>
    <row r="302" spans="3:24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</row>
    <row r="303" spans="3:24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</row>
    <row r="304" spans="3:24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</row>
    <row r="305" spans="3:24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</row>
    <row r="306" spans="3:24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</row>
    <row r="307" spans="3:24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</row>
    <row r="308" spans="3:24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</row>
    <row r="309" spans="3:24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</row>
    <row r="310" spans="3:24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</row>
    <row r="311" spans="3:24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</row>
    <row r="312" spans="3:24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</row>
    <row r="313" spans="3:24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</row>
    <row r="314" spans="3:24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</row>
    <row r="315" spans="3:24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</row>
    <row r="316" spans="3:24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</row>
    <row r="317" spans="3:24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</row>
    <row r="318" spans="3:24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</row>
    <row r="319" spans="3:24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</row>
    <row r="320" spans="3:24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</row>
    <row r="321" spans="3:24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</row>
    <row r="322" spans="3:24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</row>
    <row r="323" spans="3:24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</row>
    <row r="324" spans="3:24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</row>
    <row r="325" spans="3:24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</row>
    <row r="326" spans="3:24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</row>
    <row r="327" spans="3:24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</row>
    <row r="328" spans="3:24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</row>
    <row r="329" spans="3:24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</row>
    <row r="330" spans="3:24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</row>
    <row r="331" spans="3:24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</row>
    <row r="332" spans="3:24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</row>
    <row r="333" spans="3:24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</row>
    <row r="334" spans="3:24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</row>
    <row r="335" spans="3:24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</row>
    <row r="336" spans="3:24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</row>
    <row r="337" spans="3:24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</row>
    <row r="338" spans="3:24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</row>
    <row r="339" spans="3:24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</row>
    <row r="340" spans="3:24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</row>
    <row r="341" spans="3:24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</row>
    <row r="342" spans="3:24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</row>
    <row r="343" spans="3:24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</row>
    <row r="344" spans="3:24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</row>
    <row r="345" spans="3:24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</row>
    <row r="346" spans="3:24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</row>
    <row r="347" spans="3:24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</row>
    <row r="348" spans="3:24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</row>
    <row r="349" spans="3:24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</row>
    <row r="350" spans="3:24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</row>
    <row r="351" spans="3:24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</row>
    <row r="352" spans="3:24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</row>
    <row r="353" spans="3:24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</row>
    <row r="354" spans="3:24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</row>
    <row r="355" spans="3:24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</row>
    <row r="356" spans="3:24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</row>
    <row r="357" spans="3:24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</row>
    <row r="358" spans="3:24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</row>
    <row r="359" spans="3:24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</row>
    <row r="360" spans="3:24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</row>
    <row r="361" spans="3:24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</row>
    <row r="362" spans="3:24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</row>
    <row r="363" spans="3:24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</row>
    <row r="364" spans="3:24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</row>
    <row r="365" spans="3:24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</row>
    <row r="366" spans="3:24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</row>
    <row r="367" spans="3:24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</row>
    <row r="368" spans="3:24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</row>
    <row r="369" spans="3:24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</row>
    <row r="370" spans="3:24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</row>
    <row r="371" spans="3:24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</row>
    <row r="372" spans="3:24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</row>
    <row r="373" spans="3:24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</row>
    <row r="374" spans="3:24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</row>
    <row r="375" spans="3:24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</row>
    <row r="376" spans="3:24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</row>
    <row r="377" spans="3:24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</row>
    <row r="378" spans="3:24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</row>
    <row r="379" spans="3:24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</row>
    <row r="380" spans="3:24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</row>
    <row r="381" spans="3:24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</row>
    <row r="382" spans="3:24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</row>
    <row r="383" spans="3:24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</row>
    <row r="384" spans="3:24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</row>
    <row r="385" spans="3:24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</row>
    <row r="386" spans="3:24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</row>
    <row r="387" spans="3:24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</row>
    <row r="388" spans="3:24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</row>
    <row r="389" spans="3:24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</row>
    <row r="390" spans="3:24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</row>
    <row r="391" spans="3:24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</row>
    <row r="392" spans="3:24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</row>
    <row r="393" spans="3:24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</row>
    <row r="394" spans="3:24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</row>
    <row r="395" spans="3:24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</row>
    <row r="396" spans="3:24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</row>
    <row r="397" spans="3:24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</row>
    <row r="398" spans="3:24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</row>
    <row r="399" spans="3:24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</row>
    <row r="400" spans="3:24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</row>
    <row r="401" spans="3:24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</row>
    <row r="402" spans="3:24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</row>
    <row r="403" spans="3:24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</row>
    <row r="404" spans="3:24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</row>
    <row r="405" spans="3:24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</row>
    <row r="406" spans="3:24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</row>
    <row r="407" spans="3:24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</row>
    <row r="408" spans="3:24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</row>
    <row r="409" spans="3:24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</row>
    <row r="410" spans="3:24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</row>
    <row r="411" spans="3:24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</row>
    <row r="412" spans="3:24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</row>
    <row r="413" spans="3:24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</row>
    <row r="414" spans="3:24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</row>
    <row r="415" spans="3:24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</row>
    <row r="416" spans="3:24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</row>
    <row r="417" spans="3:24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</row>
    <row r="418" spans="3:24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</row>
    <row r="419" spans="3:24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</row>
    <row r="420" spans="3:24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</row>
    <row r="421" spans="3:24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</row>
    <row r="422" spans="3:24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</row>
    <row r="423" spans="3:24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</row>
    <row r="424" spans="3:24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</row>
    <row r="425" spans="3:24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</row>
    <row r="426" spans="3:24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</row>
    <row r="427" spans="3:24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</row>
    <row r="428" spans="3:24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</row>
    <row r="429" spans="3:24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</row>
    <row r="430" spans="3:24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</row>
    <row r="431" spans="3:24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</row>
    <row r="432" spans="3:24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</row>
    <row r="433" spans="3:24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</row>
    <row r="434" spans="3:24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</row>
    <row r="435" spans="3:24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</row>
    <row r="436" spans="3:24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</row>
    <row r="437" spans="3:24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</row>
    <row r="438" spans="3:24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</row>
    <row r="439" spans="3:24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</row>
    <row r="440" spans="3:24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</row>
    <row r="441" spans="3:24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</row>
    <row r="442" spans="3:24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</row>
    <row r="443" spans="3:24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</row>
    <row r="444" spans="3:24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</row>
    <row r="445" spans="3:24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</row>
    <row r="446" spans="3:24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</row>
    <row r="447" spans="3:24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</row>
    <row r="448" spans="3:24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</row>
    <row r="449" spans="3:24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</row>
    <row r="450" spans="3:24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</row>
    <row r="451" spans="3:24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</row>
    <row r="452" spans="3:24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</row>
    <row r="453" spans="3:24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</row>
    <row r="454" spans="3:24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</row>
    <row r="455" spans="3:24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</row>
    <row r="456" spans="3:24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</row>
    <row r="457" spans="3:24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</row>
    <row r="458" spans="3:24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</row>
    <row r="459" spans="3:24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</row>
    <row r="460" spans="3:24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</row>
    <row r="461" spans="3:24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</row>
    <row r="462" spans="3:24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</row>
    <row r="463" spans="3:24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</row>
    <row r="464" spans="3:24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</row>
  </sheetData>
  <hyperlinks>
    <hyperlink ref="A1" location="Main!A1" display="Main" xr:uid="{5928DF47-2512-4B33-9BC3-960B35972E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2025-02-09T14:10:33Z</dcterms:created>
  <dcterms:modified xsi:type="dcterms:W3CDTF">2025-02-09T14:36:39Z</dcterms:modified>
</cp:coreProperties>
</file>