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9D47E9E-EF75-43F0-934D-760EB874990F}" xr6:coauthVersionLast="47" xr6:coauthVersionMax="47" xr10:uidLastSave="{00000000-0000-0000-0000-000000000000}"/>
  <bookViews>
    <workbookView xWindow="0" yWindow="5580" windowWidth="38175" windowHeight="15240" xr2:uid="{973D8E1F-BCD0-4D20-A01B-2C85341BD8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J37" i="2"/>
  <c r="J36" i="2"/>
  <c r="J35" i="2"/>
  <c r="I37" i="2"/>
  <c r="I36" i="2"/>
  <c r="I35" i="2"/>
  <c r="J34" i="2"/>
  <c r="J33" i="2"/>
  <c r="J32" i="2"/>
  <c r="J31" i="2"/>
  <c r="J30" i="2"/>
  <c r="J29" i="2"/>
  <c r="J28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I34" i="2"/>
  <c r="I33" i="2"/>
  <c r="I32" i="2"/>
  <c r="I31" i="2"/>
  <c r="I30" i="2"/>
  <c r="I29" i="2"/>
  <c r="I28" i="2"/>
  <c r="J11" i="2"/>
  <c r="J16" i="2" s="1"/>
  <c r="J19" i="2" s="1"/>
  <c r="J21" i="2" s="1"/>
  <c r="J23" i="2" s="1"/>
  <c r="J25" i="2" s="1"/>
  <c r="H11" i="2"/>
  <c r="H16" i="2" s="1"/>
  <c r="H19" i="2" s="1"/>
  <c r="H21" i="2" s="1"/>
  <c r="H23" i="2" s="1"/>
  <c r="H25" i="2" s="1"/>
  <c r="G11" i="2"/>
  <c r="G16" i="2" s="1"/>
  <c r="G19" i="2" s="1"/>
  <c r="G21" i="2" s="1"/>
  <c r="G23" i="2" s="1"/>
  <c r="G25" i="2" s="1"/>
  <c r="F11" i="2"/>
  <c r="F16" i="2" s="1"/>
  <c r="F19" i="2" s="1"/>
  <c r="F21" i="2" s="1"/>
  <c r="F23" i="2" s="1"/>
  <c r="F25" i="2" s="1"/>
  <c r="E11" i="2"/>
  <c r="E16" i="2" s="1"/>
  <c r="E19" i="2" s="1"/>
  <c r="E21" i="2" s="1"/>
  <c r="E23" i="2" s="1"/>
  <c r="E25" i="2" s="1"/>
  <c r="D11" i="2"/>
  <c r="D16" i="2" s="1"/>
  <c r="D19" i="2" s="1"/>
  <c r="D21" i="2" s="1"/>
  <c r="D23" i="2" s="1"/>
  <c r="D25" i="2" s="1"/>
  <c r="C11" i="2"/>
  <c r="C16" i="2" s="1"/>
  <c r="C19" i="2" s="1"/>
  <c r="C21" i="2" s="1"/>
  <c r="C23" i="2" s="1"/>
  <c r="C25" i="2" s="1"/>
  <c r="I11" i="2"/>
  <c r="I16" i="2" s="1"/>
  <c r="I19" i="2" s="1"/>
  <c r="I21" i="2" s="1"/>
  <c r="I23" i="2" s="1"/>
  <c r="I25" i="2" s="1"/>
  <c r="I6" i="1"/>
  <c r="I4" i="1"/>
  <c r="I7" i="1" s="1"/>
</calcChain>
</file>

<file path=xl/sharedStrings.xml><?xml version="1.0" encoding="utf-8"?>
<sst xmlns="http://schemas.openxmlformats.org/spreadsheetml/2006/main" count="65" uniqueCount="62">
  <si>
    <t>CPRI</t>
  </si>
  <si>
    <t>Capri Holdings</t>
  </si>
  <si>
    <t>Price</t>
  </si>
  <si>
    <t>Shares</t>
  </si>
  <si>
    <t>MC</t>
  </si>
  <si>
    <t>Cash</t>
  </si>
  <si>
    <t>Debt</t>
  </si>
  <si>
    <t>EV</t>
  </si>
  <si>
    <t>numbers in mio USD</t>
  </si>
  <si>
    <t>HQ: London</t>
  </si>
  <si>
    <t>Businesmodel</t>
  </si>
  <si>
    <t>Brands</t>
  </si>
  <si>
    <t>Products</t>
  </si>
  <si>
    <t>% of Rev</t>
  </si>
  <si>
    <t>Costumers</t>
  </si>
  <si>
    <t>Versace</t>
  </si>
  <si>
    <t>Jimmy Choo</t>
  </si>
  <si>
    <t>Michael Kors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</si>
  <si>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</si>
  <si>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</si>
  <si>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</si>
  <si>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</si>
  <si>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</si>
  <si>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</si>
  <si>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</si>
  <si>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</si>
  <si>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</si>
  <si>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</si>
  <si>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FQ325</t>
  </si>
  <si>
    <t>Revenue</t>
  </si>
  <si>
    <t>COGS</t>
  </si>
  <si>
    <t>Gross Profit</t>
  </si>
  <si>
    <t>SG&amp;A</t>
  </si>
  <si>
    <t>Impairment of Assets</t>
  </si>
  <si>
    <t>Restructuring and other</t>
  </si>
  <si>
    <t>Operating Income</t>
  </si>
  <si>
    <t>Interest Expense</t>
  </si>
  <si>
    <t>Foreign Exhange Loss</t>
  </si>
  <si>
    <t>Pretax Income</t>
  </si>
  <si>
    <t>Tax Expense</t>
  </si>
  <si>
    <t>Net Income</t>
  </si>
  <si>
    <t>Minority Interest Share</t>
  </si>
  <si>
    <t>Net Income to Company</t>
  </si>
  <si>
    <t>EPS</t>
  </si>
  <si>
    <t>D&amp;A</t>
  </si>
  <si>
    <t>America Revenue</t>
  </si>
  <si>
    <t>EMEA Revenue</t>
  </si>
  <si>
    <t>Asia Revenue</t>
  </si>
  <si>
    <t>Versace Revenue</t>
  </si>
  <si>
    <t>Jimmy Choo Revenue</t>
  </si>
  <si>
    <t>Michael Kors Revenue</t>
  </si>
  <si>
    <t>America Growth</t>
  </si>
  <si>
    <t>EMEA Growth</t>
  </si>
  <si>
    <t>Asia Growth</t>
  </si>
  <si>
    <t>Versace Growth</t>
  </si>
  <si>
    <t>Jimmy Choo Growth</t>
  </si>
  <si>
    <t>Michel Kors Growth</t>
  </si>
  <si>
    <t>Revenue Growth</t>
  </si>
  <si>
    <t xml:space="preserve">Gross Margin </t>
  </si>
  <si>
    <t xml:space="preserve">Operating Margin </t>
  </si>
  <si>
    <t>Tax Rate</t>
  </si>
  <si>
    <t>Close with to an arangement with Prada to sell Versace for 1,6 billion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</si>
</sst>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priholdings.com/corporate-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9A75-F7B8-420C-94DA-50E72863FCB7}">
  <dimension ref="A1:J14"/>
  <sheetViews>
    <sheetView tabSelected="1" zoomScale="200" zoomScaleNormal="200" workbookViewId="0">
      <selection activeCell="B15" sqref="B15"/>
    </sheetView>
  </sheetViews>
  <sheetFormatPr defaultRowHeight="15" x14ac:dyDescent="0.25"/>
  <cols>
    <col min="1" max="1" width="4.28515625" customWidth="1"/>
    <col min="2" max="2" width="18.85546875" customWidth="1"/>
    <col min="4" max="4" width="14.28515625" customWidth="1"/>
    <col min="5" max="5" width="9.7109375" bestFit="1" customWidth="1"/>
  </cols>
  <sheetData>
    <row r="1" spans="1:10" x14ac:dyDescent="0.25">
      <c r="A1" s="1" t="s">
        <v>1</v>
      </c>
    </row>
    <row r="2" spans="1:10" x14ac:dyDescent="0.25">
      <c r="A2" t="s">
        <v>8</v>
      </c>
      <c r="H2" t="s">
        <v>2</v>
      </c>
      <c r="I2">
        <v>22.01</v>
      </c>
    </row>
    <row r="3" spans="1:10" x14ac:dyDescent="0.25">
      <c r="H3" t="s">
        <v>3</v>
      </c>
      <c r="I3" s="2">
        <v>117.909795</v>
      </c>
      <c r="J3" s="16" t="s">
        <v>28</v>
      </c>
    </row>
    <row r="4" spans="1:10" x14ac:dyDescent="0.25">
      <c r="B4" t="s">
        <v>0</v>
      </c>
      <c r="H4" t="s">
        <v>4</v>
      </c>
      <c r="I4" s="2">
        <f>+I3*I2</f>
        <v>2595.1945879500004</v>
      </c>
    </row>
    <row r="5" spans="1:10" x14ac:dyDescent="0.25">
      <c r="B5" s="15" t="s">
        <v>18</v>
      </c>
      <c r="H5" t="s">
        <v>5</v>
      </c>
      <c r="I5" s="2">
        <v>356</v>
      </c>
      <c r="J5" s="16" t="s">
        <v>28</v>
      </c>
    </row>
    <row r="6" spans="1:10" x14ac:dyDescent="0.25">
      <c r="H6" t="s">
        <v>6</v>
      </c>
      <c r="I6" s="2">
        <f>1454+25</f>
        <v>1479</v>
      </c>
      <c r="J6" s="16" t="s">
        <v>28</v>
      </c>
    </row>
    <row r="7" spans="1:10" x14ac:dyDescent="0.25">
      <c r="B7" s="3" t="s">
        <v>10</v>
      </c>
      <c r="H7" t="s">
        <v>7</v>
      </c>
      <c r="I7" s="2">
        <f>+I4-I5+I6</f>
        <v>3718.1945879500004</v>
      </c>
    </row>
    <row r="8" spans="1:10" x14ac:dyDescent="0.25">
      <c r="B8" s="4" t="s">
        <v>11</v>
      </c>
      <c r="C8" s="5" t="s">
        <v>13</v>
      </c>
      <c r="D8" s="5" t="s">
        <v>12</v>
      </c>
      <c r="E8" s="6" t="s">
        <v>14</v>
      </c>
    </row>
    <row r="9" spans="1:10" x14ac:dyDescent="0.25">
      <c r="B9" s="7" t="s">
        <v>15</v>
      </c>
      <c r="C9" s="8"/>
      <c r="D9" s="8"/>
      <c r="E9" s="9"/>
      <c r="H9" t="s">
        <v>9</v>
      </c>
    </row>
    <row r="10" spans="1:10" x14ac:dyDescent="0.25">
      <c r="B10" s="10" t="s">
        <v>16</v>
      </c>
      <c r="E10" s="11"/>
    </row>
    <row r="11" spans="1:10" x14ac:dyDescent="0.25">
      <c r="B11" s="10" t="s">
        <v>17</v>
      </c>
      <c r="E11" s="11"/>
    </row>
    <row r="12" spans="1:10" x14ac:dyDescent="0.25">
      <c r="B12" s="12"/>
      <c r="C12" s="13"/>
      <c r="D12" s="13"/>
      <c r="E12" s="14"/>
    </row>
    <row r="14" spans="1:10" x14ac:dyDescent="0.25">
      <c r="B14" t="s">
        <v>61</v>
      </c>
    </row>
  </sheetData>
  <hyperlinks>
    <hyperlink ref="B5" r:id="rId1" xr:uid="{01B4B798-4665-43C0-837B-EE6EB0B70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A24-F024-46A6-A828-07BAB9CA3100}">
  <dimension ref="A1:AY50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5" x14ac:dyDescent="0.25"/>
  <cols>
    <col min="1" max="1" width="5.42578125" bestFit="1" customWidth="1"/>
    <col min="2" max="2" width="26.140625" customWidth="1"/>
  </cols>
  <sheetData>
    <row r="1" spans="1:51" x14ac:dyDescent="0.25">
      <c r="A1" s="15" t="s">
        <v>19</v>
      </c>
    </row>
    <row r="2" spans="1:51" x14ac:dyDescent="0.25"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</row>
    <row r="3" spans="1:51" x14ac:dyDescent="0.25">
      <c r="B3" t="s">
        <v>45</v>
      </c>
      <c r="C3" s="16"/>
      <c r="D3" s="16"/>
      <c r="E3" s="16">
        <v>843</v>
      </c>
      <c r="F3" s="16"/>
      <c r="G3" s="16"/>
      <c r="H3" s="16"/>
      <c r="I3" s="16">
        <v>754</v>
      </c>
      <c r="J3" s="16"/>
    </row>
    <row r="4" spans="1:51" x14ac:dyDescent="0.25">
      <c r="B4" t="s">
        <v>46</v>
      </c>
      <c r="C4" s="16"/>
      <c r="D4" s="16"/>
      <c r="E4" s="16">
        <v>376</v>
      </c>
      <c r="F4" s="16"/>
      <c r="G4" s="16"/>
      <c r="H4" s="16"/>
      <c r="I4" s="16">
        <v>341</v>
      </c>
      <c r="J4" s="16"/>
    </row>
    <row r="5" spans="1:51" x14ac:dyDescent="0.25">
      <c r="B5" t="s">
        <v>47</v>
      </c>
      <c r="C5" s="16"/>
      <c r="D5" s="16"/>
      <c r="E5" s="16">
        <v>208</v>
      </c>
      <c r="F5" s="16"/>
      <c r="G5" s="16"/>
      <c r="H5" s="16"/>
      <c r="I5" s="16">
        <v>166</v>
      </c>
      <c r="J5" s="16"/>
    </row>
    <row r="6" spans="1:51" x14ac:dyDescent="0.25">
      <c r="B6" t="s">
        <v>48</v>
      </c>
      <c r="C6" s="16"/>
      <c r="D6" s="16"/>
      <c r="E6" s="16">
        <v>227</v>
      </c>
      <c r="F6" s="16"/>
      <c r="G6" s="16"/>
      <c r="H6" s="16"/>
      <c r="I6" s="16">
        <v>193</v>
      </c>
      <c r="J6" s="16"/>
    </row>
    <row r="7" spans="1:51" x14ac:dyDescent="0.25">
      <c r="B7" t="s">
        <v>49</v>
      </c>
      <c r="C7" s="16"/>
      <c r="D7" s="16"/>
      <c r="E7" s="16">
        <v>166</v>
      </c>
      <c r="F7" s="16"/>
      <c r="G7" s="16"/>
      <c r="H7" s="16"/>
      <c r="I7" s="16">
        <v>159</v>
      </c>
      <c r="J7" s="16"/>
    </row>
    <row r="8" spans="1:51" x14ac:dyDescent="0.25">
      <c r="B8" t="s">
        <v>50</v>
      </c>
      <c r="C8" s="2"/>
      <c r="D8" s="2"/>
      <c r="E8" s="2">
        <v>1034</v>
      </c>
      <c r="F8" s="2"/>
      <c r="G8" s="2"/>
      <c r="H8" s="2"/>
      <c r="I8" s="2">
        <v>909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B9" s="1" t="s">
        <v>29</v>
      </c>
      <c r="C9" s="17"/>
      <c r="D9" s="17"/>
      <c r="E9" s="17">
        <v>1427</v>
      </c>
      <c r="F9" s="17"/>
      <c r="G9" s="17"/>
      <c r="H9" s="17"/>
      <c r="I9" s="17">
        <v>1261</v>
      </c>
      <c r="J9" s="17"/>
      <c r="K9" s="1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B10" t="s">
        <v>30</v>
      </c>
      <c r="C10" s="2"/>
      <c r="D10" s="2"/>
      <c r="E10" s="2">
        <v>499</v>
      </c>
      <c r="F10" s="2"/>
      <c r="G10" s="2"/>
      <c r="H10" s="2"/>
      <c r="I10" s="2">
        <v>449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B11" t="s">
        <v>31</v>
      </c>
      <c r="C11" s="2">
        <f t="shared" ref="C11:H11" si="0">+C9-C10</f>
        <v>0</v>
      </c>
      <c r="D11" s="2">
        <f t="shared" si="0"/>
        <v>0</v>
      </c>
      <c r="E11" s="2">
        <f t="shared" si="0"/>
        <v>928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>+I9-I10</f>
        <v>812</v>
      </c>
      <c r="J11" s="2">
        <f t="shared" ref="J11" si="1">+J9-J10</f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B12" t="s">
        <v>32</v>
      </c>
      <c r="C12" s="2"/>
      <c r="D12" s="2"/>
      <c r="E12" s="2">
        <v>749</v>
      </c>
      <c r="F12" s="2"/>
      <c r="G12" s="2"/>
      <c r="H12" s="2"/>
      <c r="I12" s="2">
        <v>680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B13" t="s">
        <v>44</v>
      </c>
      <c r="C13" s="2"/>
      <c r="D13" s="2"/>
      <c r="E13" s="2">
        <v>46</v>
      </c>
      <c r="F13" s="2"/>
      <c r="G13" s="2"/>
      <c r="H13" s="2"/>
      <c r="I13" s="2">
        <v>49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B14" t="s">
        <v>33</v>
      </c>
      <c r="C14" s="2"/>
      <c r="D14" s="2"/>
      <c r="E14" s="2">
        <v>6</v>
      </c>
      <c r="F14" s="2"/>
      <c r="G14" s="2"/>
      <c r="H14" s="2"/>
      <c r="I14" s="2">
        <v>675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B15" t="s">
        <v>34</v>
      </c>
      <c r="C15" s="2"/>
      <c r="D15" s="2"/>
      <c r="E15" s="2">
        <v>5</v>
      </c>
      <c r="F15" s="2"/>
      <c r="G15" s="2"/>
      <c r="H15" s="2"/>
      <c r="I15" s="2">
        <v>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B16" t="s">
        <v>35</v>
      </c>
      <c r="C16" s="2">
        <f t="shared" ref="C16:H16" si="2">+C11-SUM(C12:C15)</f>
        <v>0</v>
      </c>
      <c r="D16" s="2">
        <f t="shared" si="2"/>
        <v>0</v>
      </c>
      <c r="E16" s="2">
        <f t="shared" si="2"/>
        <v>122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>+I11-SUM(I12:I15)</f>
        <v>-590</v>
      </c>
      <c r="J16" s="2">
        <f t="shared" ref="J16" si="3">+J11-SUM(J12:J15)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2:51" x14ac:dyDescent="0.25">
      <c r="B17" t="s">
        <v>36</v>
      </c>
      <c r="C17" s="2"/>
      <c r="D17" s="2"/>
      <c r="E17" s="2">
        <v>1</v>
      </c>
      <c r="F17" s="2"/>
      <c r="G17" s="2"/>
      <c r="H17" s="2"/>
      <c r="I17" s="2">
        <v>-8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2:51" x14ac:dyDescent="0.25">
      <c r="B18" t="s">
        <v>37</v>
      </c>
      <c r="C18" s="2"/>
      <c r="D18" s="2"/>
      <c r="E18" s="2">
        <v>-2</v>
      </c>
      <c r="F18" s="2"/>
      <c r="G18" s="2"/>
      <c r="H18" s="2"/>
      <c r="I18" s="2">
        <v>23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2:51" x14ac:dyDescent="0.25">
      <c r="B19" t="s">
        <v>38</v>
      </c>
      <c r="C19" s="2">
        <f t="shared" ref="C19:H19" si="4">+C16-SUM(C17:C18)</f>
        <v>0</v>
      </c>
      <c r="D19" s="2">
        <f t="shared" si="4"/>
        <v>0</v>
      </c>
      <c r="E19" s="2">
        <f t="shared" si="4"/>
        <v>123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+I16-SUM(I17:I18)</f>
        <v>-605</v>
      </c>
      <c r="J19" s="2">
        <f t="shared" ref="J19" si="5">+J16-SUM(J17:J18)</f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2:51" x14ac:dyDescent="0.25">
      <c r="B20" t="s">
        <v>39</v>
      </c>
      <c r="C20" s="2"/>
      <c r="D20" s="2"/>
      <c r="E20" s="2">
        <v>18</v>
      </c>
      <c r="F20" s="2"/>
      <c r="G20" s="2"/>
      <c r="H20" s="2"/>
      <c r="I20" s="2">
        <v>-59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2:51" x14ac:dyDescent="0.25">
      <c r="B21" t="s">
        <v>40</v>
      </c>
      <c r="C21" s="2">
        <f t="shared" ref="C21:H21" si="6">+C19-C20</f>
        <v>0</v>
      </c>
      <c r="D21" s="2">
        <f t="shared" si="6"/>
        <v>0</v>
      </c>
      <c r="E21" s="2">
        <f t="shared" si="6"/>
        <v>105</v>
      </c>
      <c r="F21" s="2">
        <f t="shared" si="6"/>
        <v>0</v>
      </c>
      <c r="G21" s="2">
        <f t="shared" si="6"/>
        <v>0</v>
      </c>
      <c r="H21" s="2">
        <f t="shared" si="6"/>
        <v>0</v>
      </c>
      <c r="I21" s="2">
        <f>+I19-I20</f>
        <v>-546</v>
      </c>
      <c r="J21" s="2">
        <f t="shared" ref="J21" si="7">+J19-J20</f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2:51" x14ac:dyDescent="0.25">
      <c r="B22" t="s">
        <v>41</v>
      </c>
      <c r="C22" s="2"/>
      <c r="D22" s="2"/>
      <c r="E22" s="2">
        <v>0</v>
      </c>
      <c r="F22" s="2"/>
      <c r="G22" s="2"/>
      <c r="H22" s="2"/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2:51" x14ac:dyDescent="0.25">
      <c r="B23" t="s">
        <v>42</v>
      </c>
      <c r="C23" s="2">
        <f t="shared" ref="C23:H23" si="8">+C21-C22</f>
        <v>0</v>
      </c>
      <c r="D23" s="2">
        <f t="shared" si="8"/>
        <v>0</v>
      </c>
      <c r="E23" s="2">
        <f t="shared" si="8"/>
        <v>105</v>
      </c>
      <c r="F23" s="2">
        <f t="shared" si="8"/>
        <v>0</v>
      </c>
      <c r="G23" s="2">
        <f t="shared" si="8"/>
        <v>0</v>
      </c>
      <c r="H23" s="2">
        <f t="shared" si="8"/>
        <v>0</v>
      </c>
      <c r="I23" s="2">
        <f>+I21-I22</f>
        <v>-547</v>
      </c>
      <c r="J23" s="2">
        <f t="shared" ref="J23" si="9">+J21-J22</f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2:5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2:51" x14ac:dyDescent="0.25">
      <c r="B25" t="s">
        <v>43</v>
      </c>
      <c r="C25" s="18" t="e">
        <f t="shared" ref="C25:H25" si="10">+C23/C26</f>
        <v>#DIV/0!</v>
      </c>
      <c r="D25" s="18" t="e">
        <f t="shared" si="10"/>
        <v>#DIV/0!</v>
      </c>
      <c r="E25" s="18">
        <f t="shared" si="10"/>
        <v>0.89900814742829471</v>
      </c>
      <c r="F25" s="18" t="e">
        <f t="shared" si="10"/>
        <v>#DIV/0!</v>
      </c>
      <c r="G25" s="18" t="e">
        <f t="shared" si="10"/>
        <v>#DIV/0!</v>
      </c>
      <c r="H25" s="18" t="e">
        <f t="shared" si="10"/>
        <v>#DIV/0!</v>
      </c>
      <c r="I25" s="18">
        <f>+I23/I26</f>
        <v>-4.6143303080704063</v>
      </c>
      <c r="J25" s="18" t="e">
        <f t="shared" ref="J25" si="11">+J23/J26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2:51" x14ac:dyDescent="0.25">
      <c r="B26" t="s">
        <v>3</v>
      </c>
      <c r="C26" s="2"/>
      <c r="D26" s="2"/>
      <c r="E26" s="2">
        <v>116.795382</v>
      </c>
      <c r="F26" s="2"/>
      <c r="G26" s="2"/>
      <c r="H26" s="2"/>
      <c r="I26" s="2">
        <v>118.543746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2:51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2:51" x14ac:dyDescent="0.25">
      <c r="B28" t="s">
        <v>51</v>
      </c>
      <c r="C28" s="2"/>
      <c r="D28" s="2"/>
      <c r="E28" s="2"/>
      <c r="F28" s="2"/>
      <c r="G28" s="19" t="e">
        <f t="shared" ref="G28:H34" si="12">+G3/C3-1</f>
        <v>#DIV/0!</v>
      </c>
      <c r="H28" s="19" t="e">
        <f t="shared" si="12"/>
        <v>#DIV/0!</v>
      </c>
      <c r="I28" s="19">
        <f>+I3/E3-1</f>
        <v>-0.1055753262158956</v>
      </c>
      <c r="J28" s="19" t="e">
        <f>+J3/F3-1</f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2:51" x14ac:dyDescent="0.25">
      <c r="B29" t="s">
        <v>52</v>
      </c>
      <c r="C29" s="2"/>
      <c r="D29" s="2"/>
      <c r="E29" s="2"/>
      <c r="F29" s="2"/>
      <c r="G29" s="19" t="e">
        <f t="shared" si="12"/>
        <v>#DIV/0!</v>
      </c>
      <c r="H29" s="19" t="e">
        <f t="shared" si="12"/>
        <v>#DIV/0!</v>
      </c>
      <c r="I29" s="19">
        <f t="shared" ref="I29:J34" si="13">+I4/E4-1</f>
        <v>-9.3085106382978733E-2</v>
      </c>
      <c r="J29" s="19" t="e">
        <f t="shared" si="13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2:51" x14ac:dyDescent="0.25">
      <c r="B30" t="s">
        <v>53</v>
      </c>
      <c r="C30" s="2"/>
      <c r="D30" s="2"/>
      <c r="E30" s="2"/>
      <c r="F30" s="2"/>
      <c r="G30" s="19" t="e">
        <f t="shared" si="12"/>
        <v>#DIV/0!</v>
      </c>
      <c r="H30" s="19" t="e">
        <f t="shared" si="12"/>
        <v>#DIV/0!</v>
      </c>
      <c r="I30" s="19">
        <f t="shared" si="13"/>
        <v>-0.20192307692307687</v>
      </c>
      <c r="J30" s="19" t="e">
        <f t="shared" si="13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2:51" x14ac:dyDescent="0.25">
      <c r="B31" t="s">
        <v>54</v>
      </c>
      <c r="C31" s="2"/>
      <c r="D31" s="2"/>
      <c r="E31" s="2"/>
      <c r="F31" s="2"/>
      <c r="G31" s="19" t="e">
        <f t="shared" si="12"/>
        <v>#DIV/0!</v>
      </c>
      <c r="H31" s="19" t="e">
        <f t="shared" si="12"/>
        <v>#DIV/0!</v>
      </c>
      <c r="I31" s="19">
        <f t="shared" si="13"/>
        <v>-0.14977973568281944</v>
      </c>
      <c r="J31" s="19" t="e">
        <f t="shared" si="13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2:51" x14ac:dyDescent="0.25">
      <c r="B32" t="s">
        <v>55</v>
      </c>
      <c r="C32" s="2"/>
      <c r="D32" s="2"/>
      <c r="E32" s="2"/>
      <c r="F32" s="2"/>
      <c r="G32" s="19" t="e">
        <f t="shared" si="12"/>
        <v>#DIV/0!</v>
      </c>
      <c r="H32" s="19" t="e">
        <f t="shared" si="12"/>
        <v>#DIV/0!</v>
      </c>
      <c r="I32" s="19">
        <f t="shared" si="13"/>
        <v>-4.216867469879515E-2</v>
      </c>
      <c r="J32" s="19" t="e">
        <f t="shared" si="13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2:51" x14ac:dyDescent="0.25">
      <c r="B33" t="s">
        <v>56</v>
      </c>
      <c r="C33" s="2"/>
      <c r="D33" s="2"/>
      <c r="E33" s="2"/>
      <c r="F33" s="2"/>
      <c r="G33" s="19" t="e">
        <f t="shared" si="12"/>
        <v>#DIV/0!</v>
      </c>
      <c r="H33" s="19" t="e">
        <f t="shared" si="12"/>
        <v>#DIV/0!</v>
      </c>
      <c r="I33" s="19">
        <f t="shared" si="13"/>
        <v>-0.120889748549323</v>
      </c>
      <c r="J33" s="19" t="e">
        <f t="shared" si="13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2:51" x14ac:dyDescent="0.25">
      <c r="B34" t="s">
        <v>57</v>
      </c>
      <c r="C34" s="2"/>
      <c r="D34" s="2"/>
      <c r="E34" s="2"/>
      <c r="F34" s="2"/>
      <c r="G34" s="19" t="e">
        <f t="shared" si="12"/>
        <v>#DIV/0!</v>
      </c>
      <c r="H34" s="19" t="e">
        <f t="shared" si="12"/>
        <v>#DIV/0!</v>
      </c>
      <c r="I34" s="19">
        <f t="shared" si="13"/>
        <v>-0.11632796075683249</v>
      </c>
      <c r="J34" s="19" t="e">
        <f t="shared" si="13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2:51" x14ac:dyDescent="0.25">
      <c r="B35" t="s">
        <v>58</v>
      </c>
      <c r="C35" s="19" t="e">
        <f t="shared" ref="C35:H35" si="14">+C11/C9</f>
        <v>#DIV/0!</v>
      </c>
      <c r="D35" s="19" t="e">
        <f t="shared" si="14"/>
        <v>#DIV/0!</v>
      </c>
      <c r="E35" s="19">
        <f t="shared" si="14"/>
        <v>0.65031534688156978</v>
      </c>
      <c r="F35" s="19" t="e">
        <f t="shared" si="14"/>
        <v>#DIV/0!</v>
      </c>
      <c r="G35" s="19" t="e">
        <f t="shared" si="14"/>
        <v>#DIV/0!</v>
      </c>
      <c r="H35" s="19" t="e">
        <f t="shared" si="14"/>
        <v>#DIV/0!</v>
      </c>
      <c r="I35" s="19">
        <f>+I11/I9</f>
        <v>0.64393338620142748</v>
      </c>
      <c r="J35" s="19" t="e">
        <f>+J11/J9</f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2:51" x14ac:dyDescent="0.25">
      <c r="B36" t="s">
        <v>59</v>
      </c>
      <c r="C36" s="19" t="e">
        <f t="shared" ref="C36:H36" si="15">+C16/C9</f>
        <v>#DIV/0!</v>
      </c>
      <c r="D36" s="19" t="e">
        <f t="shared" si="15"/>
        <v>#DIV/0!</v>
      </c>
      <c r="E36" s="19">
        <f t="shared" si="15"/>
        <v>8.5494043447792573E-2</v>
      </c>
      <c r="F36" s="19" t="e">
        <f t="shared" si="15"/>
        <v>#DIV/0!</v>
      </c>
      <c r="G36" s="19" t="e">
        <f t="shared" si="15"/>
        <v>#DIV/0!</v>
      </c>
      <c r="H36" s="19" t="e">
        <f t="shared" si="15"/>
        <v>#DIV/0!</v>
      </c>
      <c r="I36" s="19">
        <f>+I16/I9</f>
        <v>-0.46788263283108644</v>
      </c>
      <c r="J36" s="19" t="e">
        <f>+J16/J9</f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2:51" x14ac:dyDescent="0.25">
      <c r="B37" t="s">
        <v>60</v>
      </c>
      <c r="C37" s="19" t="e">
        <f t="shared" ref="C37:H37" si="16">+C20/C19</f>
        <v>#DIV/0!</v>
      </c>
      <c r="D37" s="19" t="e">
        <f t="shared" si="16"/>
        <v>#DIV/0!</v>
      </c>
      <c r="E37" s="19">
        <f t="shared" si="16"/>
        <v>0.14634146341463414</v>
      </c>
      <c r="F37" s="19" t="e">
        <f t="shared" si="16"/>
        <v>#DIV/0!</v>
      </c>
      <c r="G37" s="19" t="e">
        <f t="shared" si="16"/>
        <v>#DIV/0!</v>
      </c>
      <c r="H37" s="19" t="e">
        <f t="shared" si="16"/>
        <v>#DIV/0!</v>
      </c>
      <c r="I37" s="19">
        <f>+I20/I19</f>
        <v>9.7520661157024791E-2</v>
      </c>
      <c r="J37" s="19" t="e">
        <f>+J20/J19</f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2:5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2:5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2:5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2:5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2:5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2:5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2:5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2:5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2:5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2:5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2:5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3:5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3:5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3:5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3:5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3:5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3:5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3:5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3:5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3:5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3:5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3:5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3:5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3:5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3:5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3:5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3:5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3:5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3:5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3:5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3:5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3:5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3:5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3:5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3:5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3:5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3:5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3:5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3:5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3:5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3:5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3:5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3:5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3:5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3:5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3:5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3:5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3:5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3:5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3:5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3:5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3:5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3:5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3:5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3:5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3:5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3:5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3:5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3:5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3:5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3:5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3:5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3:5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3:5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3:5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3:5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3:5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3:5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3:5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3:5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3:5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3:5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3:5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3:5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3:5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3:5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3:5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3:5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3:5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3:5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3:5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3:5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3:5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3:5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3:5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3:5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3:5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3:5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3:5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3:5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3:5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3:5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3:5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3:5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3:5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3:5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3:5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3:5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3:5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3:5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3:5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3:5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3:5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3:5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3:5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3:5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3:5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3:5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3:5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3:5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3:5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3:5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3:5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3:5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3:5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3:5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3:5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3:5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3:5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3:5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3:5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3:5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3:5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3:5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3:5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3:5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3:5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3:5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3:5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3:5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3:5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3:5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3:5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3:5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3:5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3:5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3:5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3:5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3:5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3:5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3:5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3:5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3:5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3:5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3:5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3:5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3:5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3:5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3:5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3:5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3:5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3:5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3:5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3:5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3:5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3:5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3:5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3:5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3:5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3:5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3:5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3:5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3:5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3:5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3:5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3:5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3:5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3:5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3:5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3:5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3:5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3:5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3:5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3:5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3:5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3:5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3:5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3:5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3:5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3:5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3:5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3:5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3:5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3:5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3:5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3:5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3:5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3:5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3:5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3:5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3:5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3:5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3:5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3:5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3:5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3:5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3:5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3:5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3:5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3:5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3:5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3:5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3:5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3:5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3:5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3:5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3:5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3:5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3:5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3:5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3:5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3:5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3:5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3:5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3:5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3:5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3:5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3:5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3:5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3:5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3:5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3:5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3:5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3:5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3:5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3:5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3:5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3:5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3:5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3:5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3:5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3:5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3:5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3:5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3:5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3:5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3:5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3:5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3:5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3:5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3:5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3:5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3:5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3:5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3:5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3:5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3:5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3:5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3:5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3:5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3:5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3:5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3:5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3:5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3:5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3:5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3:5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3:5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3:5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3:5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3:5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3:5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3:5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3:5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3:5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3:5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3:5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3:5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3:5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3:5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3:5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3:5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3:5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3:5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3:5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3:5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3:5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3:5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3:5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3:5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3:5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3:5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3:5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3:5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3:5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3:5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3:5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3:5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3:5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3:5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3:5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3:5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3:5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3:5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3:5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3:5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3:5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3:5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3:5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3:5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3:5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3:5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3:5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3:5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3:5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3:5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3:5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3:5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3:5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3:5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3:5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3:5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3:5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3:5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3:5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3:5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3:5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3:5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3:5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3:5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3:5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3:5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3:5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3:5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3:5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3:5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3:5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3:5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3:5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3:5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3:5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3:5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3:5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3:5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3:5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3:5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3:5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3:5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3:5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3:5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3:5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3:5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3:5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3:5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3:5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3:5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3:5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3:5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3:5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3:5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3:5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3:5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3:5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3:5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3:5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3:5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3:5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3:5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3:5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3:5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3:5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3:5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3:5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3:5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3:5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3:5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3:5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3:5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3:5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3:5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3:5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3:5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3:5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3:5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3:5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3:5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3:5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3:5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3:5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3:5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3:5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3:5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3:5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3:5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3:5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3:5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3:5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3:5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3:5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3:5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3:5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3:5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3:5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3:5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3:5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3:5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3:5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3:5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3:5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3:5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3:5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3:5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3:5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3:5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3:5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3:5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3:5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3:5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3:5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3:5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3:5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3:5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3:5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3:5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3:5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3:5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3:5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3:5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3:5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3:5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3:5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3:5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3:5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3:5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3:5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3:5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3:5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3:5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3:5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3:5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3:5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3:5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3:5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3:5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3:5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3:5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3:5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3:5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3:5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3:5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3:5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3:5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3:5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3:5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3:5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3:5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3:5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3:5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3:5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3:5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3:5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3:5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3:5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3:5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3:5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3:5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3:5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3:5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3:5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3:5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3:5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3:5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3:5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3:5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</sheetData>
  <hyperlinks>
    <hyperlink ref="A1" location="Main!A1" display="Main" xr:uid="{64F87301-59A7-405B-BCC3-1163F75262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2024-10-18T09:42:32Z</dcterms:created>
  <dcterms:modified xsi:type="dcterms:W3CDTF">2025-03-03T12:04:25Z</dcterms:modified>
</cp:coreProperties>
</file>