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F9110A1C-1DA7-47A2-97A2-7E96AF819F68}" xr6:coauthVersionLast="47" xr6:coauthVersionMax="47" xr10:uidLastSave="{00000000-0000-0000-0000-000000000000}"/>
  <bookViews>
    <workbookView xWindow="-120" yWindow="-120" windowWidth="38640" windowHeight="21060" xr2:uid="{4FBDEFEC-A4A3-43B3-BEE8-30EBEB87AAA1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5" i="2" l="1"/>
  <c r="I25" i="2"/>
  <c r="H25" i="2"/>
  <c r="G25" i="2"/>
  <c r="F25" i="2"/>
  <c r="E25" i="2"/>
  <c r="D25" i="2"/>
  <c r="C25" i="2"/>
  <c r="J24" i="2"/>
  <c r="I24" i="2"/>
  <c r="H24" i="2"/>
  <c r="G24" i="2"/>
  <c r="F24" i="2"/>
  <c r="E24" i="2"/>
  <c r="D24" i="2"/>
  <c r="C24" i="2"/>
  <c r="J23" i="2"/>
  <c r="I23" i="2"/>
  <c r="H23" i="2"/>
  <c r="G23" i="2"/>
  <c r="F23" i="2"/>
  <c r="E23" i="2"/>
  <c r="D23" i="2"/>
  <c r="C23" i="2"/>
  <c r="P25" i="2"/>
  <c r="O25" i="2"/>
  <c r="N25" i="2"/>
  <c r="M25" i="2"/>
  <c r="L25" i="2"/>
  <c r="P24" i="2"/>
  <c r="O24" i="2"/>
  <c r="N24" i="2"/>
  <c r="M24" i="2"/>
  <c r="L24" i="2"/>
  <c r="P23" i="2"/>
  <c r="O23" i="2"/>
  <c r="N23" i="2"/>
  <c r="M23" i="2"/>
  <c r="L23" i="2"/>
  <c r="Q25" i="2"/>
  <c r="Q24" i="2"/>
  <c r="Q23" i="2"/>
  <c r="P22" i="2"/>
  <c r="Q22" i="2"/>
  <c r="J19" i="2"/>
  <c r="I19" i="2"/>
  <c r="G19" i="2"/>
  <c r="F19" i="2"/>
  <c r="D19" i="2"/>
  <c r="J17" i="2"/>
  <c r="I17" i="2"/>
  <c r="G17" i="2"/>
  <c r="F17" i="2"/>
  <c r="D17" i="2"/>
  <c r="J15" i="2"/>
  <c r="I15" i="2"/>
  <c r="G15" i="2"/>
  <c r="F15" i="2"/>
  <c r="D15" i="2"/>
  <c r="J12" i="2"/>
  <c r="I12" i="2"/>
  <c r="H12" i="2"/>
  <c r="H15" i="2" s="1"/>
  <c r="H17" i="2" s="1"/>
  <c r="H19" i="2" s="1"/>
  <c r="G12" i="2"/>
  <c r="F12" i="2"/>
  <c r="D12" i="2"/>
  <c r="N9" i="2"/>
  <c r="M9" i="2"/>
  <c r="L9" i="2"/>
  <c r="J9" i="2"/>
  <c r="I9" i="2"/>
  <c r="H9" i="2"/>
  <c r="G9" i="2"/>
  <c r="F9" i="2"/>
  <c r="E9" i="2"/>
  <c r="E12" i="2" s="1"/>
  <c r="E15" i="2" s="1"/>
  <c r="E17" i="2" s="1"/>
  <c r="E19" i="2" s="1"/>
  <c r="D9" i="2"/>
  <c r="N12" i="2"/>
  <c r="N15" i="2" s="1"/>
  <c r="N17" i="2" s="1"/>
  <c r="N19" i="2" s="1"/>
  <c r="M12" i="2"/>
  <c r="M15" i="2" s="1"/>
  <c r="M17" i="2" s="1"/>
  <c r="M19" i="2" s="1"/>
  <c r="L12" i="2"/>
  <c r="L15" i="2" s="1"/>
  <c r="L17" i="2" s="1"/>
  <c r="L19" i="2" s="1"/>
  <c r="O9" i="2"/>
  <c r="O12" i="2" s="1"/>
  <c r="O15" i="2" s="1"/>
  <c r="O17" i="2" s="1"/>
  <c r="O19" i="2" s="1"/>
  <c r="P9" i="2"/>
  <c r="P12" i="2" s="1"/>
  <c r="P15" i="2" s="1"/>
  <c r="P17" i="2" s="1"/>
  <c r="P19" i="2" s="1"/>
  <c r="Q9" i="2"/>
  <c r="Q12" i="2" s="1"/>
  <c r="Q15" i="2" s="1"/>
  <c r="Q17" i="2" s="1"/>
  <c r="Q19" i="2" s="1"/>
  <c r="H7" i="1"/>
  <c r="H6" i="1"/>
  <c r="H5" i="1"/>
  <c r="H4" i="1"/>
</calcChain>
</file>

<file path=xl/sharedStrings.xml><?xml version="1.0" encoding="utf-8"?>
<sst xmlns="http://schemas.openxmlformats.org/spreadsheetml/2006/main" count="58" uniqueCount="54">
  <si>
    <t>Torrid</t>
  </si>
  <si>
    <t>numbers in mio USD</t>
  </si>
  <si>
    <t>CURV</t>
  </si>
  <si>
    <t>SEC</t>
  </si>
  <si>
    <t>Price</t>
  </si>
  <si>
    <t>Shares</t>
  </si>
  <si>
    <t>MC</t>
  </si>
  <si>
    <t>Cash</t>
  </si>
  <si>
    <t>Debt</t>
  </si>
  <si>
    <t>EV</t>
  </si>
  <si>
    <t>Main</t>
  </si>
  <si>
    <t>Model</t>
  </si>
  <si>
    <t>Q123</t>
  </si>
  <si>
    <t>Q223</t>
  </si>
  <si>
    <t>Q323</t>
  </si>
  <si>
    <t>Q423</t>
  </si>
  <si>
    <t>Q124</t>
  </si>
  <si>
    <t>Q224</t>
  </si>
  <si>
    <t>Q324</t>
  </si>
  <si>
    <t>Q424</t>
  </si>
  <si>
    <t>FY18</t>
  </si>
  <si>
    <t>FY19</t>
  </si>
  <si>
    <t>FY20</t>
  </si>
  <si>
    <t>FY21</t>
  </si>
  <si>
    <t>FY22</t>
  </si>
  <si>
    <t>FY23</t>
  </si>
  <si>
    <t>FY24</t>
  </si>
  <si>
    <t>94% of Employee Women</t>
  </si>
  <si>
    <t>Notes</t>
  </si>
  <si>
    <t>Plus-Size Clothing for Women</t>
  </si>
  <si>
    <t>Products: Tops, Bottoms, active wear, accsseoirs etc.</t>
  </si>
  <si>
    <t>Costumers: Women between 27-42 with sizes 10 to 30</t>
  </si>
  <si>
    <t>655 Stores in the US, Cananada, Puerto Rico</t>
  </si>
  <si>
    <t>3.100 squarefeet aveage store size</t>
  </si>
  <si>
    <t>Employee: 1.820 full-time, 5.800 part-time</t>
  </si>
  <si>
    <t>Appereal</t>
  </si>
  <si>
    <t>Non-Appereal</t>
  </si>
  <si>
    <t>Other</t>
  </si>
  <si>
    <t>Revenue</t>
  </si>
  <si>
    <t>COGS</t>
  </si>
  <si>
    <t>Gross Profit</t>
  </si>
  <si>
    <t>SGA</t>
  </si>
  <si>
    <t>Marketing</t>
  </si>
  <si>
    <t>Operating Profit</t>
  </si>
  <si>
    <t>Interest Expense</t>
  </si>
  <si>
    <t>Interest Income</t>
  </si>
  <si>
    <t>Pretax Income</t>
  </si>
  <si>
    <t>Tax Expense</t>
  </si>
  <si>
    <t>Net Income</t>
  </si>
  <si>
    <t>ESP</t>
  </si>
  <si>
    <t>Revenue Growth</t>
  </si>
  <si>
    <t>Operating Margin</t>
  </si>
  <si>
    <t>Gross Margin</t>
  </si>
  <si>
    <t>Tax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</si>
</sst>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3" fillId="0" borderId="0" xfId="2"/>
    <xf numFmtId="0" fontId="4" fillId="0" borderId="0" xfId="0" applyFont="1"/>
    <xf numFmtId="0" fontId="0" fillId="0" borderId="0" xfId="0" applyAlignment="1">
      <alignment horizontal="right"/>
    </xf>
    <xf numFmtId="165" fontId="0" fillId="0" borderId="0" xfId="0" applyNumberFormat="1"/>
    <xf numFmtId="164" fontId="1" fillId="0" borderId="0" xfId="0" applyNumberFormat="1" applyFont="1"/>
    <xf numFmtId="9" fontId="0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ec.gov/edgar/browse/?CIK=1792781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1F465-8306-47F0-9C17-6CCD077C9234}">
  <dimension ref="A1:I18"/>
  <sheetViews>
    <sheetView tabSelected="1" zoomScale="200" zoomScaleNormal="200" workbookViewId="0">
      <selection activeCell="H2" sqref="H2"/>
    </sheetView>
  </sheetViews>
  <sheetFormatPr defaultRowHeight="15" x14ac:dyDescent="0.25"/>
  <cols>
    <col min="1" max="1" width="5" customWidth="1"/>
  </cols>
  <sheetData>
    <row r="1" spans="1:9" x14ac:dyDescent="0.25">
      <c r="A1" s="1" t="s">
        <v>0</v>
      </c>
    </row>
    <row r="2" spans="1:9" x14ac:dyDescent="0.25">
      <c r="A2" t="s">
        <v>1</v>
      </c>
      <c r="G2" t="s">
        <v>4</v>
      </c>
      <c r="H2">
        <v>3.94</v>
      </c>
    </row>
    <row r="3" spans="1:9" x14ac:dyDescent="0.25">
      <c r="G3" t="s">
        <v>5</v>
      </c>
      <c r="H3" s="2">
        <v>104.68022999999999</v>
      </c>
      <c r="I3" s="5" t="s">
        <v>17</v>
      </c>
    </row>
    <row r="4" spans="1:9" x14ac:dyDescent="0.25">
      <c r="B4" t="s">
        <v>2</v>
      </c>
      <c r="G4" t="s">
        <v>6</v>
      </c>
      <c r="H4" s="2">
        <f>+H3*H2</f>
        <v>412.44010619999995</v>
      </c>
    </row>
    <row r="5" spans="1:9" x14ac:dyDescent="0.25">
      <c r="B5" s="3" t="s">
        <v>3</v>
      </c>
      <c r="G5" t="s">
        <v>7</v>
      </c>
      <c r="H5" s="2">
        <f>53.94+0.399</f>
        <v>54.338999999999999</v>
      </c>
      <c r="I5" s="5" t="s">
        <v>17</v>
      </c>
    </row>
    <row r="6" spans="1:9" x14ac:dyDescent="0.25">
      <c r="G6" t="s">
        <v>8</v>
      </c>
      <c r="H6" s="2">
        <f>16.144+280.481</f>
        <v>296.625</v>
      </c>
      <c r="I6" s="5" t="s">
        <v>17</v>
      </c>
    </row>
    <row r="7" spans="1:9" x14ac:dyDescent="0.25">
      <c r="G7" t="s">
        <v>9</v>
      </c>
      <c r="H7" s="2">
        <f>+H4-H5+H6</f>
        <v>654.7261062</v>
      </c>
    </row>
    <row r="9" spans="1:9" x14ac:dyDescent="0.25">
      <c r="G9" t="s">
        <v>34</v>
      </c>
    </row>
    <row r="12" spans="1:9" x14ac:dyDescent="0.25">
      <c r="B12" s="4" t="s">
        <v>28</v>
      </c>
    </row>
    <row r="13" spans="1:9" x14ac:dyDescent="0.25">
      <c r="B13" t="s">
        <v>29</v>
      </c>
    </row>
    <row r="14" spans="1:9" x14ac:dyDescent="0.25">
      <c r="B14" t="s">
        <v>30</v>
      </c>
    </row>
    <row r="15" spans="1:9" x14ac:dyDescent="0.25">
      <c r="B15" t="s">
        <v>27</v>
      </c>
    </row>
    <row r="16" spans="1:9" x14ac:dyDescent="0.25">
      <c r="B16" t="s">
        <v>31</v>
      </c>
    </row>
    <row r="17" spans="2:2" x14ac:dyDescent="0.25">
      <c r="B17" t="s">
        <v>32</v>
      </c>
    </row>
    <row r="18" spans="2:2" x14ac:dyDescent="0.25">
      <c r="B18" t="s">
        <v>33</v>
      </c>
    </row>
  </sheetData>
  <hyperlinks>
    <hyperlink ref="B5" r:id="rId1" xr:uid="{F3AAAC92-FAA3-48C1-8819-8ED8762DEE1A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74410-041F-430D-81BC-0BDD0D1FE116}">
  <dimension ref="A1:AH671"/>
  <sheetViews>
    <sheetView zoomScale="200" zoomScaleNormal="20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9" sqref="E9"/>
    </sheetView>
  </sheetViews>
  <sheetFormatPr defaultRowHeight="15" x14ac:dyDescent="0.25"/>
  <cols>
    <col min="1" max="1" width="4.7109375" bestFit="1" customWidth="1"/>
    <col min="2" max="2" width="17.5703125" customWidth="1"/>
  </cols>
  <sheetData>
    <row r="1" spans="1:34" x14ac:dyDescent="0.25">
      <c r="A1" s="3" t="s">
        <v>10</v>
      </c>
    </row>
    <row r="2" spans="1:34" x14ac:dyDescent="0.25">
      <c r="B2" s="4" t="s">
        <v>11</v>
      </c>
      <c r="C2" s="5" t="s">
        <v>12</v>
      </c>
      <c r="D2" s="5" t="s">
        <v>13</v>
      </c>
      <c r="E2" s="5" t="s">
        <v>14</v>
      </c>
      <c r="F2" s="5" t="s">
        <v>15</v>
      </c>
      <c r="G2" s="5" t="s">
        <v>16</v>
      </c>
      <c r="H2" s="5" t="s">
        <v>17</v>
      </c>
      <c r="I2" s="5" t="s">
        <v>18</v>
      </c>
      <c r="J2" s="5" t="s">
        <v>19</v>
      </c>
      <c r="L2" s="5" t="s">
        <v>20</v>
      </c>
      <c r="M2" s="5" t="s">
        <v>21</v>
      </c>
      <c r="N2" s="5" t="s">
        <v>22</v>
      </c>
      <c r="O2" s="5" t="s">
        <v>23</v>
      </c>
      <c r="P2" s="5" t="s">
        <v>24</v>
      </c>
      <c r="Q2" s="5" t="s">
        <v>25</v>
      </c>
      <c r="R2" s="5" t="s">
        <v>26</v>
      </c>
    </row>
    <row r="3" spans="1:34" x14ac:dyDescent="0.25"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34" x14ac:dyDescent="0.25">
      <c r="B4" t="s">
        <v>35</v>
      </c>
      <c r="C4" s="2"/>
      <c r="D4" s="2"/>
      <c r="E4" s="2">
        <v>254.56899999999999</v>
      </c>
      <c r="F4" s="2"/>
      <c r="G4" s="2"/>
      <c r="H4" s="2">
        <v>259.78199999999998</v>
      </c>
      <c r="I4" s="2"/>
      <c r="J4" s="2"/>
      <c r="K4" s="2"/>
      <c r="L4" s="2"/>
      <c r="M4" s="2"/>
      <c r="N4" s="2"/>
      <c r="O4" s="2">
        <v>1169.6679999999999</v>
      </c>
      <c r="P4" s="2">
        <v>1119.336</v>
      </c>
      <c r="Q4" s="2">
        <v>1024.501</v>
      </c>
      <c r="R4" s="2"/>
    </row>
    <row r="5" spans="1:34" x14ac:dyDescent="0.25">
      <c r="B5" t="s">
        <v>36</v>
      </c>
      <c r="C5" s="2"/>
      <c r="D5" s="2"/>
      <c r="E5" s="2">
        <v>26.309000000000001</v>
      </c>
      <c r="F5" s="2"/>
      <c r="G5" s="2"/>
      <c r="H5" s="2">
        <v>17.536000000000001</v>
      </c>
      <c r="I5" s="2"/>
      <c r="J5" s="2"/>
      <c r="K5" s="2"/>
      <c r="L5" s="2"/>
      <c r="M5" s="2"/>
      <c r="N5" s="2"/>
      <c r="O5" s="2">
        <v>109.126</v>
      </c>
      <c r="P5" s="2">
        <v>124.8</v>
      </c>
      <c r="Q5" s="2">
        <v>93.462000000000003</v>
      </c>
      <c r="R5" s="2"/>
    </row>
    <row r="6" spans="1:34" x14ac:dyDescent="0.25">
      <c r="B6" t="s">
        <v>37</v>
      </c>
      <c r="C6" s="2"/>
      <c r="D6" s="2"/>
      <c r="E6" s="2">
        <v>8.266</v>
      </c>
      <c r="F6" s="2"/>
      <c r="G6" s="2"/>
      <c r="H6" s="2">
        <v>7.32</v>
      </c>
      <c r="I6" s="2"/>
      <c r="J6" s="2"/>
      <c r="K6" s="2"/>
      <c r="L6" s="2"/>
      <c r="M6" s="2"/>
      <c r="N6" s="2"/>
      <c r="O6" s="2">
        <v>18.477</v>
      </c>
      <c r="P6" s="2">
        <v>34.008000000000003</v>
      </c>
      <c r="Q6" s="2">
        <v>33.981999999999999</v>
      </c>
      <c r="R6" s="2"/>
    </row>
    <row r="7" spans="1:34" x14ac:dyDescent="0.25">
      <c r="B7" s="1" t="s">
        <v>38</v>
      </c>
      <c r="C7" s="7"/>
      <c r="D7" s="7"/>
      <c r="E7" s="7">
        <v>289.14400000000001</v>
      </c>
      <c r="F7" s="7"/>
      <c r="G7" s="7"/>
      <c r="H7" s="7">
        <v>284.63799999999998</v>
      </c>
      <c r="I7" s="7"/>
      <c r="J7" s="7"/>
      <c r="K7" s="7"/>
      <c r="L7" s="7"/>
      <c r="M7" s="7"/>
      <c r="N7" s="7"/>
      <c r="O7" s="7">
        <v>1297.271</v>
      </c>
      <c r="P7" s="7">
        <v>1288.144</v>
      </c>
      <c r="Q7" s="7">
        <v>1151.9449999999999</v>
      </c>
      <c r="R7" s="7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</row>
    <row r="8" spans="1:34" x14ac:dyDescent="0.25">
      <c r="B8" t="s">
        <v>39</v>
      </c>
      <c r="C8" s="2"/>
      <c r="D8" s="2"/>
      <c r="E8" s="2">
        <v>186.46700000000001</v>
      </c>
      <c r="F8" s="2"/>
      <c r="G8" s="2"/>
      <c r="H8" s="2">
        <v>174.38</v>
      </c>
      <c r="I8" s="2"/>
      <c r="J8" s="2"/>
      <c r="K8" s="2"/>
      <c r="L8" s="2"/>
      <c r="M8" s="2"/>
      <c r="N8" s="2"/>
      <c r="O8" s="2">
        <v>759.82600000000002</v>
      </c>
      <c r="P8" s="2">
        <v>828.60500000000002</v>
      </c>
      <c r="Q8" s="2">
        <v>745.96699999999998</v>
      </c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</row>
    <row r="9" spans="1:34" x14ac:dyDescent="0.25">
      <c r="B9" t="s">
        <v>40</v>
      </c>
      <c r="C9" s="2"/>
      <c r="D9" s="2">
        <f t="shared" ref="D9:J9" si="0">+D7-D8</f>
        <v>0</v>
      </c>
      <c r="E9" s="2">
        <f t="shared" si="0"/>
        <v>102.67699999999999</v>
      </c>
      <c r="F9" s="2">
        <f t="shared" si="0"/>
        <v>0</v>
      </c>
      <c r="G9" s="2">
        <f t="shared" si="0"/>
        <v>0</v>
      </c>
      <c r="H9" s="2">
        <f t="shared" si="0"/>
        <v>110.25799999999998</v>
      </c>
      <c r="I9" s="2">
        <f t="shared" si="0"/>
        <v>0</v>
      </c>
      <c r="J9" s="2">
        <f t="shared" si="0"/>
        <v>0</v>
      </c>
      <c r="K9" s="2"/>
      <c r="L9" s="2">
        <f t="shared" ref="L9:N9" si="1">+L7-L8</f>
        <v>0</v>
      </c>
      <c r="M9" s="2">
        <f t="shared" si="1"/>
        <v>0</v>
      </c>
      <c r="N9" s="2">
        <f t="shared" si="1"/>
        <v>0</v>
      </c>
      <c r="O9" s="2">
        <f>+O7-O8</f>
        <v>537.44499999999994</v>
      </c>
      <c r="P9" s="2">
        <f>+P7-P8</f>
        <v>459.53899999999999</v>
      </c>
      <c r="Q9" s="2">
        <f>+Q7-Q8</f>
        <v>405.97799999999995</v>
      </c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</row>
    <row r="10" spans="1:34" x14ac:dyDescent="0.25">
      <c r="B10" t="s">
        <v>41</v>
      </c>
      <c r="C10" s="2"/>
      <c r="D10" s="2"/>
      <c r="E10" s="2">
        <v>69.590999999999994</v>
      </c>
      <c r="F10" s="2"/>
      <c r="G10" s="2"/>
      <c r="H10" s="2">
        <v>76.837999999999994</v>
      </c>
      <c r="I10" s="2"/>
      <c r="J10" s="2"/>
      <c r="K10" s="2"/>
      <c r="L10" s="2"/>
      <c r="M10" s="2"/>
      <c r="N10" s="2"/>
      <c r="O10" s="2">
        <v>439.40899999999999</v>
      </c>
      <c r="P10" s="2">
        <v>297.97300000000001</v>
      </c>
      <c r="Q10" s="2">
        <v>293.33100000000002</v>
      </c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</row>
    <row r="11" spans="1:34" x14ac:dyDescent="0.25">
      <c r="B11" t="s">
        <v>42</v>
      </c>
      <c r="C11" s="2"/>
      <c r="D11" s="2"/>
      <c r="E11" s="2">
        <v>12.898</v>
      </c>
      <c r="F11" s="2"/>
      <c r="G11" s="2"/>
      <c r="H11" s="2">
        <v>13.007</v>
      </c>
      <c r="I11" s="2"/>
      <c r="J11" s="2"/>
      <c r="K11" s="2"/>
      <c r="L11" s="2"/>
      <c r="M11" s="2"/>
      <c r="N11" s="2"/>
      <c r="O11" s="2">
        <v>52.654000000000003</v>
      </c>
      <c r="P11" s="2">
        <v>59.941000000000003</v>
      </c>
      <c r="Q11" s="2">
        <v>55.499000000000002</v>
      </c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</row>
    <row r="12" spans="1:34" x14ac:dyDescent="0.25">
      <c r="B12" t="s">
        <v>43</v>
      </c>
      <c r="C12" s="2"/>
      <c r="D12" s="2">
        <f t="shared" ref="D12" si="2">+D9-SUM(D10:D11)</f>
        <v>0</v>
      </c>
      <c r="E12" s="2">
        <f t="shared" ref="E12" si="3">+E9-SUM(E10:E11)</f>
        <v>20.188000000000002</v>
      </c>
      <c r="F12" s="2">
        <f t="shared" ref="F12" si="4">+F9-SUM(F10:F11)</f>
        <v>0</v>
      </c>
      <c r="G12" s="2">
        <f t="shared" ref="G12" si="5">+G9-SUM(G10:G11)</f>
        <v>0</v>
      </c>
      <c r="H12" s="2">
        <f t="shared" ref="H12" si="6">+H9-SUM(H10:H11)</f>
        <v>20.412999999999982</v>
      </c>
      <c r="I12" s="2">
        <f t="shared" ref="I12" si="7">+I9-SUM(I10:I11)</f>
        <v>0</v>
      </c>
      <c r="J12" s="2">
        <f t="shared" ref="J12" si="8">+J9-SUM(J10:J11)</f>
        <v>0</v>
      </c>
      <c r="K12" s="2"/>
      <c r="L12" s="2">
        <f t="shared" ref="L12:P12" si="9">+L9-SUM(L10:L11)</f>
        <v>0</v>
      </c>
      <c r="M12" s="2">
        <f t="shared" si="9"/>
        <v>0</v>
      </c>
      <c r="N12" s="2">
        <f t="shared" si="9"/>
        <v>0</v>
      </c>
      <c r="O12" s="2">
        <f t="shared" si="9"/>
        <v>45.381999999999948</v>
      </c>
      <c r="P12" s="2">
        <f t="shared" si="9"/>
        <v>101.625</v>
      </c>
      <c r="Q12" s="2">
        <f>+Q9-SUM(Q10:Q11)</f>
        <v>57.147999999999911</v>
      </c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</row>
    <row r="13" spans="1:34" x14ac:dyDescent="0.25">
      <c r="B13" t="s">
        <v>44</v>
      </c>
      <c r="C13" s="2"/>
      <c r="D13" s="2"/>
      <c r="E13" s="2">
        <v>9.6059999999999999</v>
      </c>
      <c r="F13" s="2"/>
      <c r="G13" s="2"/>
      <c r="H13" s="2">
        <v>9.1419999999999995</v>
      </c>
      <c r="I13" s="2"/>
      <c r="J13" s="2"/>
      <c r="K13" s="2"/>
      <c r="L13" s="2"/>
      <c r="M13" s="2"/>
      <c r="N13" s="2"/>
      <c r="O13" s="2">
        <v>29.497</v>
      </c>
      <c r="P13" s="2">
        <v>29.736000000000001</v>
      </c>
      <c r="Q13" s="2">
        <v>39.203000000000003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</row>
    <row r="14" spans="1:34" x14ac:dyDescent="0.25">
      <c r="B14" t="s">
        <v>45</v>
      </c>
      <c r="C14" s="2"/>
      <c r="D14" s="2"/>
      <c r="E14" s="2">
        <v>8.8999999999999996E-2</v>
      </c>
      <c r="F14" s="2"/>
      <c r="G14" s="2"/>
      <c r="H14" s="2">
        <v>0.124</v>
      </c>
      <c r="I14" s="2"/>
      <c r="J14" s="2"/>
      <c r="K14" s="2"/>
      <c r="L14" s="2"/>
      <c r="M14" s="2"/>
      <c r="N14" s="2"/>
      <c r="O14" s="2">
        <v>-5.6000000000000001E-2</v>
      </c>
      <c r="P14" s="2">
        <v>-0.20699999999999999</v>
      </c>
      <c r="Q14" s="2">
        <v>0.09</v>
      </c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</row>
    <row r="15" spans="1:34" x14ac:dyDescent="0.25">
      <c r="B15" t="s">
        <v>46</v>
      </c>
      <c r="C15" s="2"/>
      <c r="D15" s="2">
        <f t="shared" ref="D15" si="10">+D12-D13+D14</f>
        <v>0</v>
      </c>
      <c r="E15" s="2">
        <f t="shared" ref="E15" si="11">+E12-E13+E14</f>
        <v>10.671000000000003</v>
      </c>
      <c r="F15" s="2">
        <f t="shared" ref="F15" si="12">+F12-F13+F14</f>
        <v>0</v>
      </c>
      <c r="G15" s="2">
        <f t="shared" ref="G15" si="13">+G12-G13+G14</f>
        <v>0</v>
      </c>
      <c r="H15" s="2">
        <f t="shared" ref="H15" si="14">+H12-H13+H14</f>
        <v>11.394999999999984</v>
      </c>
      <c r="I15" s="2">
        <f t="shared" ref="I15" si="15">+I12-I13+I14</f>
        <v>0</v>
      </c>
      <c r="J15" s="2">
        <f t="shared" ref="J15" si="16">+J12-J13+J14</f>
        <v>0</v>
      </c>
      <c r="K15" s="2"/>
      <c r="L15" s="2">
        <f t="shared" ref="L15:P15" si="17">+L12-L13+L14</f>
        <v>0</v>
      </c>
      <c r="M15" s="2">
        <f t="shared" si="17"/>
        <v>0</v>
      </c>
      <c r="N15" s="2">
        <f t="shared" si="17"/>
        <v>0</v>
      </c>
      <c r="O15" s="2">
        <f t="shared" si="17"/>
        <v>15.828999999999949</v>
      </c>
      <c r="P15" s="2">
        <f t="shared" si="17"/>
        <v>71.682000000000002</v>
      </c>
      <c r="Q15" s="2">
        <f>+Q12-Q13+Q14</f>
        <v>18.034999999999908</v>
      </c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</row>
    <row r="16" spans="1:34" x14ac:dyDescent="0.25">
      <c r="B16" t="s">
        <v>47</v>
      </c>
      <c r="C16" s="2"/>
      <c r="D16" s="2"/>
      <c r="E16" s="2">
        <v>4.0419999999999998</v>
      </c>
      <c r="F16" s="2"/>
      <c r="G16" s="2"/>
      <c r="H16" s="2">
        <v>3.0670000000000002</v>
      </c>
      <c r="I16" s="2"/>
      <c r="J16" s="2"/>
      <c r="K16" s="2"/>
      <c r="L16" s="2"/>
      <c r="M16" s="2"/>
      <c r="N16" s="2"/>
      <c r="O16" s="2">
        <v>45.773000000000003</v>
      </c>
      <c r="P16" s="2">
        <v>21.472999999999999</v>
      </c>
      <c r="Q16" s="2">
        <v>6.4160000000000004</v>
      </c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</row>
    <row r="17" spans="2:34" x14ac:dyDescent="0.25">
      <c r="B17" t="s">
        <v>48</v>
      </c>
      <c r="C17" s="2"/>
      <c r="D17" s="2">
        <f t="shared" ref="D17" si="18">+D15-D16</f>
        <v>0</v>
      </c>
      <c r="E17" s="2">
        <f t="shared" ref="E17" si="19">+E15-E16</f>
        <v>6.6290000000000031</v>
      </c>
      <c r="F17" s="2">
        <f t="shared" ref="F17" si="20">+F15-F16</f>
        <v>0</v>
      </c>
      <c r="G17" s="2">
        <f t="shared" ref="G17" si="21">+G15-G16</f>
        <v>0</v>
      </c>
      <c r="H17" s="2">
        <f t="shared" ref="H17" si="22">+H15-H16</f>
        <v>8.3279999999999834</v>
      </c>
      <c r="I17" s="2">
        <f t="shared" ref="I17" si="23">+I15-I16</f>
        <v>0</v>
      </c>
      <c r="J17" s="2">
        <f t="shared" ref="J17" si="24">+J15-J16</f>
        <v>0</v>
      </c>
      <c r="K17" s="2"/>
      <c r="L17" s="2">
        <f t="shared" ref="L17:P17" si="25">+L15-L16</f>
        <v>0</v>
      </c>
      <c r="M17" s="2">
        <f t="shared" si="25"/>
        <v>0</v>
      </c>
      <c r="N17" s="2">
        <f t="shared" si="25"/>
        <v>0</v>
      </c>
      <c r="O17" s="2">
        <f t="shared" si="25"/>
        <v>-29.944000000000052</v>
      </c>
      <c r="P17" s="2">
        <f t="shared" si="25"/>
        <v>50.209000000000003</v>
      </c>
      <c r="Q17" s="2">
        <f>+Q15-Q16</f>
        <v>11.618999999999907</v>
      </c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</row>
    <row r="18" spans="2:34" x14ac:dyDescent="0.25"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</row>
    <row r="19" spans="2:34" x14ac:dyDescent="0.25">
      <c r="B19" t="s">
        <v>49</v>
      </c>
      <c r="C19" s="2"/>
      <c r="D19" s="6" t="e">
        <f t="shared" ref="D19" si="26">D17/D20</f>
        <v>#DIV/0!</v>
      </c>
      <c r="E19" s="6">
        <f t="shared" ref="E19" si="27">E17/E20</f>
        <v>6.3783315693255099E-2</v>
      </c>
      <c r="F19" s="6" t="e">
        <f t="shared" ref="F19" si="28">F17/F20</f>
        <v>#DIV/0!</v>
      </c>
      <c r="G19" s="6" t="e">
        <f t="shared" ref="G19" si="29">G17/G20</f>
        <v>#DIV/0!</v>
      </c>
      <c r="H19" s="6">
        <f t="shared" ref="H19" si="30">H17/H20</f>
        <v>7.9693779904306067E-2</v>
      </c>
      <c r="I19" s="6" t="e">
        <f t="shared" ref="I19" si="31">I17/I20</f>
        <v>#DIV/0!</v>
      </c>
      <c r="J19" s="6" t="e">
        <f t="shared" ref="J19" si="32">J17/J20</f>
        <v>#DIV/0!</v>
      </c>
      <c r="K19" s="2"/>
      <c r="L19" s="6" t="e">
        <f t="shared" ref="L19:P19" si="33">L17/L20</f>
        <v>#DIV/0!</v>
      </c>
      <c r="M19" s="6" t="e">
        <f t="shared" si="33"/>
        <v>#DIV/0!</v>
      </c>
      <c r="N19" s="6" t="e">
        <f t="shared" si="33"/>
        <v>#DIV/0!</v>
      </c>
      <c r="O19" s="6">
        <f t="shared" si="33"/>
        <v>-0.27250059152212341</v>
      </c>
      <c r="P19" s="6">
        <f t="shared" si="33"/>
        <v>0.48119645013513257</v>
      </c>
      <c r="Q19" s="6">
        <f>Q17/Q20</f>
        <v>0.11173189729781621</v>
      </c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</row>
    <row r="20" spans="2:34" x14ac:dyDescent="0.25">
      <c r="B20" t="s">
        <v>5</v>
      </c>
      <c r="C20" s="2"/>
      <c r="D20" s="2"/>
      <c r="E20" s="2">
        <v>103.93</v>
      </c>
      <c r="F20" s="2"/>
      <c r="G20" s="2"/>
      <c r="H20" s="2">
        <v>104.5</v>
      </c>
      <c r="I20" s="2"/>
      <c r="J20" s="2"/>
      <c r="K20" s="2"/>
      <c r="L20" s="2"/>
      <c r="M20" s="2"/>
      <c r="N20" s="2"/>
      <c r="O20" s="2">
        <v>109.886</v>
      </c>
      <c r="P20" s="2">
        <v>104.342</v>
      </c>
      <c r="Q20" s="2">
        <v>103.99</v>
      </c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</row>
    <row r="21" spans="2:34" x14ac:dyDescent="0.25"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</row>
    <row r="22" spans="2:34" x14ac:dyDescent="0.25">
      <c r="B22" t="s">
        <v>50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8">
        <f t="shared" ref="P22" si="34">P7/O7-1</f>
        <v>-7.0355384495606188E-3</v>
      </c>
      <c r="Q22" s="8">
        <f>Q7/P7-1</f>
        <v>-0.10573274416524869</v>
      </c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</row>
    <row r="23" spans="2:34" x14ac:dyDescent="0.25">
      <c r="B23" t="s">
        <v>52</v>
      </c>
      <c r="C23" s="8" t="e">
        <f t="shared" ref="C23:J23" si="35">+C9/C7</f>
        <v>#DIV/0!</v>
      </c>
      <c r="D23" s="8" t="e">
        <f t="shared" si="35"/>
        <v>#DIV/0!</v>
      </c>
      <c r="E23" s="8">
        <f t="shared" si="35"/>
        <v>0.3551067979968458</v>
      </c>
      <c r="F23" s="8" t="e">
        <f t="shared" si="35"/>
        <v>#DIV/0!</v>
      </c>
      <c r="G23" s="8" t="e">
        <f t="shared" si="35"/>
        <v>#DIV/0!</v>
      </c>
      <c r="H23" s="8">
        <f t="shared" si="35"/>
        <v>0.38736219338247174</v>
      </c>
      <c r="I23" s="8" t="e">
        <f t="shared" si="35"/>
        <v>#DIV/0!</v>
      </c>
      <c r="J23" s="8" t="e">
        <f t="shared" si="35"/>
        <v>#DIV/0!</v>
      </c>
      <c r="K23" s="2"/>
      <c r="L23" s="8" t="e">
        <f t="shared" ref="L23:P23" si="36">+L9/L7</f>
        <v>#DIV/0!</v>
      </c>
      <c r="M23" s="8" t="e">
        <f t="shared" si="36"/>
        <v>#DIV/0!</v>
      </c>
      <c r="N23" s="8" t="e">
        <f t="shared" si="36"/>
        <v>#DIV/0!</v>
      </c>
      <c r="O23" s="8">
        <f t="shared" si="36"/>
        <v>0.41428891881495844</v>
      </c>
      <c r="P23" s="8">
        <f t="shared" si="36"/>
        <v>0.35674505334807288</v>
      </c>
      <c r="Q23" s="8">
        <f>+Q9/Q7</f>
        <v>0.35242828433649176</v>
      </c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</row>
    <row r="24" spans="2:34" x14ac:dyDescent="0.25">
      <c r="B24" t="s">
        <v>51</v>
      </c>
      <c r="C24" s="8" t="e">
        <f t="shared" ref="C24:J24" si="37">+C11/C7</f>
        <v>#DIV/0!</v>
      </c>
      <c r="D24" s="8" t="e">
        <f t="shared" si="37"/>
        <v>#DIV/0!</v>
      </c>
      <c r="E24" s="8">
        <f t="shared" si="37"/>
        <v>4.460753119552887E-2</v>
      </c>
      <c r="F24" s="8" t="e">
        <f t="shared" si="37"/>
        <v>#DIV/0!</v>
      </c>
      <c r="G24" s="8" t="e">
        <f t="shared" si="37"/>
        <v>#DIV/0!</v>
      </c>
      <c r="H24" s="8">
        <f t="shared" si="37"/>
        <v>4.5696639240017149E-2</v>
      </c>
      <c r="I24" s="8" t="e">
        <f t="shared" si="37"/>
        <v>#DIV/0!</v>
      </c>
      <c r="J24" s="8" t="e">
        <f t="shared" si="37"/>
        <v>#DIV/0!</v>
      </c>
      <c r="K24" s="2"/>
      <c r="L24" s="8" t="e">
        <f t="shared" ref="L24:P24" si="38">+L11/L7</f>
        <v>#DIV/0!</v>
      </c>
      <c r="M24" s="8" t="e">
        <f t="shared" si="38"/>
        <v>#DIV/0!</v>
      </c>
      <c r="N24" s="8" t="e">
        <f t="shared" si="38"/>
        <v>#DIV/0!</v>
      </c>
      <c r="O24" s="8">
        <f t="shared" si="38"/>
        <v>4.0588281091614629E-2</v>
      </c>
      <c r="P24" s="8">
        <f t="shared" si="38"/>
        <v>4.6532841048826844E-2</v>
      </c>
      <c r="Q24" s="8">
        <f>+Q11/Q7</f>
        <v>4.8178515467318321E-2</v>
      </c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</row>
    <row r="25" spans="2:34" x14ac:dyDescent="0.25">
      <c r="B25" t="s">
        <v>53</v>
      </c>
      <c r="C25" s="8" t="e">
        <f t="shared" ref="C25:J25" si="39">+C16/C15</f>
        <v>#DIV/0!</v>
      </c>
      <c r="D25" s="8" t="e">
        <f t="shared" si="39"/>
        <v>#DIV/0!</v>
      </c>
      <c r="E25" s="8">
        <f t="shared" si="39"/>
        <v>0.37878361915471825</v>
      </c>
      <c r="F25" s="8" t="e">
        <f t="shared" si="39"/>
        <v>#DIV/0!</v>
      </c>
      <c r="G25" s="8" t="e">
        <f t="shared" si="39"/>
        <v>#DIV/0!</v>
      </c>
      <c r="H25" s="8">
        <f t="shared" si="39"/>
        <v>0.26915313734093943</v>
      </c>
      <c r="I25" s="8" t="e">
        <f t="shared" si="39"/>
        <v>#DIV/0!</v>
      </c>
      <c r="J25" s="8" t="e">
        <f t="shared" si="39"/>
        <v>#DIV/0!</v>
      </c>
      <c r="K25" s="2"/>
      <c r="L25" s="8" t="e">
        <f t="shared" ref="L25:P25" si="40">+L16/L15</f>
        <v>#DIV/0!</v>
      </c>
      <c r="M25" s="8" t="e">
        <f t="shared" si="40"/>
        <v>#DIV/0!</v>
      </c>
      <c r="N25" s="8" t="e">
        <f t="shared" si="40"/>
        <v>#DIV/0!</v>
      </c>
      <c r="O25" s="8">
        <f t="shared" si="40"/>
        <v>2.8917177332743793</v>
      </c>
      <c r="P25" s="8">
        <f t="shared" si="40"/>
        <v>0.29955916408582345</v>
      </c>
      <c r="Q25" s="8">
        <f>+Q16/Q15</f>
        <v>0.35575270307735146</v>
      </c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</row>
    <row r="26" spans="2:34" x14ac:dyDescent="0.25"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</row>
    <row r="27" spans="2:34" x14ac:dyDescent="0.25"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</row>
    <row r="28" spans="2:34" x14ac:dyDescent="0.25"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</row>
    <row r="29" spans="2:34" x14ac:dyDescent="0.25"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</row>
    <row r="30" spans="2:34" x14ac:dyDescent="0.25"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</row>
    <row r="31" spans="2:34" x14ac:dyDescent="0.25"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</row>
    <row r="32" spans="2:34" x14ac:dyDescent="0.25"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</row>
    <row r="33" spans="3:34" x14ac:dyDescent="0.25"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</row>
    <row r="34" spans="3:34" x14ac:dyDescent="0.25"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</row>
    <row r="35" spans="3:34" x14ac:dyDescent="0.25"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</row>
    <row r="36" spans="3:34" x14ac:dyDescent="0.25"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</row>
    <row r="37" spans="3:34" x14ac:dyDescent="0.25"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</row>
    <row r="38" spans="3:34" x14ac:dyDescent="0.25"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</row>
    <row r="39" spans="3:34" x14ac:dyDescent="0.25"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</row>
    <row r="40" spans="3:34" x14ac:dyDescent="0.25"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</row>
    <row r="41" spans="3:34" x14ac:dyDescent="0.25"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</row>
    <row r="42" spans="3:34" x14ac:dyDescent="0.25"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</row>
    <row r="43" spans="3:34" x14ac:dyDescent="0.25"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</row>
    <row r="44" spans="3:34" x14ac:dyDescent="0.25"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</row>
    <row r="45" spans="3:34" x14ac:dyDescent="0.25"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</row>
    <row r="46" spans="3:34" x14ac:dyDescent="0.2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</row>
    <row r="47" spans="3:34" x14ac:dyDescent="0.2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</row>
    <row r="48" spans="3:34" x14ac:dyDescent="0.2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</row>
    <row r="49" spans="3:34" x14ac:dyDescent="0.25"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</row>
    <row r="50" spans="3:34" x14ac:dyDescent="0.25"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</row>
    <row r="51" spans="3:34" x14ac:dyDescent="0.25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</row>
    <row r="52" spans="3:34" x14ac:dyDescent="0.25"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</row>
    <row r="53" spans="3:34" x14ac:dyDescent="0.25"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</row>
    <row r="54" spans="3:34" x14ac:dyDescent="0.25"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</row>
    <row r="55" spans="3:34" x14ac:dyDescent="0.25"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</row>
    <row r="56" spans="3:34" x14ac:dyDescent="0.25"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</row>
    <row r="57" spans="3:34" x14ac:dyDescent="0.25"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</row>
    <row r="58" spans="3:34" x14ac:dyDescent="0.25"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</row>
    <row r="59" spans="3:34" x14ac:dyDescent="0.2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</row>
    <row r="60" spans="3:34" x14ac:dyDescent="0.2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</row>
    <row r="61" spans="3:34" x14ac:dyDescent="0.2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</row>
    <row r="62" spans="3:34" x14ac:dyDescent="0.2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</row>
    <row r="63" spans="3:34" x14ac:dyDescent="0.2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</row>
    <row r="64" spans="3:34" x14ac:dyDescent="0.2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</row>
    <row r="65" spans="3:34" x14ac:dyDescent="0.2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</row>
    <row r="66" spans="3:34" x14ac:dyDescent="0.25"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</row>
    <row r="67" spans="3:34" x14ac:dyDescent="0.25"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</row>
    <row r="68" spans="3:34" x14ac:dyDescent="0.2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</row>
    <row r="69" spans="3:34" x14ac:dyDescent="0.25"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</row>
    <row r="70" spans="3:34" x14ac:dyDescent="0.25"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</row>
    <row r="71" spans="3:34" x14ac:dyDescent="0.25"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</row>
    <row r="72" spans="3:34" x14ac:dyDescent="0.2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</row>
    <row r="73" spans="3:34" x14ac:dyDescent="0.2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</row>
    <row r="74" spans="3:34" x14ac:dyDescent="0.25"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</row>
    <row r="75" spans="3:34" x14ac:dyDescent="0.25"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</row>
    <row r="76" spans="3:34" x14ac:dyDescent="0.25"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</row>
    <row r="77" spans="3:34" x14ac:dyDescent="0.2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</row>
    <row r="78" spans="3:34" x14ac:dyDescent="0.2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</row>
    <row r="79" spans="3:34" x14ac:dyDescent="0.2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</row>
    <row r="80" spans="3:34" x14ac:dyDescent="0.2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</row>
    <row r="81" spans="3:34" x14ac:dyDescent="0.2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</row>
    <row r="82" spans="3:34" x14ac:dyDescent="0.25"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</row>
    <row r="83" spans="3:34" x14ac:dyDescent="0.25"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</row>
    <row r="84" spans="3:34" x14ac:dyDescent="0.2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</row>
    <row r="85" spans="3:34" x14ac:dyDescent="0.2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</row>
    <row r="86" spans="3:34" x14ac:dyDescent="0.25"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</row>
    <row r="87" spans="3:34" x14ac:dyDescent="0.25"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</row>
    <row r="88" spans="3:34" x14ac:dyDescent="0.2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</row>
    <row r="89" spans="3:34" x14ac:dyDescent="0.2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</row>
    <row r="90" spans="3:34" x14ac:dyDescent="0.2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</row>
    <row r="91" spans="3:34" x14ac:dyDescent="0.2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</row>
    <row r="92" spans="3:34" x14ac:dyDescent="0.25"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</row>
    <row r="93" spans="3:34" x14ac:dyDescent="0.25"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</row>
    <row r="94" spans="3:34" x14ac:dyDescent="0.2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</row>
    <row r="95" spans="3:34" x14ac:dyDescent="0.2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</row>
    <row r="96" spans="3:34" x14ac:dyDescent="0.2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</row>
    <row r="97" spans="3:34" x14ac:dyDescent="0.2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</row>
    <row r="98" spans="3:34" x14ac:dyDescent="0.25"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</row>
    <row r="99" spans="3:34" x14ac:dyDescent="0.25"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</row>
    <row r="100" spans="3:34" x14ac:dyDescent="0.2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</row>
    <row r="101" spans="3:34" x14ac:dyDescent="0.2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</row>
    <row r="102" spans="3:34" x14ac:dyDescent="0.2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</row>
    <row r="103" spans="3:34" x14ac:dyDescent="0.25"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</row>
    <row r="104" spans="3:34" x14ac:dyDescent="0.25"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</row>
    <row r="105" spans="3:34" x14ac:dyDescent="0.25"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</row>
    <row r="106" spans="3:34" x14ac:dyDescent="0.25"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</row>
    <row r="107" spans="3:34" x14ac:dyDescent="0.25"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</row>
    <row r="108" spans="3:34" x14ac:dyDescent="0.25"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</row>
    <row r="109" spans="3:34" x14ac:dyDescent="0.25"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</row>
    <row r="110" spans="3:34" x14ac:dyDescent="0.25"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</row>
    <row r="111" spans="3:34" x14ac:dyDescent="0.25"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</row>
    <row r="112" spans="3:34" x14ac:dyDescent="0.25"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</row>
    <row r="113" spans="3:34" x14ac:dyDescent="0.25"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</row>
    <row r="114" spans="3:34" x14ac:dyDescent="0.25"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</row>
    <row r="115" spans="3:34" x14ac:dyDescent="0.25"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</row>
    <row r="116" spans="3:34" x14ac:dyDescent="0.25"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</row>
    <row r="117" spans="3:34" x14ac:dyDescent="0.25"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</row>
    <row r="118" spans="3:34" x14ac:dyDescent="0.25"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</row>
    <row r="119" spans="3:34" x14ac:dyDescent="0.25"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</row>
    <row r="120" spans="3:34" x14ac:dyDescent="0.25"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</row>
    <row r="121" spans="3:34" x14ac:dyDescent="0.25"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</row>
    <row r="122" spans="3:34" x14ac:dyDescent="0.25"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</row>
    <row r="123" spans="3:34" x14ac:dyDescent="0.25"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</row>
    <row r="124" spans="3:34" x14ac:dyDescent="0.25"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</row>
    <row r="125" spans="3:34" x14ac:dyDescent="0.25"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</row>
    <row r="126" spans="3:34" x14ac:dyDescent="0.25"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</row>
    <row r="127" spans="3:34" x14ac:dyDescent="0.25"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</row>
    <row r="128" spans="3:34" x14ac:dyDescent="0.25"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</row>
    <row r="129" spans="3:34" x14ac:dyDescent="0.25"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</row>
    <row r="130" spans="3:34" x14ac:dyDescent="0.25"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</row>
    <row r="131" spans="3:34" x14ac:dyDescent="0.25"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</row>
    <row r="132" spans="3:34" x14ac:dyDescent="0.25"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</row>
    <row r="133" spans="3:34" x14ac:dyDescent="0.25"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</row>
    <row r="134" spans="3:34" x14ac:dyDescent="0.25"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</row>
    <row r="135" spans="3:34" x14ac:dyDescent="0.25"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</row>
    <row r="136" spans="3:34" x14ac:dyDescent="0.25"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</row>
    <row r="137" spans="3:34" x14ac:dyDescent="0.25"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</row>
    <row r="138" spans="3:34" x14ac:dyDescent="0.2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</row>
    <row r="139" spans="3:34" x14ac:dyDescent="0.2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</row>
    <row r="140" spans="3:34" x14ac:dyDescent="0.2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</row>
    <row r="141" spans="3:34" x14ac:dyDescent="0.2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</row>
    <row r="142" spans="3:34" x14ac:dyDescent="0.2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</row>
    <row r="143" spans="3:34" x14ac:dyDescent="0.2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</row>
    <row r="144" spans="3:34" x14ac:dyDescent="0.25"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</row>
    <row r="145" spans="3:34" x14ac:dyDescent="0.25"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</row>
    <row r="146" spans="3:34" x14ac:dyDescent="0.25"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</row>
    <row r="147" spans="3:34" x14ac:dyDescent="0.25"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</row>
    <row r="148" spans="3:34" x14ac:dyDescent="0.25"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</row>
    <row r="149" spans="3:34" x14ac:dyDescent="0.25"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</row>
    <row r="150" spans="3:34" x14ac:dyDescent="0.25"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</row>
    <row r="151" spans="3:34" x14ac:dyDescent="0.25"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</row>
    <row r="152" spans="3:34" x14ac:dyDescent="0.25"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</row>
    <row r="153" spans="3:34" x14ac:dyDescent="0.25"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</row>
    <row r="154" spans="3:34" x14ac:dyDescent="0.25"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</row>
    <row r="155" spans="3:34" x14ac:dyDescent="0.25"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</row>
    <row r="156" spans="3:34" x14ac:dyDescent="0.2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</row>
    <row r="157" spans="3:34" x14ac:dyDescent="0.2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</row>
    <row r="158" spans="3:34" x14ac:dyDescent="0.2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</row>
    <row r="159" spans="3:34" x14ac:dyDescent="0.2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</row>
    <row r="160" spans="3:34" x14ac:dyDescent="0.25"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</row>
    <row r="161" spans="3:34" x14ac:dyDescent="0.25"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</row>
    <row r="162" spans="3:34" x14ac:dyDescent="0.25"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</row>
    <row r="163" spans="3:34" x14ac:dyDescent="0.25"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</row>
    <row r="164" spans="3:34" x14ac:dyDescent="0.25"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</row>
    <row r="165" spans="3:34" x14ac:dyDescent="0.25"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</row>
    <row r="166" spans="3:34" x14ac:dyDescent="0.25"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</row>
    <row r="167" spans="3:34" x14ac:dyDescent="0.25"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</row>
    <row r="168" spans="3:34" x14ac:dyDescent="0.25"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</row>
    <row r="169" spans="3:34" x14ac:dyDescent="0.25"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</row>
    <row r="170" spans="3:34" x14ac:dyDescent="0.25"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</row>
    <row r="171" spans="3:34" x14ac:dyDescent="0.25"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</row>
    <row r="172" spans="3:34" x14ac:dyDescent="0.25"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</row>
    <row r="173" spans="3:34" x14ac:dyDescent="0.25"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</row>
    <row r="174" spans="3:34" x14ac:dyDescent="0.25"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</row>
    <row r="175" spans="3:34" x14ac:dyDescent="0.25"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</row>
    <row r="176" spans="3:34" x14ac:dyDescent="0.25"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</row>
    <row r="177" spans="3:34" x14ac:dyDescent="0.25"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</row>
    <row r="178" spans="3:34" x14ac:dyDescent="0.25"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</row>
    <row r="179" spans="3:34" x14ac:dyDescent="0.25"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</row>
    <row r="180" spans="3:34" x14ac:dyDescent="0.25"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</row>
    <row r="181" spans="3:34" x14ac:dyDescent="0.25"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</row>
    <row r="182" spans="3:34" x14ac:dyDescent="0.25"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</row>
    <row r="183" spans="3:34" x14ac:dyDescent="0.25"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</row>
    <row r="184" spans="3:34" x14ac:dyDescent="0.25"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</row>
    <row r="185" spans="3:34" x14ac:dyDescent="0.25"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</row>
    <row r="186" spans="3:34" x14ac:dyDescent="0.25"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</row>
    <row r="187" spans="3:34" x14ac:dyDescent="0.25"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</row>
    <row r="188" spans="3:34" x14ac:dyDescent="0.25"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</row>
    <row r="189" spans="3:34" x14ac:dyDescent="0.25"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</row>
    <row r="190" spans="3:34" x14ac:dyDescent="0.25"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</row>
    <row r="191" spans="3:34" x14ac:dyDescent="0.25"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</row>
    <row r="192" spans="3:34" x14ac:dyDescent="0.25"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</row>
    <row r="193" spans="3:34" x14ac:dyDescent="0.25"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</row>
    <row r="194" spans="3:34" x14ac:dyDescent="0.25"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</row>
    <row r="195" spans="3:34" x14ac:dyDescent="0.25"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</row>
    <row r="196" spans="3:34" x14ac:dyDescent="0.25"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</row>
    <row r="197" spans="3:34" x14ac:dyDescent="0.25"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</row>
    <row r="198" spans="3:34" x14ac:dyDescent="0.25"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</row>
    <row r="199" spans="3:34" x14ac:dyDescent="0.25"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</row>
    <row r="200" spans="3:34" x14ac:dyDescent="0.25"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</row>
    <row r="201" spans="3:34" x14ac:dyDescent="0.25"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</row>
    <row r="202" spans="3:34" x14ac:dyDescent="0.25"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</row>
    <row r="203" spans="3:34" x14ac:dyDescent="0.25"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</row>
    <row r="204" spans="3:34" x14ac:dyDescent="0.25"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</row>
    <row r="205" spans="3:34" x14ac:dyDescent="0.25"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</row>
    <row r="206" spans="3:34" x14ac:dyDescent="0.25"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</row>
    <row r="207" spans="3:34" x14ac:dyDescent="0.25"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</row>
    <row r="208" spans="3:34" x14ac:dyDescent="0.25"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</row>
    <row r="209" spans="3:34" x14ac:dyDescent="0.25"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</row>
    <row r="210" spans="3:34" x14ac:dyDescent="0.25"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</row>
    <row r="211" spans="3:34" x14ac:dyDescent="0.25"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</row>
    <row r="212" spans="3:34" x14ac:dyDescent="0.25"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</row>
    <row r="213" spans="3:34" x14ac:dyDescent="0.25"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</row>
    <row r="214" spans="3:34" x14ac:dyDescent="0.25"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</row>
    <row r="215" spans="3:34" x14ac:dyDescent="0.25"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</row>
    <row r="216" spans="3:34" x14ac:dyDescent="0.25"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</row>
    <row r="217" spans="3:34" x14ac:dyDescent="0.25"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</row>
    <row r="218" spans="3:34" x14ac:dyDescent="0.25"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</row>
    <row r="219" spans="3:34" x14ac:dyDescent="0.25"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</row>
    <row r="220" spans="3:34" x14ac:dyDescent="0.25"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</row>
    <row r="221" spans="3:34" x14ac:dyDescent="0.25"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</row>
    <row r="222" spans="3:34" x14ac:dyDescent="0.25"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</row>
    <row r="223" spans="3:34" x14ac:dyDescent="0.25"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</row>
    <row r="224" spans="3:34" x14ac:dyDescent="0.25"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</row>
    <row r="225" spans="3:34" x14ac:dyDescent="0.25"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</row>
    <row r="226" spans="3:34" x14ac:dyDescent="0.25"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</row>
    <row r="227" spans="3:34" x14ac:dyDescent="0.25"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</row>
    <row r="228" spans="3:34" x14ac:dyDescent="0.25"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</row>
    <row r="229" spans="3:34" x14ac:dyDescent="0.25"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</row>
    <row r="230" spans="3:34" x14ac:dyDescent="0.25"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</row>
    <row r="231" spans="3:34" x14ac:dyDescent="0.25"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</row>
    <row r="232" spans="3:34" x14ac:dyDescent="0.25"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</row>
    <row r="233" spans="3:34" x14ac:dyDescent="0.25"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</row>
    <row r="234" spans="3:34" x14ac:dyDescent="0.25"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</row>
    <row r="235" spans="3:34" x14ac:dyDescent="0.25"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</row>
    <row r="236" spans="3:34" x14ac:dyDescent="0.25"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</row>
    <row r="237" spans="3:34" x14ac:dyDescent="0.25"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</row>
    <row r="238" spans="3:34" x14ac:dyDescent="0.25"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</row>
    <row r="239" spans="3:34" x14ac:dyDescent="0.25"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</row>
    <row r="240" spans="3:34" x14ac:dyDescent="0.25"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</row>
    <row r="241" spans="3:34" x14ac:dyDescent="0.25"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</row>
    <row r="242" spans="3:34" x14ac:dyDescent="0.25"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</row>
    <row r="243" spans="3:34" x14ac:dyDescent="0.25"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</row>
    <row r="244" spans="3:34" x14ac:dyDescent="0.25"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</row>
    <row r="245" spans="3:34" x14ac:dyDescent="0.25"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</row>
    <row r="246" spans="3:34" x14ac:dyDescent="0.25"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</row>
    <row r="247" spans="3:34" x14ac:dyDescent="0.25"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</row>
    <row r="248" spans="3:34" x14ac:dyDescent="0.25"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</row>
    <row r="249" spans="3:34" x14ac:dyDescent="0.25"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</row>
    <row r="250" spans="3:34" x14ac:dyDescent="0.25"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</row>
    <row r="251" spans="3:34" x14ac:dyDescent="0.25"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</row>
    <row r="252" spans="3:34" x14ac:dyDescent="0.25"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</row>
    <row r="253" spans="3:34" x14ac:dyDescent="0.25"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</row>
    <row r="254" spans="3:34" x14ac:dyDescent="0.25"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</row>
    <row r="255" spans="3:34" x14ac:dyDescent="0.25"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</row>
    <row r="256" spans="3:34" x14ac:dyDescent="0.25"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</row>
    <row r="257" spans="3:34" x14ac:dyDescent="0.25"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</row>
    <row r="258" spans="3:34" x14ac:dyDescent="0.25"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</row>
    <row r="259" spans="3:34" x14ac:dyDescent="0.25"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</row>
    <row r="260" spans="3:34" x14ac:dyDescent="0.25"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</row>
    <row r="261" spans="3:34" x14ac:dyDescent="0.25"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</row>
    <row r="262" spans="3:34" x14ac:dyDescent="0.25"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</row>
    <row r="263" spans="3:34" x14ac:dyDescent="0.25"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</row>
    <row r="264" spans="3:34" x14ac:dyDescent="0.25"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</row>
    <row r="265" spans="3:34" x14ac:dyDescent="0.25"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</row>
    <row r="266" spans="3:34" x14ac:dyDescent="0.25"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</row>
    <row r="267" spans="3:34" x14ac:dyDescent="0.25"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</row>
    <row r="268" spans="3:34" x14ac:dyDescent="0.25"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</row>
    <row r="269" spans="3:34" x14ac:dyDescent="0.25"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</row>
    <row r="270" spans="3:34" x14ac:dyDescent="0.25"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</row>
    <row r="271" spans="3:34" x14ac:dyDescent="0.25"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</row>
    <row r="272" spans="3:34" x14ac:dyDescent="0.25"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</row>
    <row r="273" spans="3:34" x14ac:dyDescent="0.25"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</row>
    <row r="274" spans="3:34" x14ac:dyDescent="0.25"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</row>
    <row r="275" spans="3:34" x14ac:dyDescent="0.25"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</row>
    <row r="276" spans="3:34" x14ac:dyDescent="0.25"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</row>
    <row r="277" spans="3:34" x14ac:dyDescent="0.25"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</row>
    <row r="278" spans="3:34" x14ac:dyDescent="0.25"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</row>
    <row r="279" spans="3:34" x14ac:dyDescent="0.25"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</row>
    <row r="280" spans="3:34" x14ac:dyDescent="0.25"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</row>
    <row r="281" spans="3:34" x14ac:dyDescent="0.25"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</row>
    <row r="282" spans="3:34" x14ac:dyDescent="0.25"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</row>
    <row r="283" spans="3:34" x14ac:dyDescent="0.25"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</row>
    <row r="284" spans="3:34" x14ac:dyDescent="0.25"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</row>
    <row r="285" spans="3:34" x14ac:dyDescent="0.25"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</row>
    <row r="286" spans="3:34" x14ac:dyDescent="0.25"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</row>
    <row r="287" spans="3:34" x14ac:dyDescent="0.25"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</row>
    <row r="288" spans="3:34" x14ac:dyDescent="0.25"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</row>
    <row r="289" spans="3:34" x14ac:dyDescent="0.25"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</row>
    <row r="290" spans="3:34" x14ac:dyDescent="0.25"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</row>
    <row r="291" spans="3:34" x14ac:dyDescent="0.25"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</row>
    <row r="292" spans="3:34" x14ac:dyDescent="0.25"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</row>
    <row r="293" spans="3:34" x14ac:dyDescent="0.25"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</row>
    <row r="294" spans="3:34" x14ac:dyDescent="0.25"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</row>
    <row r="295" spans="3:34" x14ac:dyDescent="0.25"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</row>
    <row r="296" spans="3:34" x14ac:dyDescent="0.25"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</row>
    <row r="297" spans="3:34" x14ac:dyDescent="0.25"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</row>
    <row r="298" spans="3:34" x14ac:dyDescent="0.25"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</row>
    <row r="299" spans="3:34" x14ac:dyDescent="0.25"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</row>
    <row r="300" spans="3:34" x14ac:dyDescent="0.25"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</row>
    <row r="301" spans="3:34" x14ac:dyDescent="0.25"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</row>
    <row r="302" spans="3:34" x14ac:dyDescent="0.25"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</row>
    <row r="303" spans="3:34" x14ac:dyDescent="0.25"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</row>
    <row r="304" spans="3:34" x14ac:dyDescent="0.25"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</row>
    <row r="305" spans="3:34" x14ac:dyDescent="0.25"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</row>
    <row r="306" spans="3:34" x14ac:dyDescent="0.25"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</row>
    <row r="307" spans="3:34" x14ac:dyDescent="0.25"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</row>
    <row r="308" spans="3:34" x14ac:dyDescent="0.25"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</row>
    <row r="309" spans="3:34" x14ac:dyDescent="0.25"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</row>
    <row r="310" spans="3:34" x14ac:dyDescent="0.25"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</row>
    <row r="311" spans="3:34" x14ac:dyDescent="0.25"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</row>
    <row r="312" spans="3:34" x14ac:dyDescent="0.25"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</row>
    <row r="313" spans="3:34" x14ac:dyDescent="0.25"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</row>
    <row r="314" spans="3:34" x14ac:dyDescent="0.25"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</row>
    <row r="315" spans="3:34" x14ac:dyDescent="0.25"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</row>
    <row r="316" spans="3:34" x14ac:dyDescent="0.25"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</row>
    <row r="317" spans="3:34" x14ac:dyDescent="0.25"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</row>
    <row r="318" spans="3:34" x14ac:dyDescent="0.25"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</row>
    <row r="319" spans="3:34" x14ac:dyDescent="0.25"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</row>
    <row r="320" spans="3:34" x14ac:dyDescent="0.25"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</row>
    <row r="321" spans="3:34" x14ac:dyDescent="0.25"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</row>
    <row r="322" spans="3:34" x14ac:dyDescent="0.25"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</row>
    <row r="323" spans="3:34" x14ac:dyDescent="0.25"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</row>
    <row r="324" spans="3:34" x14ac:dyDescent="0.25"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</row>
    <row r="325" spans="3:34" x14ac:dyDescent="0.25"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</row>
    <row r="326" spans="3:34" x14ac:dyDescent="0.25"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</row>
    <row r="327" spans="3:34" x14ac:dyDescent="0.25"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</row>
    <row r="328" spans="3:34" x14ac:dyDescent="0.25"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</row>
    <row r="329" spans="3:34" x14ac:dyDescent="0.25"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</row>
    <row r="330" spans="3:34" x14ac:dyDescent="0.25"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</row>
    <row r="331" spans="3:34" x14ac:dyDescent="0.25"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</row>
    <row r="332" spans="3:34" x14ac:dyDescent="0.25"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</row>
    <row r="333" spans="3:34" x14ac:dyDescent="0.25"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</row>
    <row r="334" spans="3:34" x14ac:dyDescent="0.25"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</row>
    <row r="335" spans="3:34" x14ac:dyDescent="0.25"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</row>
    <row r="336" spans="3:34" x14ac:dyDescent="0.25"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</row>
    <row r="337" spans="3:34" x14ac:dyDescent="0.25"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</row>
    <row r="338" spans="3:34" x14ac:dyDescent="0.25"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</row>
    <row r="339" spans="3:34" x14ac:dyDescent="0.25"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</row>
    <row r="340" spans="3:34" x14ac:dyDescent="0.25"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</row>
    <row r="341" spans="3:34" x14ac:dyDescent="0.25"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</row>
    <row r="342" spans="3:34" x14ac:dyDescent="0.25"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</row>
    <row r="343" spans="3:34" x14ac:dyDescent="0.25"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</row>
    <row r="344" spans="3:34" x14ac:dyDescent="0.25"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</row>
    <row r="345" spans="3:34" x14ac:dyDescent="0.25"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</row>
    <row r="346" spans="3:34" x14ac:dyDescent="0.25"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</row>
    <row r="347" spans="3:34" x14ac:dyDescent="0.25"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</row>
    <row r="348" spans="3:34" x14ac:dyDescent="0.25"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</row>
    <row r="349" spans="3:34" x14ac:dyDescent="0.25"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</row>
    <row r="350" spans="3:34" x14ac:dyDescent="0.25"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</row>
    <row r="351" spans="3:34" x14ac:dyDescent="0.25"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</row>
    <row r="352" spans="3:34" x14ac:dyDescent="0.25"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</row>
    <row r="353" spans="3:34" x14ac:dyDescent="0.25"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</row>
    <row r="354" spans="3:34" x14ac:dyDescent="0.25"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</row>
    <row r="355" spans="3:34" x14ac:dyDescent="0.25"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</row>
    <row r="356" spans="3:34" x14ac:dyDescent="0.25"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</row>
    <row r="357" spans="3:34" x14ac:dyDescent="0.25"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</row>
    <row r="358" spans="3:34" x14ac:dyDescent="0.25"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</row>
    <row r="359" spans="3:34" x14ac:dyDescent="0.25"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</row>
    <row r="360" spans="3:34" x14ac:dyDescent="0.25"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</row>
    <row r="361" spans="3:34" x14ac:dyDescent="0.25"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</row>
    <row r="362" spans="3:34" x14ac:dyDescent="0.25"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</row>
    <row r="363" spans="3:34" x14ac:dyDescent="0.25"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</row>
    <row r="364" spans="3:34" x14ac:dyDescent="0.25"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</row>
    <row r="365" spans="3:34" x14ac:dyDescent="0.25"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</row>
    <row r="366" spans="3:34" x14ac:dyDescent="0.25"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</row>
    <row r="367" spans="3:34" x14ac:dyDescent="0.25"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</row>
    <row r="368" spans="3:34" x14ac:dyDescent="0.25"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</row>
    <row r="369" spans="3:34" x14ac:dyDescent="0.25"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</row>
    <row r="370" spans="3:34" x14ac:dyDescent="0.25"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</row>
    <row r="371" spans="3:34" x14ac:dyDescent="0.25"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</row>
    <row r="372" spans="3:34" x14ac:dyDescent="0.25"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</row>
    <row r="373" spans="3:34" x14ac:dyDescent="0.25"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</row>
    <row r="374" spans="3:34" x14ac:dyDescent="0.25"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</row>
    <row r="375" spans="3:34" x14ac:dyDescent="0.25"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</row>
    <row r="376" spans="3:34" x14ac:dyDescent="0.25"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</row>
    <row r="377" spans="3:34" x14ac:dyDescent="0.25"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</row>
    <row r="378" spans="3:34" x14ac:dyDescent="0.25"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</row>
    <row r="379" spans="3:34" x14ac:dyDescent="0.25"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</row>
    <row r="380" spans="3:34" x14ac:dyDescent="0.25"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</row>
    <row r="381" spans="3:34" x14ac:dyDescent="0.25"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</row>
    <row r="382" spans="3:34" x14ac:dyDescent="0.25"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</row>
    <row r="383" spans="3:34" x14ac:dyDescent="0.25"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</row>
    <row r="384" spans="3:34" x14ac:dyDescent="0.25"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</row>
    <row r="385" spans="3:34" x14ac:dyDescent="0.25"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</row>
    <row r="386" spans="3:34" x14ac:dyDescent="0.25"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</row>
    <row r="387" spans="3:34" x14ac:dyDescent="0.25"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</row>
    <row r="388" spans="3:34" x14ac:dyDescent="0.25"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</row>
    <row r="389" spans="3:34" x14ac:dyDescent="0.25"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</row>
    <row r="390" spans="3:34" x14ac:dyDescent="0.25"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</row>
    <row r="391" spans="3:34" x14ac:dyDescent="0.25"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</row>
    <row r="392" spans="3:34" x14ac:dyDescent="0.25"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</row>
    <row r="393" spans="3:34" x14ac:dyDescent="0.25"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</row>
    <row r="394" spans="3:34" x14ac:dyDescent="0.25"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</row>
    <row r="395" spans="3:34" x14ac:dyDescent="0.25"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</row>
    <row r="396" spans="3:34" x14ac:dyDescent="0.25"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</row>
    <row r="397" spans="3:34" x14ac:dyDescent="0.25"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</row>
    <row r="398" spans="3:34" x14ac:dyDescent="0.25"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</row>
    <row r="399" spans="3:34" x14ac:dyDescent="0.25"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</row>
    <row r="400" spans="3:34" x14ac:dyDescent="0.25"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</row>
    <row r="401" spans="3:34" x14ac:dyDescent="0.25"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</row>
    <row r="402" spans="3:34" x14ac:dyDescent="0.25"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</row>
    <row r="403" spans="3:34" x14ac:dyDescent="0.25"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</row>
    <row r="404" spans="3:34" x14ac:dyDescent="0.25"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</row>
    <row r="405" spans="3:34" x14ac:dyDescent="0.25"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</row>
    <row r="406" spans="3:34" x14ac:dyDescent="0.25"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</row>
    <row r="407" spans="3:34" x14ac:dyDescent="0.25"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</row>
    <row r="408" spans="3:34" x14ac:dyDescent="0.25"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</row>
    <row r="409" spans="3:34" x14ac:dyDescent="0.25"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</row>
    <row r="410" spans="3:34" x14ac:dyDescent="0.25"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</row>
    <row r="411" spans="3:34" x14ac:dyDescent="0.25"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</row>
    <row r="412" spans="3:34" x14ac:dyDescent="0.25"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</row>
    <row r="413" spans="3:34" x14ac:dyDescent="0.25"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</row>
    <row r="414" spans="3:34" x14ac:dyDescent="0.25"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</row>
    <row r="415" spans="3:34" x14ac:dyDescent="0.25"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</row>
    <row r="416" spans="3:34" x14ac:dyDescent="0.25"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</row>
    <row r="417" spans="3:34" x14ac:dyDescent="0.25"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</row>
    <row r="418" spans="3:34" x14ac:dyDescent="0.25"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</row>
    <row r="419" spans="3:34" x14ac:dyDescent="0.25"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</row>
    <row r="420" spans="3:34" x14ac:dyDescent="0.25"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</row>
    <row r="421" spans="3:34" x14ac:dyDescent="0.25"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</row>
    <row r="422" spans="3:34" x14ac:dyDescent="0.25"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</row>
    <row r="423" spans="3:34" x14ac:dyDescent="0.25"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</row>
    <row r="424" spans="3:34" x14ac:dyDescent="0.25"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</row>
    <row r="425" spans="3:34" x14ac:dyDescent="0.25"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</row>
    <row r="426" spans="3:34" x14ac:dyDescent="0.25"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</row>
    <row r="427" spans="3:34" x14ac:dyDescent="0.25"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</row>
    <row r="428" spans="3:34" x14ac:dyDescent="0.25"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</row>
    <row r="429" spans="3:34" x14ac:dyDescent="0.25"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</row>
    <row r="430" spans="3:34" x14ac:dyDescent="0.25"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</row>
    <row r="431" spans="3:34" x14ac:dyDescent="0.25"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</row>
    <row r="432" spans="3:34" x14ac:dyDescent="0.25"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</row>
    <row r="433" spans="3:34" x14ac:dyDescent="0.25"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</row>
    <row r="434" spans="3:34" x14ac:dyDescent="0.25"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</row>
    <row r="435" spans="3:34" x14ac:dyDescent="0.25"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</row>
    <row r="436" spans="3:34" x14ac:dyDescent="0.25"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</row>
    <row r="437" spans="3:34" x14ac:dyDescent="0.25"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</row>
    <row r="438" spans="3:34" x14ac:dyDescent="0.25"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</row>
    <row r="439" spans="3:34" x14ac:dyDescent="0.25"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</row>
    <row r="440" spans="3:34" x14ac:dyDescent="0.25"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</row>
    <row r="441" spans="3:34" x14ac:dyDescent="0.25"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</row>
    <row r="442" spans="3:34" x14ac:dyDescent="0.25"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</row>
    <row r="443" spans="3:34" x14ac:dyDescent="0.25"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</row>
    <row r="444" spans="3:34" x14ac:dyDescent="0.25"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</row>
    <row r="445" spans="3:34" x14ac:dyDescent="0.25"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</row>
    <row r="446" spans="3:34" x14ac:dyDescent="0.25"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</row>
    <row r="447" spans="3:34" x14ac:dyDescent="0.25"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</row>
    <row r="448" spans="3:34" x14ac:dyDescent="0.25"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</row>
    <row r="449" spans="3:34" x14ac:dyDescent="0.25"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</row>
    <row r="450" spans="3:34" x14ac:dyDescent="0.25"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</row>
    <row r="451" spans="3:34" x14ac:dyDescent="0.25"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</row>
    <row r="452" spans="3:34" x14ac:dyDescent="0.25"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</row>
    <row r="453" spans="3:34" x14ac:dyDescent="0.25"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</row>
    <row r="454" spans="3:34" x14ac:dyDescent="0.25"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</row>
    <row r="455" spans="3:34" x14ac:dyDescent="0.25"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</row>
    <row r="456" spans="3:34" x14ac:dyDescent="0.25"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</row>
    <row r="457" spans="3:34" x14ac:dyDescent="0.25"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</row>
    <row r="458" spans="3:34" x14ac:dyDescent="0.25"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</row>
    <row r="459" spans="3:34" x14ac:dyDescent="0.25"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</row>
    <row r="460" spans="3:34" x14ac:dyDescent="0.25"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</row>
    <row r="461" spans="3:34" x14ac:dyDescent="0.25"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</row>
    <row r="462" spans="3:34" x14ac:dyDescent="0.25"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</row>
    <row r="463" spans="3:34" x14ac:dyDescent="0.25"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</row>
    <row r="464" spans="3:34" x14ac:dyDescent="0.25"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</row>
    <row r="465" spans="3:34" x14ac:dyDescent="0.25"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</row>
    <row r="466" spans="3:34" x14ac:dyDescent="0.25"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</row>
    <row r="467" spans="3:34" x14ac:dyDescent="0.25"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</row>
    <row r="468" spans="3:34" x14ac:dyDescent="0.25"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</row>
    <row r="469" spans="3:34" x14ac:dyDescent="0.25"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</row>
    <row r="470" spans="3:34" x14ac:dyDescent="0.25"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</row>
    <row r="471" spans="3:34" x14ac:dyDescent="0.25"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</row>
    <row r="472" spans="3:34" x14ac:dyDescent="0.25"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</row>
    <row r="473" spans="3:34" x14ac:dyDescent="0.25"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</row>
    <row r="474" spans="3:34" x14ac:dyDescent="0.25"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</row>
    <row r="475" spans="3:34" x14ac:dyDescent="0.25"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</row>
    <row r="476" spans="3:34" x14ac:dyDescent="0.25"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</row>
    <row r="477" spans="3:34" x14ac:dyDescent="0.25"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</row>
    <row r="478" spans="3:34" x14ac:dyDescent="0.25"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</row>
    <row r="479" spans="3:34" x14ac:dyDescent="0.25"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</row>
    <row r="480" spans="3:34" x14ac:dyDescent="0.25"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</row>
    <row r="481" spans="3:34" x14ac:dyDescent="0.25"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</row>
    <row r="482" spans="3:34" x14ac:dyDescent="0.25"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</row>
    <row r="483" spans="3:34" x14ac:dyDescent="0.25"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</row>
    <row r="484" spans="3:34" x14ac:dyDescent="0.25"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</row>
    <row r="485" spans="3:34" x14ac:dyDescent="0.25"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</row>
    <row r="486" spans="3:34" x14ac:dyDescent="0.25"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</row>
    <row r="487" spans="3:34" x14ac:dyDescent="0.25"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</row>
    <row r="488" spans="3:34" x14ac:dyDescent="0.25"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</row>
    <row r="489" spans="3:34" x14ac:dyDescent="0.25"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</row>
    <row r="490" spans="3:34" x14ac:dyDescent="0.25"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</row>
    <row r="491" spans="3:34" x14ac:dyDescent="0.25"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</row>
    <row r="492" spans="3:34" x14ac:dyDescent="0.25"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</row>
    <row r="493" spans="3:34" x14ac:dyDescent="0.25"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</row>
    <row r="494" spans="3:34" x14ac:dyDescent="0.25"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</row>
    <row r="495" spans="3:34" x14ac:dyDescent="0.25"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</row>
    <row r="496" spans="3:34" x14ac:dyDescent="0.25"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</row>
    <row r="497" spans="3:34" x14ac:dyDescent="0.25"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</row>
    <row r="498" spans="3:34" x14ac:dyDescent="0.25"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</row>
    <row r="499" spans="3:34" x14ac:dyDescent="0.25"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</row>
    <row r="500" spans="3:34" x14ac:dyDescent="0.25"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</row>
    <row r="501" spans="3:34" x14ac:dyDescent="0.25"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</row>
    <row r="502" spans="3:34" x14ac:dyDescent="0.25"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</row>
    <row r="503" spans="3:34" x14ac:dyDescent="0.25"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</row>
    <row r="504" spans="3:34" x14ac:dyDescent="0.25"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</row>
    <row r="505" spans="3:34" x14ac:dyDescent="0.25"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</row>
    <row r="506" spans="3:34" x14ac:dyDescent="0.25"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</row>
    <row r="507" spans="3:34" x14ac:dyDescent="0.25"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</row>
    <row r="508" spans="3:34" x14ac:dyDescent="0.25"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</row>
    <row r="509" spans="3:34" x14ac:dyDescent="0.25"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</row>
    <row r="510" spans="3:34" x14ac:dyDescent="0.25"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</row>
    <row r="511" spans="3:34" x14ac:dyDescent="0.25"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</row>
    <row r="512" spans="3:34" x14ac:dyDescent="0.25"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</row>
    <row r="513" spans="3:34" x14ac:dyDescent="0.25"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</row>
    <row r="514" spans="3:34" x14ac:dyDescent="0.25"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</row>
    <row r="515" spans="3:34" x14ac:dyDescent="0.25"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</row>
    <row r="516" spans="3:34" x14ac:dyDescent="0.25"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</row>
    <row r="517" spans="3:34" x14ac:dyDescent="0.25"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</row>
    <row r="518" spans="3:34" x14ac:dyDescent="0.25"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</row>
    <row r="519" spans="3:34" x14ac:dyDescent="0.25"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</row>
    <row r="520" spans="3:34" x14ac:dyDescent="0.25"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</row>
    <row r="521" spans="3:34" x14ac:dyDescent="0.25"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</row>
    <row r="522" spans="3:34" x14ac:dyDescent="0.25"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</row>
    <row r="523" spans="3:34" x14ac:dyDescent="0.25"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</row>
    <row r="524" spans="3:34" x14ac:dyDescent="0.25"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</row>
    <row r="525" spans="3:34" x14ac:dyDescent="0.25"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</row>
    <row r="526" spans="3:34" x14ac:dyDescent="0.25"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</row>
    <row r="527" spans="3:34" x14ac:dyDescent="0.25"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</row>
    <row r="528" spans="3:34" x14ac:dyDescent="0.25"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</row>
    <row r="529" spans="3:34" x14ac:dyDescent="0.25"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</row>
    <row r="530" spans="3:34" x14ac:dyDescent="0.25"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</row>
    <row r="531" spans="3:34" x14ac:dyDescent="0.25"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</row>
    <row r="532" spans="3:34" x14ac:dyDescent="0.25"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</row>
    <row r="533" spans="3:34" x14ac:dyDescent="0.25"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</row>
    <row r="534" spans="3:34" x14ac:dyDescent="0.25"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</row>
    <row r="535" spans="3:34" x14ac:dyDescent="0.25"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</row>
    <row r="536" spans="3:34" x14ac:dyDescent="0.25"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</row>
    <row r="537" spans="3:34" x14ac:dyDescent="0.25"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</row>
    <row r="538" spans="3:34" x14ac:dyDescent="0.25"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</row>
    <row r="539" spans="3:34" x14ac:dyDescent="0.25"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</row>
    <row r="540" spans="3:34" x14ac:dyDescent="0.25"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</row>
    <row r="541" spans="3:34" x14ac:dyDescent="0.25"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</row>
    <row r="542" spans="3:34" x14ac:dyDescent="0.25"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</row>
    <row r="543" spans="3:34" x14ac:dyDescent="0.25"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</row>
    <row r="544" spans="3:34" x14ac:dyDescent="0.25"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</row>
    <row r="545" spans="3:34" x14ac:dyDescent="0.25"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</row>
    <row r="546" spans="3:34" x14ac:dyDescent="0.25"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</row>
    <row r="547" spans="3:34" x14ac:dyDescent="0.25"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</row>
    <row r="548" spans="3:34" x14ac:dyDescent="0.25"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</row>
    <row r="549" spans="3:34" x14ac:dyDescent="0.25"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</row>
    <row r="550" spans="3:34" x14ac:dyDescent="0.25"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</row>
    <row r="551" spans="3:34" x14ac:dyDescent="0.25"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</row>
    <row r="552" spans="3:34" x14ac:dyDescent="0.25"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</row>
    <row r="553" spans="3:34" x14ac:dyDescent="0.25"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</row>
    <row r="554" spans="3:34" x14ac:dyDescent="0.25"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</row>
    <row r="555" spans="3:34" x14ac:dyDescent="0.25"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</row>
    <row r="556" spans="3:34" x14ac:dyDescent="0.25"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</row>
    <row r="557" spans="3:34" x14ac:dyDescent="0.25"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</row>
    <row r="558" spans="3:34" x14ac:dyDescent="0.25"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</row>
    <row r="559" spans="3:34" x14ac:dyDescent="0.25"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</row>
    <row r="560" spans="3:34" x14ac:dyDescent="0.25"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</row>
    <row r="561" spans="3:34" x14ac:dyDescent="0.25"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</row>
    <row r="562" spans="3:34" x14ac:dyDescent="0.25"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</row>
    <row r="563" spans="3:34" x14ac:dyDescent="0.25"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</row>
    <row r="564" spans="3:34" x14ac:dyDescent="0.25"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</row>
    <row r="565" spans="3:34" x14ac:dyDescent="0.25"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</row>
    <row r="566" spans="3:34" x14ac:dyDescent="0.25"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</row>
    <row r="567" spans="3:34" x14ac:dyDescent="0.25"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</row>
    <row r="568" spans="3:34" x14ac:dyDescent="0.25"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</row>
    <row r="569" spans="3:34" x14ac:dyDescent="0.25"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</row>
    <row r="570" spans="3:34" x14ac:dyDescent="0.25"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</row>
    <row r="571" spans="3:34" x14ac:dyDescent="0.25"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</row>
    <row r="572" spans="3:34" x14ac:dyDescent="0.25"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</row>
    <row r="573" spans="3:34" x14ac:dyDescent="0.25"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</row>
    <row r="574" spans="3:34" x14ac:dyDescent="0.25"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</row>
    <row r="575" spans="3:34" x14ac:dyDescent="0.25"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</row>
    <row r="576" spans="3:34" x14ac:dyDescent="0.25"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</row>
    <row r="577" spans="3:34" x14ac:dyDescent="0.25"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</row>
    <row r="578" spans="3:34" x14ac:dyDescent="0.25"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</row>
    <row r="579" spans="3:34" x14ac:dyDescent="0.25"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</row>
    <row r="580" spans="3:34" x14ac:dyDescent="0.25"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</row>
    <row r="581" spans="3:34" x14ac:dyDescent="0.25"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</row>
    <row r="582" spans="3:34" x14ac:dyDescent="0.25"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</row>
    <row r="583" spans="3:34" x14ac:dyDescent="0.25"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</row>
    <row r="584" spans="3:34" x14ac:dyDescent="0.25"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</row>
    <row r="585" spans="3:34" x14ac:dyDescent="0.25"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</row>
    <row r="586" spans="3:34" x14ac:dyDescent="0.25"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</row>
    <row r="587" spans="3:34" x14ac:dyDescent="0.25"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</row>
    <row r="588" spans="3:34" x14ac:dyDescent="0.25"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</row>
    <row r="589" spans="3:34" x14ac:dyDescent="0.25"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</row>
    <row r="590" spans="3:34" x14ac:dyDescent="0.25"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</row>
    <row r="591" spans="3:34" x14ac:dyDescent="0.25"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</row>
    <row r="592" spans="3:34" x14ac:dyDescent="0.25"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</row>
    <row r="593" spans="3:34" x14ac:dyDescent="0.25"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</row>
    <row r="594" spans="3:34" x14ac:dyDescent="0.25"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</row>
    <row r="595" spans="3:34" x14ac:dyDescent="0.25"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</row>
    <row r="596" spans="3:34" x14ac:dyDescent="0.25"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</row>
    <row r="597" spans="3:34" x14ac:dyDescent="0.25"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</row>
    <row r="598" spans="3:34" x14ac:dyDescent="0.25"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</row>
    <row r="599" spans="3:34" x14ac:dyDescent="0.25"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</row>
    <row r="600" spans="3:34" x14ac:dyDescent="0.25"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</row>
    <row r="601" spans="3:34" x14ac:dyDescent="0.25"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</row>
    <row r="602" spans="3:34" x14ac:dyDescent="0.25"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</row>
    <row r="603" spans="3:34" x14ac:dyDescent="0.25"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</row>
    <row r="604" spans="3:34" x14ac:dyDescent="0.25"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</row>
    <row r="605" spans="3:34" x14ac:dyDescent="0.25"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</row>
    <row r="606" spans="3:34" x14ac:dyDescent="0.25"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</row>
    <row r="607" spans="3:34" x14ac:dyDescent="0.25"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</row>
    <row r="608" spans="3:34" x14ac:dyDescent="0.25"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</row>
    <row r="609" spans="3:34" x14ac:dyDescent="0.25"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</row>
    <row r="610" spans="3:34" x14ac:dyDescent="0.25"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</row>
    <row r="611" spans="3:34" x14ac:dyDescent="0.25"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</row>
    <row r="612" spans="3:34" x14ac:dyDescent="0.25"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</row>
    <row r="613" spans="3:34" x14ac:dyDescent="0.25"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</row>
    <row r="614" spans="3:34" x14ac:dyDescent="0.25"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</row>
    <row r="615" spans="3:34" x14ac:dyDescent="0.25"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</row>
    <row r="616" spans="3:34" x14ac:dyDescent="0.25"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</row>
    <row r="617" spans="3:34" x14ac:dyDescent="0.25"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</row>
    <row r="618" spans="3:34" x14ac:dyDescent="0.25"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</row>
    <row r="619" spans="3:34" x14ac:dyDescent="0.25"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</row>
    <row r="620" spans="3:34" x14ac:dyDescent="0.25"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</row>
    <row r="621" spans="3:34" x14ac:dyDescent="0.25"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</row>
    <row r="622" spans="3:34" x14ac:dyDescent="0.25"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</row>
    <row r="623" spans="3:34" x14ac:dyDescent="0.25"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</row>
    <row r="624" spans="3:34" x14ac:dyDescent="0.25"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</row>
    <row r="625" spans="3:34" x14ac:dyDescent="0.25"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</row>
    <row r="626" spans="3:34" x14ac:dyDescent="0.25"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</row>
    <row r="627" spans="3:34" x14ac:dyDescent="0.25"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</row>
    <row r="628" spans="3:34" x14ac:dyDescent="0.25"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</row>
    <row r="629" spans="3:34" x14ac:dyDescent="0.25"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</row>
    <row r="630" spans="3:34" x14ac:dyDescent="0.25"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</row>
    <row r="631" spans="3:34" x14ac:dyDescent="0.25"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</row>
    <row r="632" spans="3:34" x14ac:dyDescent="0.25"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</row>
    <row r="633" spans="3:34" x14ac:dyDescent="0.25"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</row>
    <row r="634" spans="3:34" x14ac:dyDescent="0.25"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</row>
    <row r="635" spans="3:34" x14ac:dyDescent="0.25"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</row>
    <row r="636" spans="3:34" x14ac:dyDescent="0.25"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</row>
    <row r="637" spans="3:34" x14ac:dyDescent="0.25"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</row>
    <row r="638" spans="3:34" x14ac:dyDescent="0.25"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</row>
    <row r="639" spans="3:34" x14ac:dyDescent="0.25"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</row>
    <row r="640" spans="3:34" x14ac:dyDescent="0.25"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</row>
    <row r="641" spans="3:34" x14ac:dyDescent="0.25"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</row>
    <row r="642" spans="3:34" x14ac:dyDescent="0.25"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</row>
    <row r="643" spans="3:34" x14ac:dyDescent="0.25"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</row>
    <row r="644" spans="3:34" x14ac:dyDescent="0.25"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</row>
    <row r="645" spans="3:34" x14ac:dyDescent="0.25"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</row>
    <row r="646" spans="3:34" x14ac:dyDescent="0.25"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</row>
    <row r="647" spans="3:34" x14ac:dyDescent="0.25"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</row>
    <row r="648" spans="3:34" x14ac:dyDescent="0.25"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</row>
    <row r="649" spans="3:34" x14ac:dyDescent="0.25"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</row>
    <row r="650" spans="3:34" x14ac:dyDescent="0.25"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</row>
    <row r="651" spans="3:34" x14ac:dyDescent="0.25"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</row>
    <row r="652" spans="3:34" x14ac:dyDescent="0.25"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</row>
    <row r="653" spans="3:34" x14ac:dyDescent="0.25"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</row>
    <row r="654" spans="3:34" x14ac:dyDescent="0.25"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</row>
    <row r="655" spans="3:34" x14ac:dyDescent="0.25"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</row>
    <row r="656" spans="3:34" x14ac:dyDescent="0.25"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</row>
    <row r="657" spans="3:34" x14ac:dyDescent="0.25"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</row>
    <row r="658" spans="3:34" x14ac:dyDescent="0.25"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</row>
    <row r="659" spans="3:34" x14ac:dyDescent="0.25"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</row>
    <row r="660" spans="3:34" x14ac:dyDescent="0.25"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</row>
    <row r="661" spans="3:34" x14ac:dyDescent="0.25"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</row>
    <row r="662" spans="3:34" x14ac:dyDescent="0.25"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</row>
    <row r="663" spans="3:34" x14ac:dyDescent="0.25"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</row>
    <row r="664" spans="3:34" x14ac:dyDescent="0.25"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</row>
    <row r="665" spans="3:34" x14ac:dyDescent="0.25"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</row>
    <row r="666" spans="3:34" x14ac:dyDescent="0.25"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</row>
    <row r="667" spans="3:34" x14ac:dyDescent="0.25"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</row>
    <row r="668" spans="3:34" x14ac:dyDescent="0.25"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</row>
    <row r="669" spans="3:34" x14ac:dyDescent="0.25"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</row>
    <row r="670" spans="3:34" x14ac:dyDescent="0.25"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</row>
    <row r="671" spans="3:34" x14ac:dyDescent="0.25"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</row>
  </sheetData>
  <hyperlinks>
    <hyperlink ref="A1" location="Main!A1" display="Main" xr:uid="{06A6D414-94E8-4FA6-89ED-7D2BDF1ACD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2024-10-18T09:53:48Z</dcterms:created>
  <dcterms:modified xsi:type="dcterms:W3CDTF">2025-01-28T13:20:37Z</dcterms:modified>
</cp:coreProperties>
</file>