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1C50DEC-8979-4F19-AAFE-0C99817D9A0C}" xr6:coauthVersionLast="47" xr6:coauthVersionMax="47" xr10:uidLastSave="{00000000-0000-0000-0000-000000000000}"/>
  <bookViews>
    <workbookView xWindow="-105" yWindow="0" windowWidth="19410" windowHeight="20925" xr2:uid="{03D641D7-D889-4D78-B3BB-6235A668C4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H29" i="2"/>
  <c r="G29" i="2"/>
  <c r="F29" i="2"/>
  <c r="E29" i="2"/>
  <c r="D29" i="2"/>
  <c r="C29" i="2"/>
  <c r="J28" i="2"/>
  <c r="H28" i="2"/>
  <c r="G28" i="2"/>
  <c r="F28" i="2"/>
  <c r="E28" i="2"/>
  <c r="D28" i="2"/>
  <c r="C28" i="2"/>
  <c r="J27" i="2"/>
  <c r="H27" i="2"/>
  <c r="G27" i="2"/>
  <c r="F27" i="2"/>
  <c r="E27" i="2"/>
  <c r="D27" i="2"/>
  <c r="C27" i="2"/>
  <c r="I29" i="2"/>
  <c r="I28" i="2"/>
  <c r="I27" i="2"/>
  <c r="I26" i="2"/>
  <c r="H26" i="2"/>
  <c r="G26" i="2"/>
  <c r="I25" i="2"/>
  <c r="H25" i="2"/>
  <c r="G25" i="2"/>
  <c r="I24" i="2"/>
  <c r="H24" i="2"/>
  <c r="G24" i="2"/>
  <c r="J26" i="2"/>
  <c r="J25" i="2"/>
  <c r="J24" i="2"/>
  <c r="H6" i="1"/>
  <c r="J19" i="2"/>
  <c r="G19" i="2"/>
  <c r="F19" i="2"/>
  <c r="D19" i="2"/>
  <c r="C19" i="2"/>
  <c r="C22" i="2" s="1"/>
  <c r="J17" i="2"/>
  <c r="G17" i="2"/>
  <c r="F17" i="2"/>
  <c r="D17" i="2"/>
  <c r="C17" i="2"/>
  <c r="J15" i="2"/>
  <c r="G15" i="2"/>
  <c r="F15" i="2"/>
  <c r="D15" i="2"/>
  <c r="C15" i="2"/>
  <c r="J13" i="2"/>
  <c r="G13" i="2"/>
  <c r="F13" i="2"/>
  <c r="D13" i="2"/>
  <c r="C13" i="2"/>
  <c r="J10" i="2"/>
  <c r="G10" i="2"/>
  <c r="F10" i="2"/>
  <c r="D10" i="2"/>
  <c r="C10" i="2"/>
  <c r="J9" i="2"/>
  <c r="I9" i="2"/>
  <c r="I10" i="2" s="1"/>
  <c r="I13" i="2" s="1"/>
  <c r="I15" i="2" s="1"/>
  <c r="I17" i="2" s="1"/>
  <c r="I19" i="2" s="1"/>
  <c r="I22" i="2" s="1"/>
  <c r="G9" i="2"/>
  <c r="F9" i="2"/>
  <c r="E9" i="2"/>
  <c r="D9" i="2"/>
  <c r="C9" i="2"/>
  <c r="J22" i="2"/>
  <c r="G22" i="2"/>
  <c r="F22" i="2"/>
  <c r="D22" i="2"/>
  <c r="H10" i="2"/>
  <c r="H13" i="2" s="1"/>
  <c r="H15" i="2" s="1"/>
  <c r="H17" i="2" s="1"/>
  <c r="H19" i="2" s="1"/>
  <c r="H22" i="2" s="1"/>
  <c r="H9" i="2"/>
  <c r="J6" i="2"/>
  <c r="I6" i="2"/>
  <c r="G6" i="2"/>
  <c r="F6" i="2"/>
  <c r="E6" i="2"/>
  <c r="E10" i="2" s="1"/>
  <c r="E13" i="2" s="1"/>
  <c r="E15" i="2" s="1"/>
  <c r="E17" i="2" s="1"/>
  <c r="E19" i="2" s="1"/>
  <c r="E22" i="2" s="1"/>
  <c r="D6" i="2"/>
  <c r="C6" i="2"/>
  <c r="H6" i="2"/>
  <c r="H4" i="1"/>
  <c r="H7" i="1" l="1"/>
</calcChain>
</file>

<file path=xl/sharedStrings.xml><?xml version="1.0" encoding="utf-8"?>
<sst xmlns="http://schemas.openxmlformats.org/spreadsheetml/2006/main" count="46" uniqueCount="42">
  <si>
    <t>Dell</t>
  </si>
  <si>
    <t>numbers in mio USD</t>
  </si>
  <si>
    <t>SEC</t>
  </si>
  <si>
    <t>DELL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</si>
  <si>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</si>
  <si>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</si>
  <si>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</si>
  <si>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</si>
  <si>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</si>
  <si>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</si>
  <si>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</si>
  <si>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</si>
  <si>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</si>
  <si>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</si>
  <si>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</si>
  <si>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</si>
  <si>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</si>
  <si>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</si>
  <si>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</si>
  <si>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Products</t>
  </si>
  <si>
    <t>Services</t>
  </si>
  <si>
    <t>Revenue</t>
  </si>
  <si>
    <t>Products COGS</t>
  </si>
  <si>
    <t>Services COGS</t>
  </si>
  <si>
    <t>COGS</t>
  </si>
  <si>
    <t>Gross Profit</t>
  </si>
  <si>
    <t>SG&amp;A</t>
  </si>
  <si>
    <t>R&amp;D</t>
  </si>
  <si>
    <t>Operating Profit</t>
  </si>
  <si>
    <t>Interest &amp; other</t>
  </si>
  <si>
    <t>Pretax Income</t>
  </si>
  <si>
    <t>Tax Expense</t>
  </si>
  <si>
    <t>Net Income</t>
  </si>
  <si>
    <t xml:space="preserve">Minority Interests </t>
  </si>
  <si>
    <t>NI to Dell</t>
  </si>
  <si>
    <t>EPS</t>
  </si>
  <si>
    <t>Revenue Growth</t>
  </si>
  <si>
    <t>Products Growth</t>
  </si>
  <si>
    <t>Services Growth</t>
  </si>
  <si>
    <t xml:space="preserve">Operating Margin </t>
  </si>
  <si>
    <t xml:space="preserve">Gross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</si>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</sst>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57199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058A-8890-4BBF-B51D-5A2D044ED692}">
  <dimension ref="A1:I7"/>
  <sheetViews>
    <sheetView tabSelected="1" topLeftCell="C1" zoomScale="200" zoomScaleNormal="200" workbookViewId="0">
      <selection activeCell="I8" sqref="I8"/>
    </sheetView>
  </sheetViews>
  <sheetFormatPr defaultRowHeight="15" x14ac:dyDescent="0.25"/>
  <cols>
    <col min="1" max="1" width="3.8554687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4</v>
      </c>
      <c r="H2">
        <v>119.01</v>
      </c>
    </row>
    <row r="3" spans="1:9" x14ac:dyDescent="0.25">
      <c r="G3" t="s">
        <v>5</v>
      </c>
      <c r="H3" s="2">
        <v>700.45915100000002</v>
      </c>
      <c r="I3" s="3" t="s">
        <v>17</v>
      </c>
    </row>
    <row r="4" spans="1:9" x14ac:dyDescent="0.25">
      <c r="B4" s="4" t="s">
        <v>2</v>
      </c>
      <c r="G4" t="s">
        <v>6</v>
      </c>
      <c r="H4" s="2">
        <f>+H2*H3</f>
        <v>83361.643560510012</v>
      </c>
    </row>
    <row r="5" spans="1:9" x14ac:dyDescent="0.25">
      <c r="B5" t="s">
        <v>3</v>
      </c>
      <c r="G5" t="s">
        <v>7</v>
      </c>
      <c r="H5" s="2">
        <v>5225</v>
      </c>
      <c r="I5" s="3" t="s">
        <v>17</v>
      </c>
    </row>
    <row r="6" spans="1:9" x14ac:dyDescent="0.25">
      <c r="G6" t="s">
        <v>8</v>
      </c>
      <c r="H6" s="2">
        <f>5612+19410</f>
        <v>25022</v>
      </c>
      <c r="I6" s="3" t="s">
        <v>17</v>
      </c>
    </row>
    <row r="7" spans="1:9" x14ac:dyDescent="0.25">
      <c r="G7" t="s">
        <v>9</v>
      </c>
      <c r="H7" s="2">
        <f>+H4-H5+H6</f>
        <v>103158.64356051001</v>
      </c>
    </row>
  </sheetData>
  <hyperlinks>
    <hyperlink ref="B4" r:id="rId1" xr:uid="{A71D1877-908F-426E-A378-5F2E56FC0E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0BE4-24A1-40FC-AA96-6FE4B3DC4847}">
  <dimension ref="A1:R394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5" x14ac:dyDescent="0.25"/>
  <cols>
    <col min="1" max="1" width="4.7109375" bestFit="1" customWidth="1"/>
    <col min="2" max="2" width="22" customWidth="1"/>
  </cols>
  <sheetData>
    <row r="1" spans="1:18" x14ac:dyDescent="0.25">
      <c r="A1" s="4" t="s">
        <v>11</v>
      </c>
    </row>
    <row r="2" spans="1:18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10</v>
      </c>
      <c r="I2" t="s">
        <v>17</v>
      </c>
      <c r="J2" t="s">
        <v>18</v>
      </c>
    </row>
    <row r="3" spans="1:18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B4" t="s">
        <v>19</v>
      </c>
      <c r="C4" s="2"/>
      <c r="D4" s="2">
        <v>16935</v>
      </c>
      <c r="E4" s="2">
        <v>16233</v>
      </c>
      <c r="F4" s="2"/>
      <c r="G4" s="2"/>
      <c r="H4" s="2">
        <v>18954</v>
      </c>
      <c r="I4" s="2">
        <v>18290</v>
      </c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B5" t="s">
        <v>20</v>
      </c>
      <c r="C5" s="2"/>
      <c r="D5" s="2">
        <v>5999</v>
      </c>
      <c r="E5" s="2">
        <v>6018</v>
      </c>
      <c r="F5" s="2"/>
      <c r="G5" s="2"/>
      <c r="H5" s="2">
        <v>6072</v>
      </c>
      <c r="I5" s="2">
        <v>6076</v>
      </c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B6" s="1" t="s">
        <v>21</v>
      </c>
      <c r="C6" s="5">
        <f t="shared" ref="C6:G6" si="0">+C4+C5</f>
        <v>0</v>
      </c>
      <c r="D6" s="5">
        <f t="shared" si="0"/>
        <v>22934</v>
      </c>
      <c r="E6" s="5">
        <f t="shared" si="0"/>
        <v>22251</v>
      </c>
      <c r="F6" s="5">
        <f t="shared" si="0"/>
        <v>0</v>
      </c>
      <c r="G6" s="5">
        <f t="shared" si="0"/>
        <v>0</v>
      </c>
      <c r="H6" s="5">
        <f>+H4+H5</f>
        <v>25026</v>
      </c>
      <c r="I6" s="5">
        <f t="shared" ref="I6:J6" si="1">+I4+I5</f>
        <v>24366</v>
      </c>
      <c r="J6" s="5">
        <f t="shared" si="1"/>
        <v>0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B7" t="s">
        <v>22</v>
      </c>
      <c r="C7" s="2"/>
      <c r="D7" s="2">
        <v>14002</v>
      </c>
      <c r="E7" s="2">
        <v>13546</v>
      </c>
      <c r="F7" s="2"/>
      <c r="G7" s="2"/>
      <c r="H7" s="2">
        <v>16079</v>
      </c>
      <c r="I7" s="2">
        <v>15541</v>
      </c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B8" t="s">
        <v>23</v>
      </c>
      <c r="C8" s="2"/>
      <c r="D8" s="2">
        <v>3545</v>
      </c>
      <c r="E8" s="2">
        <v>3557</v>
      </c>
      <c r="F8" s="2"/>
      <c r="G8" s="2"/>
      <c r="H8" s="2">
        <v>3636</v>
      </c>
      <c r="I8" s="2">
        <v>3518</v>
      </c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B9" t="s">
        <v>24</v>
      </c>
      <c r="C9" s="2">
        <f t="shared" ref="C9:G9" si="2">+C7+C8</f>
        <v>0</v>
      </c>
      <c r="D9" s="2">
        <f t="shared" si="2"/>
        <v>17547</v>
      </c>
      <c r="E9" s="2">
        <f t="shared" si="2"/>
        <v>17103</v>
      </c>
      <c r="F9" s="2">
        <f t="shared" si="2"/>
        <v>0</v>
      </c>
      <c r="G9" s="2">
        <f t="shared" si="2"/>
        <v>0</v>
      </c>
      <c r="H9" s="2">
        <f>+H7+H8</f>
        <v>19715</v>
      </c>
      <c r="I9" s="2">
        <f t="shared" ref="I9:J9" si="3">+I7+I8</f>
        <v>19059</v>
      </c>
      <c r="J9" s="2">
        <f t="shared" si="3"/>
        <v>0</v>
      </c>
      <c r="K9" s="2"/>
      <c r="L9" s="2"/>
      <c r="M9" s="2"/>
      <c r="N9" s="2"/>
      <c r="O9" s="2"/>
      <c r="P9" s="2"/>
      <c r="Q9" s="2"/>
      <c r="R9" s="2"/>
    </row>
    <row r="10" spans="1:18" x14ac:dyDescent="0.25">
      <c r="B10" t="s">
        <v>25</v>
      </c>
      <c r="C10" s="2">
        <f t="shared" ref="C10:G10" si="4">+C6-C9</f>
        <v>0</v>
      </c>
      <c r="D10" s="2">
        <f t="shared" si="4"/>
        <v>5387</v>
      </c>
      <c r="E10" s="2">
        <f t="shared" si="4"/>
        <v>5148</v>
      </c>
      <c r="F10" s="2">
        <f t="shared" si="4"/>
        <v>0</v>
      </c>
      <c r="G10" s="2">
        <f t="shared" si="4"/>
        <v>0</v>
      </c>
      <c r="H10" s="2">
        <f>+H6-H9</f>
        <v>5311</v>
      </c>
      <c r="I10" s="2">
        <f t="shared" ref="I10:J10" si="5">+I6-I9</f>
        <v>5307</v>
      </c>
      <c r="J10" s="2">
        <f t="shared" si="5"/>
        <v>0</v>
      </c>
      <c r="K10" s="2"/>
      <c r="L10" s="2"/>
      <c r="M10" s="2"/>
      <c r="N10" s="2"/>
      <c r="O10" s="2"/>
      <c r="P10" s="2"/>
      <c r="Q10" s="2"/>
      <c r="R10" s="2"/>
    </row>
    <row r="11" spans="1:18" x14ac:dyDescent="0.25">
      <c r="B11" t="s">
        <v>26</v>
      </c>
      <c r="C11" s="2"/>
      <c r="D11" s="2">
        <v>3517</v>
      </c>
      <c r="E11" s="2">
        <v>2970</v>
      </c>
      <c r="F11" s="2"/>
      <c r="G11" s="2"/>
      <c r="H11" s="2">
        <v>3189</v>
      </c>
      <c r="I11" s="2">
        <v>2894</v>
      </c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B12" t="s">
        <v>27</v>
      </c>
      <c r="C12" s="2"/>
      <c r="D12" s="2">
        <v>705</v>
      </c>
      <c r="E12" s="2">
        <v>692</v>
      </c>
      <c r="F12" s="2"/>
      <c r="G12" s="2"/>
      <c r="H12" s="2">
        <v>780</v>
      </c>
      <c r="I12" s="2">
        <v>745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B13" t="s">
        <v>28</v>
      </c>
      <c r="C13" s="2">
        <f t="shared" ref="C13:G13" si="6">+C10-SUM(C11:C12)</f>
        <v>0</v>
      </c>
      <c r="D13" s="2">
        <f t="shared" si="6"/>
        <v>1165</v>
      </c>
      <c r="E13" s="2">
        <f t="shared" si="6"/>
        <v>1486</v>
      </c>
      <c r="F13" s="2">
        <f t="shared" si="6"/>
        <v>0</v>
      </c>
      <c r="G13" s="2">
        <f t="shared" si="6"/>
        <v>0</v>
      </c>
      <c r="H13" s="2">
        <f>+H10-SUM(H11:H12)</f>
        <v>1342</v>
      </c>
      <c r="I13" s="2">
        <f t="shared" ref="I13:J13" si="7">+I10-SUM(I11:I12)</f>
        <v>1668</v>
      </c>
      <c r="J13" s="2">
        <f t="shared" si="7"/>
        <v>0</v>
      </c>
      <c r="K13" s="2"/>
      <c r="L13" s="2"/>
      <c r="M13" s="2"/>
      <c r="N13" s="2"/>
      <c r="O13" s="2"/>
      <c r="P13" s="2"/>
      <c r="Q13" s="2"/>
      <c r="R13" s="2"/>
    </row>
    <row r="14" spans="1:18" x14ac:dyDescent="0.25">
      <c r="B14" t="s">
        <v>29</v>
      </c>
      <c r="C14" s="2"/>
      <c r="D14" s="2">
        <v>-451</v>
      </c>
      <c r="E14" s="2">
        <v>-306</v>
      </c>
      <c r="F14" s="2"/>
      <c r="G14" s="2"/>
      <c r="H14" s="2">
        <v>-353</v>
      </c>
      <c r="I14" s="2">
        <v>-276</v>
      </c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B15" t="s">
        <v>30</v>
      </c>
      <c r="C15" s="2">
        <f t="shared" ref="C15:G15" si="8">+C13+C14</f>
        <v>0</v>
      </c>
      <c r="D15" s="2">
        <f t="shared" si="8"/>
        <v>714</v>
      </c>
      <c r="E15" s="2">
        <f t="shared" si="8"/>
        <v>1180</v>
      </c>
      <c r="F15" s="2">
        <f t="shared" si="8"/>
        <v>0</v>
      </c>
      <c r="G15" s="2">
        <f t="shared" si="8"/>
        <v>0</v>
      </c>
      <c r="H15" s="2">
        <f>+H13+H14</f>
        <v>989</v>
      </c>
      <c r="I15" s="2">
        <f t="shared" ref="I15:J15" si="9">+I13+I14</f>
        <v>1392</v>
      </c>
      <c r="J15" s="2">
        <f t="shared" si="9"/>
        <v>0</v>
      </c>
      <c r="K15" s="2"/>
      <c r="L15" s="2"/>
      <c r="M15" s="2"/>
      <c r="N15" s="2"/>
      <c r="O15" s="2"/>
      <c r="P15" s="2"/>
      <c r="Q15" s="2"/>
      <c r="R15" s="2"/>
    </row>
    <row r="16" spans="1:18" x14ac:dyDescent="0.25">
      <c r="B16" t="s">
        <v>31</v>
      </c>
      <c r="C16" s="2"/>
      <c r="D16" s="2">
        <v>259</v>
      </c>
      <c r="E16" s="2">
        <v>176</v>
      </c>
      <c r="F16" s="2"/>
      <c r="G16" s="2"/>
      <c r="H16" s="2">
        <v>148</v>
      </c>
      <c r="I16" s="2">
        <v>265</v>
      </c>
      <c r="J16" s="2"/>
      <c r="K16" s="2"/>
      <c r="L16" s="2"/>
      <c r="M16" s="2"/>
      <c r="N16" s="2"/>
      <c r="O16" s="2"/>
      <c r="P16" s="2"/>
      <c r="Q16" s="2"/>
      <c r="R16" s="2"/>
    </row>
    <row r="17" spans="2:18" x14ac:dyDescent="0.25">
      <c r="B17" t="s">
        <v>32</v>
      </c>
      <c r="C17" s="2">
        <f t="shared" ref="C17:G17" si="10">+C15-C16</f>
        <v>0</v>
      </c>
      <c r="D17" s="2">
        <f t="shared" si="10"/>
        <v>455</v>
      </c>
      <c r="E17" s="2">
        <f t="shared" si="10"/>
        <v>1004</v>
      </c>
      <c r="F17" s="2">
        <f t="shared" si="10"/>
        <v>0</v>
      </c>
      <c r="G17" s="2">
        <f t="shared" si="10"/>
        <v>0</v>
      </c>
      <c r="H17" s="2">
        <f>+H15-H16</f>
        <v>841</v>
      </c>
      <c r="I17" s="2">
        <f t="shared" ref="I17:J17" si="11">+I15-I16</f>
        <v>1127</v>
      </c>
      <c r="J17" s="2">
        <f t="shared" si="11"/>
        <v>0</v>
      </c>
      <c r="K17" s="2"/>
      <c r="L17" s="2"/>
      <c r="M17" s="2"/>
      <c r="N17" s="2"/>
      <c r="O17" s="2"/>
      <c r="P17" s="2"/>
      <c r="Q17" s="2"/>
      <c r="R17" s="2"/>
    </row>
    <row r="18" spans="2:18" x14ac:dyDescent="0.25">
      <c r="B18" t="s">
        <v>33</v>
      </c>
      <c r="C18" s="2"/>
      <c r="D18" s="2">
        <v>6</v>
      </c>
      <c r="E18" s="2">
        <v>-2</v>
      </c>
      <c r="F18" s="2"/>
      <c r="G18" s="2"/>
      <c r="H18" s="2">
        <v>5</v>
      </c>
      <c r="I18" s="2">
        <v>-5</v>
      </c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t="s">
        <v>34</v>
      </c>
      <c r="C19" s="2">
        <f t="shared" ref="C19:G19" si="12">+C17-C18</f>
        <v>0</v>
      </c>
      <c r="D19" s="2">
        <f t="shared" si="12"/>
        <v>449</v>
      </c>
      <c r="E19" s="2">
        <f t="shared" si="12"/>
        <v>1006</v>
      </c>
      <c r="F19" s="2">
        <f t="shared" si="12"/>
        <v>0</v>
      </c>
      <c r="G19" s="2">
        <f t="shared" si="12"/>
        <v>0</v>
      </c>
      <c r="H19" s="2">
        <f>+H17-H18</f>
        <v>836</v>
      </c>
      <c r="I19" s="2">
        <f t="shared" ref="I19:J19" si="13">+I17-I18</f>
        <v>1132</v>
      </c>
      <c r="J19" s="2">
        <f t="shared" si="13"/>
        <v>0</v>
      </c>
      <c r="K19" s="2"/>
      <c r="L19" s="2"/>
      <c r="M19" s="2"/>
      <c r="N19" s="2"/>
      <c r="O19" s="2"/>
      <c r="P19" s="2"/>
      <c r="Q19" s="2"/>
      <c r="R19" s="2"/>
    </row>
    <row r="20" spans="2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t="s">
        <v>35</v>
      </c>
      <c r="C21" s="2"/>
      <c r="D21" s="6">
        <v>0.64</v>
      </c>
      <c r="E21" s="6">
        <v>1.39</v>
      </c>
      <c r="F21" s="2"/>
      <c r="G21" s="2"/>
      <c r="H21" s="6">
        <v>1.19</v>
      </c>
      <c r="I21" s="6">
        <v>1.61</v>
      </c>
      <c r="J21" s="2"/>
      <c r="K21" s="2"/>
      <c r="L21" s="2"/>
      <c r="M21" s="2"/>
      <c r="N21" s="2"/>
      <c r="O21" s="2"/>
      <c r="P21" s="2"/>
      <c r="Q21" s="2"/>
      <c r="R21" s="2"/>
    </row>
    <row r="22" spans="2:18" x14ac:dyDescent="0.25">
      <c r="B22" t="s">
        <v>5</v>
      </c>
      <c r="C22" s="2" t="e">
        <f t="shared" ref="C22:G22" si="14">+C19/C21</f>
        <v>#DIV/0!</v>
      </c>
      <c r="D22" s="2">
        <f t="shared" si="14"/>
        <v>701.5625</v>
      </c>
      <c r="E22" s="2">
        <f t="shared" si="14"/>
        <v>723.74100719424462</v>
      </c>
      <c r="F22" s="2" t="e">
        <f t="shared" si="14"/>
        <v>#DIV/0!</v>
      </c>
      <c r="G22" s="2" t="e">
        <f t="shared" si="14"/>
        <v>#DIV/0!</v>
      </c>
      <c r="H22" s="2">
        <f>+H19/H21</f>
        <v>702.52100840336141</v>
      </c>
      <c r="I22" s="2">
        <f t="shared" ref="I22:J22" si="15">+I19/I21</f>
        <v>703.10559006211179</v>
      </c>
      <c r="J22" s="2" t="e">
        <f t="shared" si="15"/>
        <v>#DIV/0!</v>
      </c>
      <c r="K22" s="2"/>
      <c r="L22" s="2"/>
      <c r="M22" s="2"/>
      <c r="N22" s="2"/>
      <c r="O22" s="2"/>
      <c r="P22" s="2"/>
      <c r="Q22" s="2"/>
      <c r="R22" s="2"/>
    </row>
    <row r="23" spans="2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t="s">
        <v>37</v>
      </c>
      <c r="C24" s="2"/>
      <c r="D24" s="2"/>
      <c r="E24" s="2"/>
      <c r="F24" s="2"/>
      <c r="G24" s="7" t="e">
        <f t="shared" ref="G24:I26" si="16">+G4/C4-1</f>
        <v>#DIV/0!</v>
      </c>
      <c r="H24" s="7">
        <f t="shared" si="16"/>
        <v>0.11922054915854741</v>
      </c>
      <c r="I24" s="7">
        <f t="shared" si="16"/>
        <v>0.12671718105094554</v>
      </c>
      <c r="J24" s="7" t="e">
        <f>+J4/F4-1</f>
        <v>#DIV/0!</v>
      </c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t="s">
        <v>38</v>
      </c>
      <c r="C25" s="2"/>
      <c r="D25" s="2"/>
      <c r="E25" s="2"/>
      <c r="F25" s="2"/>
      <c r="G25" s="7" t="e">
        <f t="shared" si="16"/>
        <v>#DIV/0!</v>
      </c>
      <c r="H25" s="7">
        <f t="shared" si="16"/>
        <v>1.216869478246374E-2</v>
      </c>
      <c r="I25" s="7">
        <f t="shared" si="16"/>
        <v>9.6377534064473469E-3</v>
      </c>
      <c r="J25" s="7" t="e">
        <f t="shared" ref="J25:J26" si="17">+J5/F5-1</f>
        <v>#DIV/0!</v>
      </c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t="s">
        <v>36</v>
      </c>
      <c r="C26" s="2"/>
      <c r="D26" s="2"/>
      <c r="E26" s="2"/>
      <c r="F26" s="2"/>
      <c r="G26" s="7" t="e">
        <f t="shared" si="16"/>
        <v>#DIV/0!</v>
      </c>
      <c r="H26" s="7">
        <f t="shared" si="16"/>
        <v>9.1218278538414577E-2</v>
      </c>
      <c r="I26" s="7">
        <f t="shared" si="16"/>
        <v>9.5051907779425626E-2</v>
      </c>
      <c r="J26" s="7" t="e">
        <f t="shared" si="17"/>
        <v>#DIV/0!</v>
      </c>
      <c r="K26" s="2"/>
      <c r="L26" s="2"/>
      <c r="M26" s="2"/>
      <c r="N26" s="2"/>
      <c r="O26" s="2"/>
      <c r="P26" s="2"/>
      <c r="Q26" s="2"/>
      <c r="R26" s="2"/>
    </row>
    <row r="27" spans="2:18" x14ac:dyDescent="0.25">
      <c r="B27" t="s">
        <v>40</v>
      </c>
      <c r="C27" s="7" t="e">
        <f t="shared" ref="C27:J27" si="18">+C10/C6</f>
        <v>#DIV/0!</v>
      </c>
      <c r="D27" s="7">
        <f t="shared" si="18"/>
        <v>0.23489142757477979</v>
      </c>
      <c r="E27" s="7">
        <f t="shared" si="18"/>
        <v>0.23136038829715519</v>
      </c>
      <c r="F27" s="7" t="e">
        <f t="shared" si="18"/>
        <v>#DIV/0!</v>
      </c>
      <c r="G27" s="7" t="e">
        <f t="shared" si="18"/>
        <v>#DIV/0!</v>
      </c>
      <c r="H27" s="7">
        <f t="shared" si="18"/>
        <v>0.21221929193638617</v>
      </c>
      <c r="I27" s="7">
        <f>+I10/I6</f>
        <v>0.21780349667569565</v>
      </c>
      <c r="J27" s="7" t="e">
        <f t="shared" ref="J27" si="19">+J10/J6</f>
        <v>#DIV/0!</v>
      </c>
      <c r="K27" s="2"/>
      <c r="L27" s="2"/>
      <c r="M27" s="2"/>
      <c r="N27" s="2"/>
      <c r="O27" s="2"/>
      <c r="P27" s="2"/>
      <c r="Q27" s="2"/>
      <c r="R27" s="2"/>
    </row>
    <row r="28" spans="2:18" x14ac:dyDescent="0.25">
      <c r="B28" t="s">
        <v>39</v>
      </c>
      <c r="C28" s="7" t="e">
        <f t="shared" ref="C28:J28" si="20">+C13/C6</f>
        <v>#DIV/0!</v>
      </c>
      <c r="D28" s="7">
        <f t="shared" si="20"/>
        <v>5.0797941920293015E-2</v>
      </c>
      <c r="E28" s="7">
        <f t="shared" si="20"/>
        <v>6.6783515347624819E-2</v>
      </c>
      <c r="F28" s="7" t="e">
        <f t="shared" si="20"/>
        <v>#DIV/0!</v>
      </c>
      <c r="G28" s="7" t="e">
        <f t="shared" si="20"/>
        <v>#DIV/0!</v>
      </c>
      <c r="H28" s="7">
        <f t="shared" si="20"/>
        <v>5.3624230799968031E-2</v>
      </c>
      <c r="I28" s="7">
        <f>+I13/I6</f>
        <v>6.8456045309037178E-2</v>
      </c>
      <c r="J28" s="7" t="e">
        <f t="shared" ref="J28" si="21">+J13/J6</f>
        <v>#DIV/0!</v>
      </c>
      <c r="K28" s="2"/>
      <c r="L28" s="2"/>
      <c r="M28" s="2"/>
      <c r="N28" s="2"/>
      <c r="O28" s="2"/>
      <c r="P28" s="2"/>
      <c r="Q28" s="2"/>
      <c r="R28" s="2"/>
    </row>
    <row r="29" spans="2:18" x14ac:dyDescent="0.25">
      <c r="B29" t="s">
        <v>41</v>
      </c>
      <c r="C29" s="7" t="e">
        <f t="shared" ref="C29:J29" si="22">+C16/C15</f>
        <v>#DIV/0!</v>
      </c>
      <c r="D29" s="7">
        <f t="shared" si="22"/>
        <v>0.36274509803921567</v>
      </c>
      <c r="E29" s="7">
        <f t="shared" si="22"/>
        <v>0.14915254237288136</v>
      </c>
      <c r="F29" s="7" t="e">
        <f t="shared" si="22"/>
        <v>#DIV/0!</v>
      </c>
      <c r="G29" s="7" t="e">
        <f t="shared" si="22"/>
        <v>#DIV/0!</v>
      </c>
      <c r="H29" s="7">
        <f t="shared" si="22"/>
        <v>0.14964610717896865</v>
      </c>
      <c r="I29" s="7">
        <f>+I16/I15</f>
        <v>0.1903735632183908</v>
      </c>
      <c r="J29" s="7" t="e">
        <f t="shared" ref="J29" si="23">+J16/J15</f>
        <v>#DIV/0!</v>
      </c>
      <c r="K29" s="2"/>
      <c r="L29" s="2"/>
      <c r="M29" s="2"/>
      <c r="N29" s="2"/>
      <c r="O29" s="2"/>
      <c r="P29" s="2"/>
      <c r="Q29" s="2"/>
      <c r="R29" s="2"/>
    </row>
    <row r="30" spans="2:18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3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3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3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3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3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3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3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3:1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3:1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3:1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3:1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3:1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3:1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3:1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3:1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3:1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3:1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3:1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3:1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3:1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3:1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3:1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3:1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3:1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3:1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3:1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3:1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3:1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3:1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3:1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3:1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3:1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3:1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3:1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3:1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3:1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3:1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3:1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3:1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3:1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3:1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3:1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3:1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3:1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3:1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3:1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3:1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3:1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3:1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3:1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3:1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3:1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3:1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3:1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3:1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3:1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</sheetData>
  <hyperlinks>
    <hyperlink ref="A1" location="Main!A1" display="Main" xr:uid="{705E78FB-45FF-47E8-B309-0C948D9E29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2024-10-30T11:11:26Z</dcterms:created>
  <dcterms:modified xsi:type="dcterms:W3CDTF">2025-01-09T13:49:01Z</dcterms:modified>
</cp:coreProperties>
</file>