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C9B5537-A4AF-41BB-AA47-A28C11105795}" xr6:coauthVersionLast="47" xr6:coauthVersionMax="47" xr10:uidLastSave="{00000000-0000-0000-0000-000000000000}"/>
  <bookViews>
    <workbookView xWindow="-105" yWindow="0" windowWidth="19410" windowHeight="20925" xr2:uid="{B83FB058-491B-4D22-AD19-347C342CA38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2" l="1"/>
  <c r="H25" i="2"/>
  <c r="G25" i="2"/>
  <c r="F25" i="2"/>
  <c r="E25" i="2"/>
  <c r="D25" i="2"/>
  <c r="C25" i="2"/>
  <c r="I25" i="2"/>
  <c r="C24" i="2"/>
  <c r="J24" i="2"/>
  <c r="H24" i="2"/>
  <c r="G24" i="2"/>
  <c r="F24" i="2"/>
  <c r="E24" i="2"/>
  <c r="D24" i="2"/>
  <c r="I24" i="2"/>
  <c r="J23" i="2"/>
  <c r="H23" i="2"/>
  <c r="G23" i="2"/>
  <c r="F23" i="2"/>
  <c r="E23" i="2"/>
  <c r="D23" i="2"/>
  <c r="C23" i="2"/>
  <c r="I23" i="2"/>
  <c r="J22" i="2"/>
  <c r="H22" i="2"/>
  <c r="G22" i="2"/>
  <c r="I22" i="2"/>
  <c r="J19" i="2"/>
  <c r="H19" i="2"/>
  <c r="G19" i="2"/>
  <c r="F19" i="2"/>
  <c r="E19" i="2"/>
  <c r="D19" i="2"/>
  <c r="C19" i="2"/>
  <c r="I19" i="2"/>
  <c r="J17" i="2"/>
  <c r="I17" i="2"/>
  <c r="H17" i="2"/>
  <c r="G17" i="2"/>
  <c r="F17" i="2"/>
  <c r="D17" i="2"/>
  <c r="C17" i="2"/>
  <c r="E17" i="2"/>
  <c r="J15" i="2"/>
  <c r="H15" i="2"/>
  <c r="G15" i="2"/>
  <c r="F15" i="2"/>
  <c r="D15" i="2"/>
  <c r="C15" i="2"/>
  <c r="I15" i="2"/>
  <c r="J11" i="2"/>
  <c r="H11" i="2"/>
  <c r="G11" i="2"/>
  <c r="F11" i="2"/>
  <c r="D11" i="2"/>
  <c r="C11" i="2"/>
  <c r="J6" i="2"/>
  <c r="I6" i="2"/>
  <c r="I11" i="2" s="1"/>
  <c r="H6" i="2"/>
  <c r="G6" i="2"/>
  <c r="F6" i="2"/>
  <c r="D6" i="2"/>
  <c r="C6" i="2"/>
  <c r="E6" i="2"/>
  <c r="E11" i="2" s="1"/>
  <c r="E15" i="2" s="1"/>
  <c r="H7" i="1"/>
  <c r="H6" i="1"/>
  <c r="H5" i="1"/>
  <c r="H4" i="1"/>
</calcChain>
</file>

<file path=xl/sharedStrings.xml><?xml version="1.0" encoding="utf-8"?>
<sst xmlns="http://schemas.openxmlformats.org/spreadsheetml/2006/main" count="42" uniqueCount="38">
  <si>
    <t>Tump Media</t>
  </si>
  <si>
    <t>numbers in mio USD</t>
  </si>
  <si>
    <t>DJT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</si>
  <si>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</si>
  <si>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</si>
  <si>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</si>
  <si>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</si>
  <si>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</si>
  <si>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</si>
  <si>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</si>
  <si>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</si>
  <si>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</si>
  <si>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</si>
  <si>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</si>
  <si>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</si>
  <si>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</si>
  <si>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</si>
  <si>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</si>
  <si>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</si>
  <si>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</si>
  <si>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Cost of Sales</t>
  </si>
  <si>
    <t>Gross Profit</t>
  </si>
  <si>
    <t>R&amp;D</t>
  </si>
  <si>
    <t>G&amp;A</t>
  </si>
  <si>
    <t>S&amp;M</t>
  </si>
  <si>
    <t>D&amp;A</t>
  </si>
  <si>
    <t>Operating Income</t>
  </si>
  <si>
    <t>Interest Income</t>
  </si>
  <si>
    <t>Interest Expense</t>
  </si>
  <si>
    <t>Other Income</t>
  </si>
  <si>
    <t>Pretax Income</t>
  </si>
  <si>
    <t>Tax Expense</t>
  </si>
  <si>
    <t>Net Income</t>
  </si>
  <si>
    <t>EPS</t>
  </si>
  <si>
    <t>Revenue YoY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</si>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</sst>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" fontId="0" fillId="0" borderId="0" xfId="0" applyNumberFormat="1"/>
    <xf numFmtId="3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3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wacspa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9593-2E7A-4CCD-8BE3-41EC9D328476}">
  <dimension ref="A1:I7"/>
  <sheetViews>
    <sheetView tabSelected="1" zoomScale="200" zoomScaleNormal="200" workbookViewId="0">
      <selection activeCell="H7" sqref="H7"/>
    </sheetView>
  </sheetViews>
  <sheetFormatPr defaultRowHeight="15" x14ac:dyDescent="0.25"/>
  <cols>
    <col min="1" max="1" width="5" customWidth="1"/>
  </cols>
  <sheetData>
    <row r="1" spans="1:9" x14ac:dyDescent="0.25">
      <c r="A1" s="1" t="s">
        <v>0</v>
      </c>
    </row>
    <row r="2" spans="1:9" x14ac:dyDescent="0.25">
      <c r="A2" t="s">
        <v>1</v>
      </c>
      <c r="G2" t="s">
        <v>4</v>
      </c>
      <c r="H2">
        <v>41.21</v>
      </c>
    </row>
    <row r="3" spans="1:9" x14ac:dyDescent="0.25">
      <c r="G3" t="s">
        <v>5</v>
      </c>
      <c r="H3" s="3">
        <v>216.92444800000001</v>
      </c>
      <c r="I3" s="5" t="s">
        <v>10</v>
      </c>
    </row>
    <row r="4" spans="1:9" x14ac:dyDescent="0.25">
      <c r="B4" t="s">
        <v>2</v>
      </c>
      <c r="G4" t="s">
        <v>6</v>
      </c>
      <c r="H4" s="3">
        <f>+H2*H3</f>
        <v>8939.4565020800001</v>
      </c>
    </row>
    <row r="5" spans="1:9" x14ac:dyDescent="0.25">
      <c r="B5" s="4" t="s">
        <v>3</v>
      </c>
      <c r="G5" t="s">
        <v>7</v>
      </c>
      <c r="H5" s="3">
        <f>372.1357+300.7425</f>
        <v>672.87819999999999</v>
      </c>
      <c r="I5" s="5" t="s">
        <v>10</v>
      </c>
    </row>
    <row r="6" spans="1:9" x14ac:dyDescent="0.25">
      <c r="G6" t="s">
        <v>8</v>
      </c>
      <c r="H6" s="3">
        <f>4.6836+4.7499</f>
        <v>9.4335000000000004</v>
      </c>
      <c r="I6" s="5" t="s">
        <v>10</v>
      </c>
    </row>
    <row r="7" spans="1:9" x14ac:dyDescent="0.25">
      <c r="G7" t="s">
        <v>9</v>
      </c>
      <c r="H7" s="3">
        <f>+H4-H5+H6</f>
        <v>8276.0118020800001</v>
      </c>
    </row>
  </sheetData>
  <hyperlinks>
    <hyperlink ref="B5" r:id="rId1" xr:uid="{4A5ED984-F958-4618-8B97-7C773D5A1B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1FC6-8549-4010-B8A2-DE497BD260D6}">
  <dimension ref="A1:AH291"/>
  <sheetViews>
    <sheetView zoomScale="200" zoomScaleNormal="200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J25" sqref="C25:J25"/>
    </sheetView>
  </sheetViews>
  <sheetFormatPr defaultRowHeight="15" x14ac:dyDescent="0.25"/>
  <cols>
    <col min="1" max="1" width="5.42578125" bestFit="1" customWidth="1"/>
    <col min="2" max="2" width="25.85546875" customWidth="1"/>
  </cols>
  <sheetData>
    <row r="1" spans="1:34" x14ac:dyDescent="0.25">
      <c r="A1" s="4" t="s">
        <v>11</v>
      </c>
    </row>
    <row r="2" spans="1:34" x14ac:dyDescent="0.25"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10</v>
      </c>
      <c r="J2" s="5" t="s">
        <v>18</v>
      </c>
    </row>
    <row r="3" spans="1:34" x14ac:dyDescent="0.25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B4" s="1" t="s">
        <v>19</v>
      </c>
      <c r="C4" s="6"/>
      <c r="D4" s="6"/>
      <c r="E4" s="6">
        <v>1.0712999999999999</v>
      </c>
      <c r="F4" s="6"/>
      <c r="G4" s="6"/>
      <c r="H4" s="6"/>
      <c r="I4" s="6">
        <v>1.0108999999999999</v>
      </c>
      <c r="J4" s="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B5" t="s">
        <v>20</v>
      </c>
      <c r="C5" s="3"/>
      <c r="D5" s="3"/>
      <c r="E5" s="3">
        <v>4.1300000000000003E-2</v>
      </c>
      <c r="F5" s="3"/>
      <c r="G5" s="3"/>
      <c r="H5" s="3"/>
      <c r="I5" s="3">
        <v>0.12330000000000001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B6" t="s">
        <v>21</v>
      </c>
      <c r="C6" s="3">
        <f t="shared" ref="C6:D6" si="0">+C4-C5</f>
        <v>0</v>
      </c>
      <c r="D6" s="3">
        <f t="shared" si="0"/>
        <v>0</v>
      </c>
      <c r="E6" s="3">
        <f>+E4-E5</f>
        <v>1.0299999999999998</v>
      </c>
      <c r="F6" s="3">
        <f t="shared" ref="F6:J6" si="1">+F4-F5</f>
        <v>0</v>
      </c>
      <c r="G6" s="3">
        <f t="shared" si="1"/>
        <v>0</v>
      </c>
      <c r="H6" s="3">
        <f t="shared" si="1"/>
        <v>0</v>
      </c>
      <c r="I6" s="3">
        <f t="shared" si="1"/>
        <v>0.88759999999999994</v>
      </c>
      <c r="J6" s="3">
        <f t="shared" si="1"/>
        <v>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5">
      <c r="B7" t="s">
        <v>22</v>
      </c>
      <c r="C7" s="3"/>
      <c r="D7" s="3"/>
      <c r="E7" s="3">
        <v>2.2027000000000001</v>
      </c>
      <c r="F7" s="3"/>
      <c r="G7" s="3"/>
      <c r="H7" s="3"/>
      <c r="I7" s="3">
        <v>3.8936999999999999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B8" t="s">
        <v>24</v>
      </c>
      <c r="C8" s="3"/>
      <c r="D8" s="3"/>
      <c r="E8" s="3">
        <v>0.33360000000000001</v>
      </c>
      <c r="F8" s="3"/>
      <c r="G8" s="3"/>
      <c r="H8" s="3"/>
      <c r="I8" s="3">
        <v>2.1894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5">
      <c r="B9" t="s">
        <v>23</v>
      </c>
      <c r="C9" s="3"/>
      <c r="D9" s="3"/>
      <c r="E9" s="3">
        <v>1.5089999999999999</v>
      </c>
      <c r="F9" s="3"/>
      <c r="G9" s="3"/>
      <c r="H9" s="3"/>
      <c r="I9" s="3">
        <v>17.696999999999999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B10" t="s">
        <v>25</v>
      </c>
      <c r="C10" s="3"/>
      <c r="D10" s="3"/>
      <c r="E10" s="3">
        <v>1.47E-2</v>
      </c>
      <c r="F10" s="3"/>
      <c r="G10" s="3"/>
      <c r="H10" s="3"/>
      <c r="I10" s="3">
        <v>0.76219999999999999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B11" t="s">
        <v>26</v>
      </c>
      <c r="C11" s="3">
        <f t="shared" ref="C11:H11" si="2">+C6-SUM(C7:C10)</f>
        <v>0</v>
      </c>
      <c r="D11" s="3">
        <f t="shared" si="2"/>
        <v>0</v>
      </c>
      <c r="E11" s="3">
        <f t="shared" si="2"/>
        <v>-3.0300000000000007</v>
      </c>
      <c r="F11" s="3">
        <f t="shared" si="2"/>
        <v>0</v>
      </c>
      <c r="G11" s="3">
        <f t="shared" si="2"/>
        <v>0</v>
      </c>
      <c r="H11" s="3">
        <f t="shared" si="2"/>
        <v>0</v>
      </c>
      <c r="I11" s="3">
        <f>+I6-SUM(I7:I10)</f>
        <v>-23.654699999999998</v>
      </c>
      <c r="J11" s="3">
        <f t="shared" ref="J11" si="3">+J6-SUM(J7:J10)</f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B12" t="s">
        <v>27</v>
      </c>
      <c r="C12" s="3"/>
      <c r="D12" s="3"/>
      <c r="E12" s="3">
        <v>0</v>
      </c>
      <c r="F12" s="3"/>
      <c r="G12" s="3"/>
      <c r="H12" s="3"/>
      <c r="I12" s="3">
        <v>4.6529999999999996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B13" t="s">
        <v>28</v>
      </c>
      <c r="C13" s="3"/>
      <c r="D13" s="3"/>
      <c r="E13" s="3">
        <v>15.071899999999999</v>
      </c>
      <c r="F13" s="3"/>
      <c r="G13" s="3"/>
      <c r="H13" s="3"/>
      <c r="I13" s="3">
        <v>0.2467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B14" t="s">
        <v>29</v>
      </c>
      <c r="C14" s="3"/>
      <c r="D14" s="3"/>
      <c r="E14" s="3">
        <v>-7.9311999999999996</v>
      </c>
      <c r="F14" s="3"/>
      <c r="G14" s="3"/>
      <c r="H14" s="3"/>
      <c r="I14" s="3">
        <v>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B15" t="s">
        <v>30</v>
      </c>
      <c r="C15" s="3">
        <f t="shared" ref="C15:H15" si="4">+C11+C12-C13+C14</f>
        <v>0</v>
      </c>
      <c r="D15" s="3">
        <f t="shared" si="4"/>
        <v>0</v>
      </c>
      <c r="E15" s="3">
        <f t="shared" si="4"/>
        <v>-26.033100000000001</v>
      </c>
      <c r="F15" s="3">
        <f t="shared" si="4"/>
        <v>0</v>
      </c>
      <c r="G15" s="3">
        <f t="shared" si="4"/>
        <v>0</v>
      </c>
      <c r="H15" s="3">
        <f t="shared" si="4"/>
        <v>0</v>
      </c>
      <c r="I15" s="3">
        <f>+I11+I12-I13+I14</f>
        <v>-19.2484</v>
      </c>
      <c r="J15" s="3">
        <f t="shared" ref="J15" si="5">+J11+J12-J13+J14</f>
        <v>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B16" t="s">
        <v>31</v>
      </c>
      <c r="C16" s="3"/>
      <c r="D16" s="3"/>
      <c r="E16" s="3">
        <v>0</v>
      </c>
      <c r="F16" s="3"/>
      <c r="G16" s="3"/>
      <c r="H16" s="3"/>
      <c r="I16" s="3">
        <v>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2:34" x14ac:dyDescent="0.25">
      <c r="B17" t="s">
        <v>32</v>
      </c>
      <c r="C17" s="3">
        <f t="shared" ref="C17:D17" si="6">+C15-C16</f>
        <v>0</v>
      </c>
      <c r="D17" s="3">
        <f t="shared" si="6"/>
        <v>0</v>
      </c>
      <c r="E17" s="3">
        <f>+E15-E16</f>
        <v>-26.033100000000001</v>
      </c>
      <c r="F17" s="3">
        <f t="shared" ref="F17:J17" si="7">+F15-F16</f>
        <v>0</v>
      </c>
      <c r="G17" s="3">
        <f t="shared" si="7"/>
        <v>0</v>
      </c>
      <c r="H17" s="3">
        <f t="shared" si="7"/>
        <v>0</v>
      </c>
      <c r="I17" s="3">
        <f t="shared" si="7"/>
        <v>-19.2484</v>
      </c>
      <c r="J17" s="3">
        <f t="shared" si="7"/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2:34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2:34" x14ac:dyDescent="0.25">
      <c r="B19" t="s">
        <v>33</v>
      </c>
      <c r="C19" s="2" t="e">
        <f t="shared" ref="C19:H19" si="8">+C17/C20</f>
        <v>#DIV/0!</v>
      </c>
      <c r="D19" s="2" t="e">
        <f t="shared" si="8"/>
        <v>#DIV/0!</v>
      </c>
      <c r="E19" s="2">
        <f t="shared" si="8"/>
        <v>-0.29752114285714287</v>
      </c>
      <c r="F19" s="2" t="e">
        <f t="shared" si="8"/>
        <v>#DIV/0!</v>
      </c>
      <c r="G19" s="2" t="e">
        <f t="shared" si="8"/>
        <v>#DIV/0!</v>
      </c>
      <c r="H19" s="2" t="e">
        <f t="shared" si="8"/>
        <v>#DIV/0!</v>
      </c>
      <c r="I19" s="2">
        <f>+I17/I20</f>
        <v>-9.584241619446246E-2</v>
      </c>
      <c r="J19" s="2" t="e">
        <f t="shared" ref="J19" si="9">+J17/J20</f>
        <v>#DIV/0!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2:34" x14ac:dyDescent="0.25">
      <c r="B20" t="s">
        <v>5</v>
      </c>
      <c r="C20" s="3"/>
      <c r="D20" s="3"/>
      <c r="E20" s="3">
        <v>87.5</v>
      </c>
      <c r="F20" s="3"/>
      <c r="G20" s="3"/>
      <c r="H20" s="3"/>
      <c r="I20" s="3">
        <v>200.83383499999999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2:34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2:34" x14ac:dyDescent="0.25">
      <c r="B22" t="s">
        <v>34</v>
      </c>
      <c r="C22" s="3"/>
      <c r="D22" s="3"/>
      <c r="E22" s="3"/>
      <c r="F22" s="3"/>
      <c r="G22" s="7" t="e">
        <f t="shared" ref="G22:H22" si="10">+G4/C4-1</f>
        <v>#DIV/0!</v>
      </c>
      <c r="H22" s="7" t="e">
        <f t="shared" si="10"/>
        <v>#DIV/0!</v>
      </c>
      <c r="I22" s="7">
        <f>+I4/E4-1</f>
        <v>-5.6380098945206791E-2</v>
      </c>
      <c r="J22" s="7" t="e">
        <f t="shared" ref="J22" si="11">+J4/F4-1</f>
        <v>#DIV/0!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2:34" x14ac:dyDescent="0.25">
      <c r="B23" t="s">
        <v>35</v>
      </c>
      <c r="C23" s="7" t="e">
        <f t="shared" ref="C23:J23" si="12">+C6/C4</f>
        <v>#DIV/0!</v>
      </c>
      <c r="D23" s="7" t="e">
        <f t="shared" si="12"/>
        <v>#DIV/0!</v>
      </c>
      <c r="E23" s="7">
        <f t="shared" si="12"/>
        <v>0.96144870717819464</v>
      </c>
      <c r="F23" s="7" t="e">
        <f t="shared" si="12"/>
        <v>#DIV/0!</v>
      </c>
      <c r="G23" s="7" t="e">
        <f t="shared" si="12"/>
        <v>#DIV/0!</v>
      </c>
      <c r="H23" s="7" t="e">
        <f t="shared" si="12"/>
        <v>#DIV/0!</v>
      </c>
      <c r="I23" s="7">
        <f>+I6/I4</f>
        <v>0.87802947868236225</v>
      </c>
      <c r="J23" s="7" t="e">
        <f t="shared" ref="J23" si="13">+J6/J4</f>
        <v>#DIV/0!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2:34" x14ac:dyDescent="0.25">
      <c r="B24" t="s">
        <v>36</v>
      </c>
      <c r="C24" s="7" t="e">
        <f t="shared" ref="C24:J24" si="14">+C11/C4</f>
        <v>#DIV/0!</v>
      </c>
      <c r="D24" s="7" t="e">
        <f t="shared" si="14"/>
        <v>#DIV/0!</v>
      </c>
      <c r="E24" s="7">
        <f t="shared" si="14"/>
        <v>-2.8283394007280882</v>
      </c>
      <c r="F24" s="7" t="e">
        <f t="shared" si="14"/>
        <v>#DIV/0!</v>
      </c>
      <c r="G24" s="7" t="e">
        <f t="shared" si="14"/>
        <v>#DIV/0!</v>
      </c>
      <c r="H24" s="7" t="e">
        <f t="shared" si="14"/>
        <v>#DIV/0!</v>
      </c>
      <c r="I24" s="7">
        <f>+I11/I4</f>
        <v>-23.399643881689585</v>
      </c>
      <c r="J24" s="7" t="e">
        <f t="shared" ref="J24" si="15">+J11/J4</f>
        <v>#DIV/0!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2:34" x14ac:dyDescent="0.25">
      <c r="B25" t="s">
        <v>37</v>
      </c>
      <c r="C25" s="7" t="e">
        <f t="shared" ref="C25:J25" si="16">+C16/C15</f>
        <v>#DIV/0!</v>
      </c>
      <c r="D25" s="7" t="e">
        <f t="shared" si="16"/>
        <v>#DIV/0!</v>
      </c>
      <c r="E25" s="7">
        <f t="shared" si="16"/>
        <v>0</v>
      </c>
      <c r="F25" s="7" t="e">
        <f t="shared" si="16"/>
        <v>#DIV/0!</v>
      </c>
      <c r="G25" s="7" t="e">
        <f t="shared" si="16"/>
        <v>#DIV/0!</v>
      </c>
      <c r="H25" s="7" t="e">
        <f t="shared" si="16"/>
        <v>#DIV/0!</v>
      </c>
      <c r="I25" s="7">
        <f>+I16/I15</f>
        <v>0</v>
      </c>
      <c r="J25" s="7" t="e">
        <f t="shared" ref="J25" si="17">+J16/J15</f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2:34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2:34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2:34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2:34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2:34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2:34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2:34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3:34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3:34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3:34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3:34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3:34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3:34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3:34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3:34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3:34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3:34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3:34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3:34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3:34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3:34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3:34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3:34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3:34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3:34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3:34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3:34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3:34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3:34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3:34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3:34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3:34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3:34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3:34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3:34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3:34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3:34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3:34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3:34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3:34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3:34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3:34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3:34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3:34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3:34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3:34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3:34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3:34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3:34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3:34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3:34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3:34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3:34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3:34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3:34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3:34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3:34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3:34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3:34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3:34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3:34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3:34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3:34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3:34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3:34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3:34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3:34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3:34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3:34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3:34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3:34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3:34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3:34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3:34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3:34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3:34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3:34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3:34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3:34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3:34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3:34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3:34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3:34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3:34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3:34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3:34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3:34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3:34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3:34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3:34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3:34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3:34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3:34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3:34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3:34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3:34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3:34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3:34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3:34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3:34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3:34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3:34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3:34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3:34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3:34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3:34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3:34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3:34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3:34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3:34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3:34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3:34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3:34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3:34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3:34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3:34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3:34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3:34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3:34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3:34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3:34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3:34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3:34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3:34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3:34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3:34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3:34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3:34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3:34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3:34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3:34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3:34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3:34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3:34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3:34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3:34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3:34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3:34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3:34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3:34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3:34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3:34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3:34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3:34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3:34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3:34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3:34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3:34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3:34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3:34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3:34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3:34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3:34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3:34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3:34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3:34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3:34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3:34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3:34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3:34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3:34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3:34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3:34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3:34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3:34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3:34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3:34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3:34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3:34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3:34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3:34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3:34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3:34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3:34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3:34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3:34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3:34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3:34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3:34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3:34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3:34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3:34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3:34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3:34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3:34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3:34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3:34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3:34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3:34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3:34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3:34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3:34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3:34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3:34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3:34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3:34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3:34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3:34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3:34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3:34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3:34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3:34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3:34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3:34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3:34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3:34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3:34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3:34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3:34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3:34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3:34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3:34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3:34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3:34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3:34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3:34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3:34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3:34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3:34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3:34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3:34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3:34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3:34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3:34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3:34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3:34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3:34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3:34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3:34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3:34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3:34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3:34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3:34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3:34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3:34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3:34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3:34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3:34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3:34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3:34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3:34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3:34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3:34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3:34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3:34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3:34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3:34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3:34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3:34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3:34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3:34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3:34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3:34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3:34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3:34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3:34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3:34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3:34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3:34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3:34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3:34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3:34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3:34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3:34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3:34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3:34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</sheetData>
  <hyperlinks>
    <hyperlink ref="A1" location="Main!A1" display="Main" xr:uid="{5E1D8DA5-7587-4D50-A48D-B007E8DC94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2025-01-16T12:11:53Z</dcterms:created>
  <dcterms:modified xsi:type="dcterms:W3CDTF">2025-01-16T12:29:49Z</dcterms:modified>
</cp:coreProperties>
</file>