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8_{D1A96645-511C-46B4-AF0B-F1A4EDBCF163}" xr6:coauthVersionLast="47" xr6:coauthVersionMax="47" xr10:uidLastSave="{00000000-0000-0000-0000-000000000000}"/>
  <bookViews>
    <workbookView xWindow="-105" yWindow="0" windowWidth="19410" windowHeight="20925" xr2:uid="{3315A4CF-E10B-4E25-9E09-62502A0E79F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0" i="2" l="1"/>
  <c r="J39" i="2"/>
  <c r="J38" i="2"/>
  <c r="H40" i="2"/>
  <c r="G40" i="2"/>
  <c r="F40" i="2"/>
  <c r="E40" i="2"/>
  <c r="D40" i="2"/>
  <c r="C40" i="2"/>
  <c r="H39" i="2"/>
  <c r="G39" i="2"/>
  <c r="F39" i="2"/>
  <c r="E39" i="2"/>
  <c r="D39" i="2"/>
  <c r="C39" i="2"/>
  <c r="H38" i="2"/>
  <c r="G38" i="2"/>
  <c r="F38" i="2"/>
  <c r="E38" i="2"/>
  <c r="D38" i="2"/>
  <c r="C38" i="2"/>
  <c r="I40" i="2"/>
  <c r="I39" i="2"/>
  <c r="I38" i="2"/>
  <c r="J37" i="2"/>
  <c r="H37" i="2"/>
  <c r="G37" i="2"/>
  <c r="I37" i="2"/>
  <c r="G36" i="2"/>
  <c r="H36" i="2"/>
  <c r="J36" i="2"/>
  <c r="I36" i="2"/>
  <c r="J35" i="2"/>
  <c r="H35" i="2"/>
  <c r="G35" i="2"/>
  <c r="I35" i="2"/>
  <c r="H34" i="2"/>
  <c r="G34" i="2"/>
  <c r="H33" i="2"/>
  <c r="G33" i="2"/>
  <c r="H32" i="2"/>
  <c r="G32" i="2"/>
  <c r="J34" i="2"/>
  <c r="J33" i="2"/>
  <c r="J32" i="2"/>
  <c r="I34" i="2"/>
  <c r="I33" i="2"/>
  <c r="I32" i="2"/>
  <c r="E6" i="2"/>
  <c r="I6" i="2"/>
  <c r="J18" i="2"/>
  <c r="J22" i="2" s="1"/>
  <c r="J25" i="2" s="1"/>
  <c r="J27" i="2" s="1"/>
  <c r="J29" i="2" s="1"/>
  <c r="H18" i="2"/>
  <c r="H22" i="2" s="1"/>
  <c r="H25" i="2" s="1"/>
  <c r="H27" i="2" s="1"/>
  <c r="H29" i="2" s="1"/>
  <c r="G18" i="2"/>
  <c r="G22" i="2" s="1"/>
  <c r="G25" i="2" s="1"/>
  <c r="G27" i="2" s="1"/>
  <c r="G29" i="2" s="1"/>
  <c r="F18" i="2"/>
  <c r="F22" i="2" s="1"/>
  <c r="F25" i="2" s="1"/>
  <c r="F27" i="2" s="1"/>
  <c r="F29" i="2" s="1"/>
  <c r="E18" i="2"/>
  <c r="E22" i="2" s="1"/>
  <c r="E25" i="2" s="1"/>
  <c r="E27" i="2" s="1"/>
  <c r="E29" i="2" s="1"/>
  <c r="D18" i="2"/>
  <c r="D22" i="2" s="1"/>
  <c r="D25" i="2" s="1"/>
  <c r="D27" i="2" s="1"/>
  <c r="D29" i="2" s="1"/>
  <c r="C18" i="2"/>
  <c r="C22" i="2" s="1"/>
  <c r="C25" i="2" s="1"/>
  <c r="C27" i="2" s="1"/>
  <c r="C29" i="2" s="1"/>
  <c r="I18" i="2"/>
  <c r="I22" i="2" s="1"/>
  <c r="I25" i="2" s="1"/>
  <c r="I27" i="2" s="1"/>
  <c r="I29" i="2" s="1"/>
  <c r="I7" i="1"/>
  <c r="I5" i="1"/>
  <c r="I4" i="1"/>
  <c r="I3" i="1"/>
</calcChain>
</file>

<file path=xl/sharedStrings.xml><?xml version="1.0" encoding="utf-8"?>
<sst xmlns="http://schemas.openxmlformats.org/spreadsheetml/2006/main" count="56" uniqueCount="52">
  <si>
    <t xml:space="preserve">Duolingo </t>
  </si>
  <si>
    <t>numbers in mio uSD</t>
  </si>
  <si>
    <t>DOUL</t>
  </si>
  <si>
    <t>IR</t>
  </si>
  <si>
    <t>Price</t>
  </si>
  <si>
    <t>Shares</t>
  </si>
  <si>
    <t>MC</t>
  </si>
  <si>
    <t>Cash</t>
  </si>
  <si>
    <t>Debt</t>
  </si>
  <si>
    <t>EV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</si>
  <si>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</si>
  <si>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</si>
  <si>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</si>
  <si>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</si>
  <si>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</si>
  <si>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</si>
  <si>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</si>
  <si>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</si>
  <si>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</si>
  <si>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</t>
  </si>
  <si>
    <t>COGS</t>
  </si>
  <si>
    <t>Gross Profit</t>
  </si>
  <si>
    <t>R&amp;D</t>
  </si>
  <si>
    <t>S&amp;M</t>
  </si>
  <si>
    <t>G&amp;A</t>
  </si>
  <si>
    <t>Operating Income</t>
  </si>
  <si>
    <t>Other Income</t>
  </si>
  <si>
    <t>Interest Income</t>
  </si>
  <si>
    <t>Pretax Income</t>
  </si>
  <si>
    <t>Tax Expense</t>
  </si>
  <si>
    <t>Net Income</t>
  </si>
  <si>
    <t>EPS</t>
  </si>
  <si>
    <t xml:space="preserve">Subscription </t>
  </si>
  <si>
    <t>Other Revenue</t>
  </si>
  <si>
    <t>Duolingo English Test</t>
  </si>
  <si>
    <t>In-App purchases</t>
  </si>
  <si>
    <t>Other</t>
  </si>
  <si>
    <t>Advertising</t>
  </si>
  <si>
    <t>MAUs</t>
  </si>
  <si>
    <t>DAUs</t>
  </si>
  <si>
    <t>Paid subscribers</t>
  </si>
  <si>
    <t>Subscription bookings</t>
  </si>
  <si>
    <t>Total bookings</t>
  </si>
  <si>
    <t>ASP per month</t>
  </si>
  <si>
    <t>DAUs Growth</t>
  </si>
  <si>
    <t>MAUs Growth</t>
  </si>
  <si>
    <t>Subscribers Growth</t>
  </si>
  <si>
    <t>Subscription Revenue Growth</t>
  </si>
  <si>
    <t>Other Revenue Growth</t>
  </si>
  <si>
    <t xml:space="preserve">Gross Margin </t>
  </si>
  <si>
    <t>Operating Margin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</si>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</sst>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;\(#,##0.0\)"/>
    <numFmt numFmtId="166" formatCode="#,##0.00;\(#,##0.00\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3" fillId="0" borderId="0" xfId="2"/>
    <xf numFmtId="165" fontId="0" fillId="0" borderId="0" xfId="0" applyNumberFormat="1"/>
    <xf numFmtId="165" fontId="2" fillId="0" borderId="0" xfId="0" applyNumberFormat="1" applyFont="1"/>
    <xf numFmtId="166" fontId="0" fillId="0" borderId="0" xfId="0" applyNumberFormat="1"/>
    <xf numFmtId="9" fontId="0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DFAF6-3078-42A2-B096-3BBF3265F693}">
  <dimension ref="A1:J7"/>
  <sheetViews>
    <sheetView tabSelected="1" topLeftCell="B1" zoomScale="200" zoomScaleNormal="200" workbookViewId="0">
      <selection activeCell="C6" sqref="C6"/>
    </sheetView>
  </sheetViews>
  <sheetFormatPr defaultRowHeight="15" x14ac:dyDescent="0.25"/>
  <cols>
    <col min="1" max="1" width="4.42578125" customWidth="1"/>
  </cols>
  <sheetData>
    <row r="1" spans="1:10" x14ac:dyDescent="0.25">
      <c r="A1" s="1" t="s">
        <v>0</v>
      </c>
    </row>
    <row r="2" spans="1:10" x14ac:dyDescent="0.25">
      <c r="A2" t="s">
        <v>1</v>
      </c>
      <c r="H2" t="s">
        <v>4</v>
      </c>
      <c r="I2" s="2">
        <v>295</v>
      </c>
    </row>
    <row r="3" spans="1:10" x14ac:dyDescent="0.25">
      <c r="H3" t="s">
        <v>5</v>
      </c>
      <c r="I3" s="2">
        <f>37.897481+6.087077</f>
        <v>43.984558</v>
      </c>
      <c r="J3" s="3" t="s">
        <v>10</v>
      </c>
    </row>
    <row r="4" spans="1:10" x14ac:dyDescent="0.25">
      <c r="B4" t="s">
        <v>2</v>
      </c>
      <c r="H4" t="s">
        <v>6</v>
      </c>
      <c r="I4" s="2">
        <f>+I2*I3</f>
        <v>12975.44461</v>
      </c>
    </row>
    <row r="5" spans="1:10" x14ac:dyDescent="0.25">
      <c r="B5" t="s">
        <v>3</v>
      </c>
      <c r="H5" t="s">
        <v>7</v>
      </c>
      <c r="I5" s="2">
        <f>854.409+26.354</f>
        <v>880.76300000000003</v>
      </c>
      <c r="J5" s="3" t="s">
        <v>10</v>
      </c>
    </row>
    <row r="6" spans="1:10" x14ac:dyDescent="0.25">
      <c r="H6" t="s">
        <v>8</v>
      </c>
      <c r="I6" s="2">
        <v>0</v>
      </c>
      <c r="J6" s="3" t="s">
        <v>10</v>
      </c>
    </row>
    <row r="7" spans="1:10" x14ac:dyDescent="0.25">
      <c r="H7" t="s">
        <v>9</v>
      </c>
      <c r="I7" s="2">
        <f>+I4-I5+I6</f>
        <v>12094.68161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1F405-6D19-439B-8E26-C59FBC7B36BD}">
  <dimension ref="A1:AX323"/>
  <sheetViews>
    <sheetView zoomScale="200" zoomScaleNormal="200" workbookViewId="0">
      <pane xSplit="2" ySplit="2" topLeftCell="F18" activePane="bottomRight" state="frozen"/>
      <selection pane="topRight" activeCell="C1" sqref="C1"/>
      <selection pane="bottomLeft" activeCell="A3" sqref="A3"/>
      <selection pane="bottomRight" activeCell="J38" sqref="J38:J40"/>
    </sheetView>
  </sheetViews>
  <sheetFormatPr defaultRowHeight="15" x14ac:dyDescent="0.25"/>
  <cols>
    <col min="1" max="1" width="5.42578125" bestFit="1" customWidth="1"/>
    <col min="2" max="2" width="26.28515625" customWidth="1"/>
  </cols>
  <sheetData>
    <row r="1" spans="1:50" x14ac:dyDescent="0.25">
      <c r="A1" s="4" t="s">
        <v>11</v>
      </c>
    </row>
    <row r="2" spans="1:50" x14ac:dyDescent="0.25"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10</v>
      </c>
      <c r="J2" s="3" t="s">
        <v>18</v>
      </c>
    </row>
    <row r="3" spans="1:50" x14ac:dyDescent="0.25">
      <c r="B3" t="s">
        <v>38</v>
      </c>
      <c r="C3" s="5"/>
      <c r="D3" s="5"/>
      <c r="E3" s="5">
        <v>83.1</v>
      </c>
      <c r="F3" s="5"/>
      <c r="G3" s="5"/>
      <c r="H3" s="5"/>
      <c r="I3" s="5">
        <v>113.1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50" x14ac:dyDescent="0.25">
      <c r="B4" t="s">
        <v>39</v>
      </c>
      <c r="C4" s="5"/>
      <c r="D4" s="5"/>
      <c r="E4" s="5">
        <v>24.2</v>
      </c>
      <c r="F4" s="5"/>
      <c r="G4" s="5"/>
      <c r="H4" s="5"/>
      <c r="I4" s="5">
        <v>37.200000000000003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</row>
    <row r="5" spans="1:50" x14ac:dyDescent="0.25">
      <c r="B5" t="s">
        <v>40</v>
      </c>
      <c r="C5" s="5"/>
      <c r="D5" s="5"/>
      <c r="E5" s="5">
        <v>5.8</v>
      </c>
      <c r="F5" s="5"/>
      <c r="G5" s="5"/>
      <c r="H5" s="5"/>
      <c r="I5" s="5">
        <v>8.6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</row>
    <row r="6" spans="1:50" x14ac:dyDescent="0.25">
      <c r="B6" t="s">
        <v>43</v>
      </c>
      <c r="C6" s="5"/>
      <c r="D6" s="5"/>
      <c r="E6" s="5">
        <f>+E10/E5/3</f>
        <v>6.0854597701149435</v>
      </c>
      <c r="F6" s="5"/>
      <c r="G6" s="5"/>
      <c r="H6" s="5"/>
      <c r="I6" s="5">
        <f>+I10/I5/3</f>
        <v>6.1091860465116277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</row>
    <row r="7" spans="1:50" x14ac:dyDescent="0.25">
      <c r="B7" t="s">
        <v>41</v>
      </c>
      <c r="C7" s="5"/>
      <c r="D7" s="5"/>
      <c r="E7" s="5">
        <v>121.342</v>
      </c>
      <c r="F7" s="5"/>
      <c r="G7" s="5"/>
      <c r="H7" s="5"/>
      <c r="I7" s="5">
        <v>176.309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</row>
    <row r="8" spans="1:50" x14ac:dyDescent="0.25">
      <c r="B8" t="s">
        <v>42</v>
      </c>
      <c r="C8" s="5"/>
      <c r="D8" s="5"/>
      <c r="E8" s="5">
        <v>153.55600000000001</v>
      </c>
      <c r="F8" s="5"/>
      <c r="G8" s="5"/>
      <c r="H8" s="5"/>
      <c r="I8" s="5">
        <v>211.45599999999999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</row>
    <row r="9" spans="1:50" x14ac:dyDescent="0.25"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</row>
    <row r="10" spans="1:50" x14ac:dyDescent="0.25">
      <c r="B10" t="s">
        <v>32</v>
      </c>
      <c r="C10" s="5"/>
      <c r="D10" s="5"/>
      <c r="E10" s="5">
        <v>105.887</v>
      </c>
      <c r="F10" s="5"/>
      <c r="G10" s="5"/>
      <c r="H10" s="5"/>
      <c r="I10" s="5">
        <v>157.61699999999999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</row>
    <row r="11" spans="1:50" x14ac:dyDescent="0.25">
      <c r="B11" t="s">
        <v>33</v>
      </c>
      <c r="C11" s="5"/>
      <c r="D11" s="5"/>
      <c r="E11" s="5">
        <v>31.736999999999998</v>
      </c>
      <c r="F11" s="5"/>
      <c r="G11" s="5"/>
      <c r="H11" s="5"/>
      <c r="I11" s="5">
        <v>34.976999999999997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</row>
    <row r="12" spans="1:50" x14ac:dyDescent="0.25">
      <c r="B12" t="s">
        <v>37</v>
      </c>
      <c r="C12" s="5"/>
      <c r="D12" s="5"/>
      <c r="E12" s="5">
        <v>11.678000000000001</v>
      </c>
      <c r="F12" s="5"/>
      <c r="G12" s="5"/>
      <c r="H12" s="5"/>
      <c r="I12" s="5">
        <v>14.404999999999999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</row>
    <row r="13" spans="1:50" x14ac:dyDescent="0.25">
      <c r="B13" t="s">
        <v>34</v>
      </c>
      <c r="C13" s="5"/>
      <c r="D13" s="5"/>
      <c r="E13" s="5">
        <v>10.612</v>
      </c>
      <c r="F13" s="5"/>
      <c r="G13" s="5"/>
      <c r="H13" s="5"/>
      <c r="I13" s="5">
        <v>10.772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</row>
    <row r="14" spans="1:50" x14ac:dyDescent="0.25">
      <c r="B14" t="s">
        <v>35</v>
      </c>
      <c r="C14" s="5"/>
      <c r="D14" s="5"/>
      <c r="E14" s="5">
        <v>9.2330000000000005</v>
      </c>
      <c r="F14" s="5"/>
      <c r="G14" s="5"/>
      <c r="H14" s="5"/>
      <c r="I14" s="5">
        <v>9.4109999999999996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</row>
    <row r="15" spans="1:50" x14ac:dyDescent="0.25">
      <c r="B15" t="s">
        <v>36</v>
      </c>
      <c r="C15" s="5"/>
      <c r="D15" s="5"/>
      <c r="E15" s="5">
        <v>0.214</v>
      </c>
      <c r="F15" s="5"/>
      <c r="G15" s="5"/>
      <c r="H15" s="5"/>
      <c r="I15" s="5">
        <v>0.38900000000000001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</row>
    <row r="16" spans="1:50" x14ac:dyDescent="0.25">
      <c r="B16" s="1" t="s">
        <v>19</v>
      </c>
      <c r="C16" s="6"/>
      <c r="D16" s="6"/>
      <c r="E16" s="6">
        <v>137.624</v>
      </c>
      <c r="F16" s="6"/>
      <c r="G16" s="6"/>
      <c r="H16" s="6"/>
      <c r="I16" s="6">
        <v>192.59399999999999</v>
      </c>
      <c r="J16" s="6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</row>
    <row r="17" spans="2:50" x14ac:dyDescent="0.25">
      <c r="B17" t="s">
        <v>20</v>
      </c>
      <c r="C17" s="5"/>
      <c r="D17" s="5"/>
      <c r="E17" s="5">
        <v>36.253999999999998</v>
      </c>
      <c r="F17" s="5"/>
      <c r="G17" s="5"/>
      <c r="H17" s="5"/>
      <c r="I17" s="5">
        <v>52.18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</row>
    <row r="18" spans="2:50" x14ac:dyDescent="0.25">
      <c r="B18" t="s">
        <v>21</v>
      </c>
      <c r="C18" s="5">
        <f t="shared" ref="C18:H18" si="0">+C16-C17</f>
        <v>0</v>
      </c>
      <c r="D18" s="5">
        <f t="shared" si="0"/>
        <v>0</v>
      </c>
      <c r="E18" s="5">
        <f t="shared" si="0"/>
        <v>101.37</v>
      </c>
      <c r="F18" s="5">
        <f t="shared" si="0"/>
        <v>0</v>
      </c>
      <c r="G18" s="5">
        <f t="shared" si="0"/>
        <v>0</v>
      </c>
      <c r="H18" s="5">
        <f t="shared" si="0"/>
        <v>0</v>
      </c>
      <c r="I18" s="5">
        <f>+I16-I17</f>
        <v>140.41399999999999</v>
      </c>
      <c r="J18" s="5">
        <f t="shared" ref="J18" si="1">+J16-J17</f>
        <v>0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</row>
    <row r="19" spans="2:50" x14ac:dyDescent="0.25">
      <c r="B19" t="s">
        <v>22</v>
      </c>
      <c r="C19" s="5"/>
      <c r="D19" s="5"/>
      <c r="E19" s="5">
        <v>50.305</v>
      </c>
      <c r="F19" s="5"/>
      <c r="G19" s="5"/>
      <c r="H19" s="5"/>
      <c r="I19" s="5">
        <v>62.878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</row>
    <row r="20" spans="2:50" x14ac:dyDescent="0.25">
      <c r="B20" t="s">
        <v>23</v>
      </c>
      <c r="C20" s="5"/>
      <c r="D20" s="5"/>
      <c r="E20" s="5">
        <v>22.335000000000001</v>
      </c>
      <c r="F20" s="5"/>
      <c r="G20" s="5"/>
      <c r="H20" s="5"/>
      <c r="I20" s="5">
        <v>25.574000000000002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</row>
    <row r="21" spans="2:50" x14ac:dyDescent="0.25">
      <c r="B21" t="s">
        <v>24</v>
      </c>
      <c r="C21" s="5"/>
      <c r="D21" s="5"/>
      <c r="E21" s="5">
        <v>33.4</v>
      </c>
      <c r="F21" s="5"/>
      <c r="G21" s="5"/>
      <c r="H21" s="5"/>
      <c r="I21" s="5">
        <v>38.387999999999998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</row>
    <row r="22" spans="2:50" x14ac:dyDescent="0.25">
      <c r="B22" t="s">
        <v>25</v>
      </c>
      <c r="C22" s="5">
        <f t="shared" ref="C22:H22" si="2">+C18-SUM(C19:C21)</f>
        <v>0</v>
      </c>
      <c r="D22" s="5">
        <f t="shared" si="2"/>
        <v>0</v>
      </c>
      <c r="E22" s="5">
        <f t="shared" si="2"/>
        <v>-4.6699999999999875</v>
      </c>
      <c r="F22" s="5">
        <f t="shared" si="2"/>
        <v>0</v>
      </c>
      <c r="G22" s="5">
        <f t="shared" si="2"/>
        <v>0</v>
      </c>
      <c r="H22" s="5">
        <f t="shared" si="2"/>
        <v>0</v>
      </c>
      <c r="I22" s="5">
        <f>+I18-SUM(I19:I21)</f>
        <v>13.573999999999984</v>
      </c>
      <c r="J22" s="5">
        <f>+J18-SUM(J19:J21)</f>
        <v>0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</row>
    <row r="23" spans="2:50" x14ac:dyDescent="0.25">
      <c r="B23" t="s">
        <v>26</v>
      </c>
      <c r="C23" s="5"/>
      <c r="D23" s="5"/>
      <c r="E23" s="5">
        <v>-1.0229999999999999</v>
      </c>
      <c r="F23" s="5"/>
      <c r="G23" s="5"/>
      <c r="H23" s="5"/>
      <c r="I23" s="5">
        <v>0.56899999999999995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</row>
    <row r="24" spans="2:50" x14ac:dyDescent="0.25">
      <c r="B24" t="s">
        <v>27</v>
      </c>
      <c r="C24" s="5"/>
      <c r="D24" s="5"/>
      <c r="E24" s="5">
        <v>8.625</v>
      </c>
      <c r="F24" s="5"/>
      <c r="G24" s="5"/>
      <c r="H24" s="5"/>
      <c r="I24" s="5">
        <v>11.246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</row>
    <row r="25" spans="2:50" x14ac:dyDescent="0.25">
      <c r="B25" t="s">
        <v>28</v>
      </c>
      <c r="C25" s="5">
        <f t="shared" ref="C25:H25" si="3">+C22+C23+C24</f>
        <v>0</v>
      </c>
      <c r="D25" s="5">
        <f t="shared" si="3"/>
        <v>0</v>
      </c>
      <c r="E25" s="5">
        <f t="shared" si="3"/>
        <v>2.9320000000000128</v>
      </c>
      <c r="F25" s="5">
        <f t="shared" si="3"/>
        <v>0</v>
      </c>
      <c r="G25" s="5">
        <f t="shared" si="3"/>
        <v>0</v>
      </c>
      <c r="H25" s="5">
        <f t="shared" si="3"/>
        <v>0</v>
      </c>
      <c r="I25" s="5">
        <f>+I22+I23+I24</f>
        <v>25.388999999999982</v>
      </c>
      <c r="J25" s="5">
        <f t="shared" ref="J25" si="4">+J22+J23+J24</f>
        <v>0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</row>
    <row r="26" spans="2:50" x14ac:dyDescent="0.25">
      <c r="B26" t="s">
        <v>29</v>
      </c>
      <c r="C26" s="5"/>
      <c r="D26" s="5"/>
      <c r="E26" s="5">
        <v>0.125</v>
      </c>
      <c r="F26" s="5"/>
      <c r="G26" s="5"/>
      <c r="H26" s="5"/>
      <c r="I26" s="5">
        <v>2.0289999999999999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</row>
    <row r="27" spans="2:50" x14ac:dyDescent="0.25">
      <c r="B27" t="s">
        <v>30</v>
      </c>
      <c r="C27" s="5">
        <f t="shared" ref="C27:H27" si="5">+C25-C26</f>
        <v>0</v>
      </c>
      <c r="D27" s="5">
        <f t="shared" si="5"/>
        <v>0</v>
      </c>
      <c r="E27" s="5">
        <f t="shared" si="5"/>
        <v>2.8070000000000128</v>
      </c>
      <c r="F27" s="5">
        <f t="shared" si="5"/>
        <v>0</v>
      </c>
      <c r="G27" s="5">
        <f t="shared" si="5"/>
        <v>0</v>
      </c>
      <c r="H27" s="5">
        <f t="shared" si="5"/>
        <v>0</v>
      </c>
      <c r="I27" s="5">
        <f>+I25-I26</f>
        <v>23.359999999999982</v>
      </c>
      <c r="J27" s="5">
        <f t="shared" ref="J27" si="6">+J25-J26</f>
        <v>0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</row>
    <row r="28" spans="2:50" x14ac:dyDescent="0.25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</row>
    <row r="29" spans="2:50" x14ac:dyDescent="0.25">
      <c r="B29" t="s">
        <v>31</v>
      </c>
      <c r="C29" s="7" t="e">
        <f t="shared" ref="C29:H29" si="7">+C27/C30</f>
        <v>#DIV/0!</v>
      </c>
      <c r="D29" s="7" t="e">
        <f t="shared" si="7"/>
        <v>#DIV/0!</v>
      </c>
      <c r="E29" s="7">
        <f t="shared" si="7"/>
        <v>6.6877918612408577E-2</v>
      </c>
      <c r="F29" s="7" t="e">
        <f t="shared" si="7"/>
        <v>#DIV/0!</v>
      </c>
      <c r="G29" s="7" t="e">
        <f t="shared" si="7"/>
        <v>#DIV/0!</v>
      </c>
      <c r="H29" s="7" t="e">
        <f t="shared" si="7"/>
        <v>#DIV/0!</v>
      </c>
      <c r="I29" s="7">
        <f>+I27/I30</f>
        <v>0.53158565446932415</v>
      </c>
      <c r="J29" s="7" t="e">
        <f t="shared" ref="J29" si="8">+J27/J30</f>
        <v>#DIV/0!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</row>
    <row r="30" spans="2:50" x14ac:dyDescent="0.25">
      <c r="B30" t="s">
        <v>5</v>
      </c>
      <c r="C30" s="5"/>
      <c r="D30" s="5"/>
      <c r="E30" s="5">
        <v>41.972000000000001</v>
      </c>
      <c r="F30" s="5"/>
      <c r="G30" s="5"/>
      <c r="H30" s="5"/>
      <c r="I30" s="5">
        <v>43.944000000000003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</row>
    <row r="31" spans="2:50" x14ac:dyDescent="0.25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</row>
    <row r="32" spans="2:50" x14ac:dyDescent="0.25">
      <c r="B32" t="s">
        <v>45</v>
      </c>
      <c r="C32" s="5"/>
      <c r="D32" s="5"/>
      <c r="E32" s="5"/>
      <c r="F32" s="5"/>
      <c r="G32" s="8" t="e">
        <f t="shared" ref="G32:H34" si="9">+G3/C3-1</f>
        <v>#DIV/0!</v>
      </c>
      <c r="H32" s="8" t="e">
        <f t="shared" si="9"/>
        <v>#DIV/0!</v>
      </c>
      <c r="I32" s="8">
        <f>+I3/E3-1</f>
        <v>0.36101083032490977</v>
      </c>
      <c r="J32" s="8" t="e">
        <f t="shared" ref="J32:J34" si="10">+J3/F3-1</f>
        <v>#DIV/0!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</row>
    <row r="33" spans="2:50" x14ac:dyDescent="0.25">
      <c r="B33" t="s">
        <v>44</v>
      </c>
      <c r="C33" s="5"/>
      <c r="D33" s="5"/>
      <c r="E33" s="5"/>
      <c r="F33" s="5"/>
      <c r="G33" s="8" t="e">
        <f t="shared" si="9"/>
        <v>#DIV/0!</v>
      </c>
      <c r="H33" s="8" t="e">
        <f t="shared" si="9"/>
        <v>#DIV/0!</v>
      </c>
      <c r="I33" s="8">
        <f t="shared" ref="I33:I34" si="11">+I4/E4-1</f>
        <v>0.53719008264462831</v>
      </c>
      <c r="J33" s="8" t="e">
        <f t="shared" si="10"/>
        <v>#DIV/0!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</row>
    <row r="34" spans="2:50" x14ac:dyDescent="0.25">
      <c r="B34" t="s">
        <v>46</v>
      </c>
      <c r="C34" s="5"/>
      <c r="D34" s="5"/>
      <c r="E34" s="5"/>
      <c r="F34" s="5"/>
      <c r="G34" s="8" t="e">
        <f t="shared" si="9"/>
        <v>#DIV/0!</v>
      </c>
      <c r="H34" s="8" t="e">
        <f t="shared" si="9"/>
        <v>#DIV/0!</v>
      </c>
      <c r="I34" s="8">
        <f t="shared" si="11"/>
        <v>0.48275862068965525</v>
      </c>
      <c r="J34" s="8" t="e">
        <f t="shared" si="10"/>
        <v>#DIV/0!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</row>
    <row r="35" spans="2:50" x14ac:dyDescent="0.25">
      <c r="B35" t="s">
        <v>47</v>
      </c>
      <c r="C35" s="5"/>
      <c r="D35" s="5"/>
      <c r="E35" s="5"/>
      <c r="F35" s="5"/>
      <c r="G35" s="8" t="e">
        <f t="shared" ref="G35:H35" si="12">+G10/C10-1</f>
        <v>#DIV/0!</v>
      </c>
      <c r="H35" s="8" t="e">
        <f t="shared" si="12"/>
        <v>#DIV/0!</v>
      </c>
      <c r="I35" s="8">
        <f>+I10/E10-1</f>
        <v>0.48853966964783213</v>
      </c>
      <c r="J35" s="8" t="e">
        <f>+J10/F10-1</f>
        <v>#DIV/0!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</row>
    <row r="36" spans="2:50" x14ac:dyDescent="0.25">
      <c r="B36" t="s">
        <v>48</v>
      </c>
      <c r="C36" s="5"/>
      <c r="D36" s="5"/>
      <c r="E36" s="5"/>
      <c r="F36" s="5"/>
      <c r="G36" s="8" t="e">
        <f>+G11/C11-1</f>
        <v>#DIV/0!</v>
      </c>
      <c r="H36" s="8" t="e">
        <f>+H11/D11-1</f>
        <v>#DIV/0!</v>
      </c>
      <c r="I36" s="8">
        <f>+I11/E11-1</f>
        <v>0.10208904433311283</v>
      </c>
      <c r="J36" s="8" t="e">
        <f>+J11/F11-1</f>
        <v>#DIV/0!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</row>
    <row r="37" spans="2:50" x14ac:dyDescent="0.25">
      <c r="B37" t="s">
        <v>49</v>
      </c>
      <c r="C37" s="5"/>
      <c r="D37" s="5"/>
      <c r="E37" s="5"/>
      <c r="F37" s="5"/>
      <c r="G37" s="8" t="e">
        <f t="shared" ref="G37:H37" si="13">+G16/C16-1</f>
        <v>#DIV/0!</v>
      </c>
      <c r="H37" s="8" t="e">
        <f t="shared" si="13"/>
        <v>#DIV/0!</v>
      </c>
      <c r="I37" s="8">
        <f>+I16/E16-1</f>
        <v>0.39942161250944608</v>
      </c>
      <c r="J37" s="8" t="e">
        <f t="shared" ref="J37" si="14">+J16/F16-1</f>
        <v>#DIV/0!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</row>
    <row r="38" spans="2:50" x14ac:dyDescent="0.25">
      <c r="B38" t="s">
        <v>50</v>
      </c>
      <c r="C38" s="8" t="e">
        <f t="shared" ref="C38:I38" si="15">+C18/C16</f>
        <v>#DIV/0!</v>
      </c>
      <c r="D38" s="8" t="e">
        <f t="shared" si="15"/>
        <v>#DIV/0!</v>
      </c>
      <c r="E38" s="8">
        <f t="shared" si="15"/>
        <v>0.73657210951578223</v>
      </c>
      <c r="F38" s="8" t="e">
        <f t="shared" si="15"/>
        <v>#DIV/0!</v>
      </c>
      <c r="G38" s="8" t="e">
        <f t="shared" si="15"/>
        <v>#DIV/0!</v>
      </c>
      <c r="H38" s="8" t="e">
        <f t="shared" si="15"/>
        <v>#DIV/0!</v>
      </c>
      <c r="I38" s="8">
        <f>+I18/I16</f>
        <v>0.72906736450772092</v>
      </c>
      <c r="J38" s="8" t="e">
        <f>+J18/J16</f>
        <v>#DIV/0!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</row>
    <row r="39" spans="2:50" x14ac:dyDescent="0.25">
      <c r="B39" t="s">
        <v>51</v>
      </c>
      <c r="C39" s="8" t="e">
        <f t="shared" ref="C39:I39" si="16">+C22/C18</f>
        <v>#DIV/0!</v>
      </c>
      <c r="D39" s="8" t="e">
        <f t="shared" si="16"/>
        <v>#DIV/0!</v>
      </c>
      <c r="E39" s="8">
        <f t="shared" si="16"/>
        <v>-4.6068856663707088E-2</v>
      </c>
      <c r="F39" s="8" t="e">
        <f t="shared" si="16"/>
        <v>#DIV/0!</v>
      </c>
      <c r="G39" s="8" t="e">
        <f t="shared" si="16"/>
        <v>#DIV/0!</v>
      </c>
      <c r="H39" s="8" t="e">
        <f t="shared" si="16"/>
        <v>#DIV/0!</v>
      </c>
      <c r="I39" s="8">
        <f>+I22/I18</f>
        <v>9.6671272095375002E-2</v>
      </c>
      <c r="J39" s="8" t="e">
        <f>+J22/J18</f>
        <v>#DIV/0!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</row>
    <row r="40" spans="2:50" x14ac:dyDescent="0.25">
      <c r="C40" s="8" t="e">
        <f t="shared" ref="C40:I40" si="17">+C26/C25</f>
        <v>#DIV/0!</v>
      </c>
      <c r="D40" s="8" t="e">
        <f t="shared" si="17"/>
        <v>#DIV/0!</v>
      </c>
      <c r="E40" s="8">
        <f t="shared" si="17"/>
        <v>4.2633015006821096E-2</v>
      </c>
      <c r="F40" s="8" t="e">
        <f t="shared" si="17"/>
        <v>#DIV/0!</v>
      </c>
      <c r="G40" s="8" t="e">
        <f t="shared" si="17"/>
        <v>#DIV/0!</v>
      </c>
      <c r="H40" s="8" t="e">
        <f t="shared" si="17"/>
        <v>#DIV/0!</v>
      </c>
      <c r="I40" s="8">
        <f>+I26/I25</f>
        <v>7.9916499271338037E-2</v>
      </c>
      <c r="J40" s="8" t="e">
        <f>+J26/J25</f>
        <v>#DIV/0!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</row>
    <row r="41" spans="2:50" x14ac:dyDescent="0.25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</row>
    <row r="42" spans="2:50" x14ac:dyDescent="0.25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</row>
    <row r="43" spans="2:50" x14ac:dyDescent="0.25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</row>
    <row r="44" spans="2:50" x14ac:dyDescent="0.25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</row>
    <row r="45" spans="2:50" x14ac:dyDescent="0.25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</row>
    <row r="46" spans="2:50" x14ac:dyDescent="0.25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</row>
    <row r="47" spans="2:50" x14ac:dyDescent="0.25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</row>
    <row r="48" spans="2:50" x14ac:dyDescent="0.25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</row>
    <row r="49" spans="3:50" x14ac:dyDescent="0.25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</row>
    <row r="50" spans="3:50" x14ac:dyDescent="0.25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</row>
    <row r="51" spans="3:50" x14ac:dyDescent="0.25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</row>
    <row r="52" spans="3:50" x14ac:dyDescent="0.25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</row>
    <row r="53" spans="3:50" x14ac:dyDescent="0.25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</row>
    <row r="54" spans="3:50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</row>
    <row r="55" spans="3:50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</row>
    <row r="56" spans="3:50" x14ac:dyDescent="0.25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</row>
    <row r="57" spans="3:50" x14ac:dyDescent="0.25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</row>
    <row r="58" spans="3:50" x14ac:dyDescent="0.2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</row>
    <row r="59" spans="3:50" x14ac:dyDescent="0.25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</row>
    <row r="60" spans="3:50" x14ac:dyDescent="0.25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</row>
    <row r="61" spans="3:50" x14ac:dyDescent="0.25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</row>
    <row r="62" spans="3:50" x14ac:dyDescent="0.25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</row>
    <row r="63" spans="3:50" x14ac:dyDescent="0.25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</row>
    <row r="64" spans="3:50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</row>
    <row r="65" spans="3:50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</row>
    <row r="66" spans="3:50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</row>
    <row r="67" spans="3:50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</row>
    <row r="68" spans="3:50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</row>
    <row r="69" spans="3:50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</row>
    <row r="70" spans="3:50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</row>
    <row r="71" spans="3:50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</row>
    <row r="72" spans="3:50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</row>
    <row r="73" spans="3:50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</row>
    <row r="74" spans="3:50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</row>
    <row r="75" spans="3:50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</row>
    <row r="76" spans="3:50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</row>
    <row r="77" spans="3:50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</row>
    <row r="78" spans="3:50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</row>
    <row r="79" spans="3:50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</row>
    <row r="80" spans="3:50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</row>
    <row r="81" spans="3:50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</row>
    <row r="82" spans="3:50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</row>
    <row r="83" spans="3:50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</row>
    <row r="84" spans="3:50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</row>
    <row r="85" spans="3:50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</row>
    <row r="86" spans="3:50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</row>
    <row r="87" spans="3:50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</row>
    <row r="88" spans="3:50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</row>
    <row r="89" spans="3:50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</row>
    <row r="90" spans="3:50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</row>
    <row r="91" spans="3:50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</row>
    <row r="92" spans="3:50" x14ac:dyDescent="0.25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</row>
    <row r="93" spans="3:50" x14ac:dyDescent="0.2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</row>
    <row r="94" spans="3:50" x14ac:dyDescent="0.25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</row>
    <row r="95" spans="3:50" x14ac:dyDescent="0.25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</row>
    <row r="96" spans="3:50" x14ac:dyDescent="0.25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</row>
    <row r="97" spans="3:50" x14ac:dyDescent="0.25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</row>
    <row r="98" spans="3:50" x14ac:dyDescent="0.25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</row>
    <row r="99" spans="3:50" x14ac:dyDescent="0.25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</row>
    <row r="100" spans="3:50" x14ac:dyDescent="0.25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</row>
    <row r="101" spans="3:50" x14ac:dyDescent="0.25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</row>
    <row r="102" spans="3:50" x14ac:dyDescent="0.25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</row>
    <row r="103" spans="3:50" x14ac:dyDescent="0.25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</row>
    <row r="104" spans="3:50" x14ac:dyDescent="0.25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</row>
    <row r="105" spans="3:50" x14ac:dyDescent="0.25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</row>
    <row r="106" spans="3:50" x14ac:dyDescent="0.25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</row>
    <row r="107" spans="3:50" x14ac:dyDescent="0.25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</row>
    <row r="108" spans="3:50" x14ac:dyDescent="0.25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</row>
    <row r="109" spans="3:50" x14ac:dyDescent="0.25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</row>
    <row r="110" spans="3:50" x14ac:dyDescent="0.25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</row>
    <row r="111" spans="3:50" x14ac:dyDescent="0.25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</row>
    <row r="112" spans="3:50" x14ac:dyDescent="0.25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</row>
    <row r="113" spans="3:50" x14ac:dyDescent="0.25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</row>
    <row r="114" spans="3:50" x14ac:dyDescent="0.2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</row>
    <row r="115" spans="3:50" x14ac:dyDescent="0.25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</row>
    <row r="116" spans="3:50" x14ac:dyDescent="0.25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</row>
    <row r="117" spans="3:50" x14ac:dyDescent="0.25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</row>
    <row r="118" spans="3:50" x14ac:dyDescent="0.25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</row>
    <row r="119" spans="3:50" x14ac:dyDescent="0.25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</row>
    <row r="120" spans="3:50" x14ac:dyDescent="0.25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</row>
    <row r="121" spans="3:50" x14ac:dyDescent="0.25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</row>
    <row r="122" spans="3:50" x14ac:dyDescent="0.25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</row>
    <row r="123" spans="3:50" x14ac:dyDescent="0.25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</row>
    <row r="124" spans="3:50" x14ac:dyDescent="0.25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</row>
    <row r="125" spans="3:50" x14ac:dyDescent="0.25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</row>
    <row r="126" spans="3:50" x14ac:dyDescent="0.25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</row>
    <row r="127" spans="3:50" x14ac:dyDescent="0.25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</row>
    <row r="128" spans="3:50" x14ac:dyDescent="0.25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</row>
    <row r="129" spans="3:50" x14ac:dyDescent="0.25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</row>
    <row r="130" spans="3:50" x14ac:dyDescent="0.25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</row>
    <row r="131" spans="3:50" x14ac:dyDescent="0.25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</row>
    <row r="132" spans="3:50" x14ac:dyDescent="0.25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</row>
    <row r="133" spans="3:50" x14ac:dyDescent="0.25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</row>
    <row r="134" spans="3:50" x14ac:dyDescent="0.25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</row>
    <row r="135" spans="3:50" x14ac:dyDescent="0.25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</row>
    <row r="136" spans="3:50" x14ac:dyDescent="0.25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</row>
    <row r="137" spans="3:50" x14ac:dyDescent="0.25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</row>
    <row r="138" spans="3:50" x14ac:dyDescent="0.25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</row>
    <row r="139" spans="3:50" x14ac:dyDescent="0.25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</row>
    <row r="140" spans="3:50" x14ac:dyDescent="0.25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</row>
    <row r="141" spans="3:50" x14ac:dyDescent="0.25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</row>
    <row r="142" spans="3:50" x14ac:dyDescent="0.25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</row>
    <row r="143" spans="3:50" x14ac:dyDescent="0.25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</row>
    <row r="144" spans="3:50" x14ac:dyDescent="0.25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</row>
    <row r="145" spans="3:50" x14ac:dyDescent="0.25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</row>
    <row r="146" spans="3:50" x14ac:dyDescent="0.25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</row>
    <row r="147" spans="3:50" x14ac:dyDescent="0.25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</row>
    <row r="148" spans="3:50" x14ac:dyDescent="0.25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</row>
    <row r="149" spans="3:50" x14ac:dyDescent="0.25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</row>
    <row r="150" spans="3:50" x14ac:dyDescent="0.25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</row>
    <row r="151" spans="3:50" x14ac:dyDescent="0.25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</row>
    <row r="152" spans="3:50" x14ac:dyDescent="0.25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</row>
    <row r="153" spans="3:50" x14ac:dyDescent="0.25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</row>
    <row r="154" spans="3:50" x14ac:dyDescent="0.25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</row>
    <row r="155" spans="3:50" x14ac:dyDescent="0.25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</row>
    <row r="156" spans="3:50" x14ac:dyDescent="0.25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</row>
    <row r="157" spans="3:50" x14ac:dyDescent="0.25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</row>
    <row r="158" spans="3:50" x14ac:dyDescent="0.25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</row>
    <row r="159" spans="3:50" x14ac:dyDescent="0.25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</row>
    <row r="160" spans="3:50" x14ac:dyDescent="0.25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</row>
    <row r="161" spans="3:50" x14ac:dyDescent="0.25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</row>
    <row r="162" spans="3:50" x14ac:dyDescent="0.25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</row>
    <row r="163" spans="3:50" x14ac:dyDescent="0.25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</row>
    <row r="164" spans="3:50" x14ac:dyDescent="0.25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</row>
    <row r="165" spans="3:50" x14ac:dyDescent="0.25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</row>
    <row r="166" spans="3:50" x14ac:dyDescent="0.25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</row>
    <row r="167" spans="3:50" x14ac:dyDescent="0.25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</row>
    <row r="168" spans="3:50" x14ac:dyDescent="0.25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</row>
    <row r="169" spans="3:50" x14ac:dyDescent="0.25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</row>
    <row r="170" spans="3:50" x14ac:dyDescent="0.25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</row>
    <row r="171" spans="3:50" x14ac:dyDescent="0.25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</row>
    <row r="172" spans="3:50" x14ac:dyDescent="0.25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</row>
    <row r="173" spans="3:50" x14ac:dyDescent="0.25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</row>
    <row r="174" spans="3:50" x14ac:dyDescent="0.25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</row>
    <row r="175" spans="3:50" x14ac:dyDescent="0.25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</row>
    <row r="176" spans="3:50" x14ac:dyDescent="0.25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</row>
    <row r="177" spans="3:50" x14ac:dyDescent="0.25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</row>
    <row r="178" spans="3:50" x14ac:dyDescent="0.25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</row>
    <row r="179" spans="3:50" x14ac:dyDescent="0.25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</row>
    <row r="180" spans="3:50" x14ac:dyDescent="0.25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</row>
    <row r="181" spans="3:50" x14ac:dyDescent="0.25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</row>
    <row r="182" spans="3:50" x14ac:dyDescent="0.25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</row>
    <row r="183" spans="3:50" x14ac:dyDescent="0.25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</row>
    <row r="184" spans="3:50" x14ac:dyDescent="0.25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</row>
    <row r="185" spans="3:50" x14ac:dyDescent="0.25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</row>
    <row r="186" spans="3:50" x14ac:dyDescent="0.25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</row>
    <row r="187" spans="3:50" x14ac:dyDescent="0.25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</row>
    <row r="188" spans="3:50" x14ac:dyDescent="0.25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</row>
    <row r="189" spans="3:50" x14ac:dyDescent="0.25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</row>
    <row r="190" spans="3:50" x14ac:dyDescent="0.25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</row>
    <row r="191" spans="3:50" x14ac:dyDescent="0.25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</row>
    <row r="192" spans="3:50" x14ac:dyDescent="0.25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</row>
    <row r="193" spans="3:50" x14ac:dyDescent="0.25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</row>
    <row r="194" spans="3:50" x14ac:dyDescent="0.25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</row>
    <row r="195" spans="3:50" x14ac:dyDescent="0.25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</row>
    <row r="196" spans="3:50" x14ac:dyDescent="0.25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</row>
    <row r="197" spans="3:50" x14ac:dyDescent="0.25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</row>
    <row r="198" spans="3:50" x14ac:dyDescent="0.25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</row>
    <row r="199" spans="3:50" x14ac:dyDescent="0.25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</row>
    <row r="200" spans="3:50" x14ac:dyDescent="0.25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</row>
    <row r="201" spans="3:50" x14ac:dyDescent="0.25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</row>
    <row r="202" spans="3:50" x14ac:dyDescent="0.25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</row>
    <row r="203" spans="3:50" x14ac:dyDescent="0.25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</row>
    <row r="204" spans="3:50" x14ac:dyDescent="0.25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</row>
    <row r="205" spans="3:50" x14ac:dyDescent="0.25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</row>
    <row r="206" spans="3:50" x14ac:dyDescent="0.25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</row>
    <row r="207" spans="3:50" x14ac:dyDescent="0.25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</row>
    <row r="208" spans="3:50" x14ac:dyDescent="0.25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</row>
    <row r="209" spans="3:50" x14ac:dyDescent="0.25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</row>
    <row r="210" spans="3:50" x14ac:dyDescent="0.25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</row>
    <row r="211" spans="3:50" x14ac:dyDescent="0.25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</row>
    <row r="212" spans="3:50" x14ac:dyDescent="0.25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</row>
    <row r="213" spans="3:50" x14ac:dyDescent="0.25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</row>
    <row r="214" spans="3:50" x14ac:dyDescent="0.25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</row>
    <row r="215" spans="3:50" x14ac:dyDescent="0.25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</row>
    <row r="216" spans="3:50" x14ac:dyDescent="0.25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</row>
    <row r="217" spans="3:50" x14ac:dyDescent="0.25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</row>
    <row r="218" spans="3:50" x14ac:dyDescent="0.25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</row>
    <row r="219" spans="3:50" x14ac:dyDescent="0.25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</row>
    <row r="220" spans="3:50" x14ac:dyDescent="0.25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</row>
    <row r="221" spans="3:50" x14ac:dyDescent="0.25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</row>
    <row r="222" spans="3:50" x14ac:dyDescent="0.25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</row>
    <row r="223" spans="3:50" x14ac:dyDescent="0.25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</row>
    <row r="224" spans="3:50" x14ac:dyDescent="0.25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</row>
    <row r="225" spans="3:50" x14ac:dyDescent="0.25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</row>
    <row r="226" spans="3:50" x14ac:dyDescent="0.25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</row>
    <row r="227" spans="3:50" x14ac:dyDescent="0.25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</row>
    <row r="228" spans="3:50" x14ac:dyDescent="0.25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</row>
    <row r="229" spans="3:50" x14ac:dyDescent="0.25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</row>
    <row r="230" spans="3:50" x14ac:dyDescent="0.25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</row>
    <row r="231" spans="3:50" x14ac:dyDescent="0.25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</row>
    <row r="232" spans="3:50" x14ac:dyDescent="0.25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</row>
    <row r="233" spans="3:50" x14ac:dyDescent="0.25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</row>
    <row r="234" spans="3:50" x14ac:dyDescent="0.25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</row>
    <row r="235" spans="3:50" x14ac:dyDescent="0.25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</row>
    <row r="236" spans="3:50" x14ac:dyDescent="0.25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</row>
    <row r="237" spans="3:50" x14ac:dyDescent="0.25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</row>
    <row r="238" spans="3:50" x14ac:dyDescent="0.25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</row>
    <row r="239" spans="3:50" x14ac:dyDescent="0.25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</row>
    <row r="240" spans="3:50" x14ac:dyDescent="0.25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</row>
    <row r="241" spans="3:50" x14ac:dyDescent="0.25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</row>
    <row r="242" spans="3:50" x14ac:dyDescent="0.25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</row>
    <row r="243" spans="3:50" x14ac:dyDescent="0.25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</row>
    <row r="244" spans="3:50" x14ac:dyDescent="0.25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</row>
    <row r="245" spans="3:50" x14ac:dyDescent="0.25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</row>
    <row r="246" spans="3:50" x14ac:dyDescent="0.25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</row>
    <row r="247" spans="3:50" x14ac:dyDescent="0.25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</row>
    <row r="248" spans="3:50" x14ac:dyDescent="0.25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</row>
    <row r="249" spans="3:50" x14ac:dyDescent="0.25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</row>
    <row r="250" spans="3:50" x14ac:dyDescent="0.25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</row>
    <row r="251" spans="3:50" x14ac:dyDescent="0.25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</row>
    <row r="252" spans="3:50" x14ac:dyDescent="0.25"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</row>
    <row r="253" spans="3:50" x14ac:dyDescent="0.25"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</row>
    <row r="254" spans="3:50" x14ac:dyDescent="0.25"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</row>
    <row r="255" spans="3:50" x14ac:dyDescent="0.25"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</row>
    <row r="256" spans="3:50" x14ac:dyDescent="0.25"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</row>
    <row r="257" spans="3:50" x14ac:dyDescent="0.25"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</row>
    <row r="258" spans="3:50" x14ac:dyDescent="0.25"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</row>
    <row r="259" spans="3:50" x14ac:dyDescent="0.25"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</row>
    <row r="260" spans="3:50" x14ac:dyDescent="0.25"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</row>
    <row r="261" spans="3:50" x14ac:dyDescent="0.25"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</row>
    <row r="262" spans="3:50" x14ac:dyDescent="0.25"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</row>
    <row r="263" spans="3:50" x14ac:dyDescent="0.25"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</row>
    <row r="264" spans="3:50" x14ac:dyDescent="0.25"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</row>
    <row r="265" spans="3:50" x14ac:dyDescent="0.25"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</row>
    <row r="266" spans="3:50" x14ac:dyDescent="0.25"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</row>
    <row r="267" spans="3:50" x14ac:dyDescent="0.25"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</row>
    <row r="268" spans="3:50" x14ac:dyDescent="0.25"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</row>
    <row r="269" spans="3:50" x14ac:dyDescent="0.25"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</row>
    <row r="270" spans="3:50" x14ac:dyDescent="0.25"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</row>
    <row r="271" spans="3:50" x14ac:dyDescent="0.25"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</row>
    <row r="272" spans="3:50" x14ac:dyDescent="0.25"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</row>
    <row r="273" spans="3:50" x14ac:dyDescent="0.25"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</row>
    <row r="274" spans="3:50" x14ac:dyDescent="0.25"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</row>
    <row r="275" spans="3:50" x14ac:dyDescent="0.25"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</row>
    <row r="276" spans="3:50" x14ac:dyDescent="0.25"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</row>
    <row r="277" spans="3:50" x14ac:dyDescent="0.25"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</row>
    <row r="278" spans="3:50" x14ac:dyDescent="0.25"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</row>
    <row r="279" spans="3:50" x14ac:dyDescent="0.25"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</row>
    <row r="280" spans="3:50" x14ac:dyDescent="0.25"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</row>
    <row r="281" spans="3:50" x14ac:dyDescent="0.25"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</row>
    <row r="282" spans="3:50" x14ac:dyDescent="0.25"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</row>
    <row r="283" spans="3:50" x14ac:dyDescent="0.25"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</row>
    <row r="284" spans="3:50" x14ac:dyDescent="0.25"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</row>
    <row r="285" spans="3:50" x14ac:dyDescent="0.25"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</row>
    <row r="286" spans="3:50" x14ac:dyDescent="0.25"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</row>
    <row r="287" spans="3:50" x14ac:dyDescent="0.25"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</row>
    <row r="288" spans="3:50" x14ac:dyDescent="0.25"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</row>
    <row r="289" spans="3:50" x14ac:dyDescent="0.25"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</row>
    <row r="290" spans="3:50" x14ac:dyDescent="0.25"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</row>
    <row r="291" spans="3:50" x14ac:dyDescent="0.25"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</row>
    <row r="292" spans="3:50" x14ac:dyDescent="0.25"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</row>
    <row r="293" spans="3:50" x14ac:dyDescent="0.25"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</row>
    <row r="294" spans="3:50" x14ac:dyDescent="0.25"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</row>
    <row r="295" spans="3:50" x14ac:dyDescent="0.25"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</row>
    <row r="296" spans="3:50" x14ac:dyDescent="0.25"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</row>
    <row r="297" spans="3:50" x14ac:dyDescent="0.25"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</row>
    <row r="298" spans="3:50" x14ac:dyDescent="0.25"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</row>
    <row r="299" spans="3:50" x14ac:dyDescent="0.25"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</row>
    <row r="300" spans="3:50" x14ac:dyDescent="0.25"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</row>
    <row r="301" spans="3:50" x14ac:dyDescent="0.25"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</row>
    <row r="302" spans="3:50" x14ac:dyDescent="0.25"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</row>
    <row r="303" spans="3:50" x14ac:dyDescent="0.25"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</row>
    <row r="304" spans="3:50" x14ac:dyDescent="0.25"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</row>
    <row r="305" spans="3:50" x14ac:dyDescent="0.25"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</row>
    <row r="306" spans="3:50" x14ac:dyDescent="0.25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</row>
    <row r="307" spans="3:50" x14ac:dyDescent="0.25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</row>
    <row r="308" spans="3:50" x14ac:dyDescent="0.25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</row>
    <row r="309" spans="3:50" x14ac:dyDescent="0.25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</row>
    <row r="310" spans="3:50" x14ac:dyDescent="0.25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</row>
    <row r="311" spans="3:50" x14ac:dyDescent="0.25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</row>
    <row r="312" spans="3:50" x14ac:dyDescent="0.25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</row>
    <row r="313" spans="3:50" x14ac:dyDescent="0.25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</row>
    <row r="314" spans="3:50" x14ac:dyDescent="0.25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</row>
    <row r="315" spans="3:50" x14ac:dyDescent="0.25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</row>
    <row r="316" spans="3:50" x14ac:dyDescent="0.25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</row>
    <row r="317" spans="3:50" x14ac:dyDescent="0.25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</row>
    <row r="318" spans="3:50" x14ac:dyDescent="0.25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</row>
    <row r="319" spans="3:50" x14ac:dyDescent="0.25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</row>
    <row r="320" spans="3:50" x14ac:dyDescent="0.25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</row>
    <row r="321" spans="3:50" x14ac:dyDescent="0.25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</row>
    <row r="322" spans="3:50" x14ac:dyDescent="0.25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</row>
    <row r="323" spans="3:50" x14ac:dyDescent="0.25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</row>
  </sheetData>
  <hyperlinks>
    <hyperlink ref="A1" location="Main!A1" display="Main" xr:uid="{C706170C-F04D-40F6-9ECA-A7FAC5C60F4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2025-03-09T14:56:02Z</dcterms:created>
  <dcterms:modified xsi:type="dcterms:W3CDTF">2025-03-09T15:16:11Z</dcterms:modified>
</cp:coreProperties>
</file>