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5055BE1B-73F0-41FD-88DA-EA8C724187FC}" xr6:coauthVersionLast="47" xr6:coauthVersionMax="47" xr10:uidLastSave="{00000000-0000-0000-0000-000000000000}"/>
  <bookViews>
    <workbookView xWindow="19095" yWindow="0" windowWidth="19410" windowHeight="20925" xr2:uid="{17D1C422-9498-46E4-92F0-0E8653972EB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4" i="2" l="1"/>
  <c r="Q25" i="2"/>
  <c r="P25" i="2"/>
  <c r="O25" i="2"/>
  <c r="N25" i="2"/>
  <c r="M25" i="2"/>
  <c r="L25" i="2"/>
  <c r="R25" i="2"/>
  <c r="Q22" i="2"/>
  <c r="P22" i="2"/>
  <c r="O22" i="2"/>
  <c r="N22" i="2"/>
  <c r="M22" i="2"/>
  <c r="L22" i="2"/>
  <c r="R22" i="2"/>
  <c r="L20" i="2"/>
  <c r="O20" i="2"/>
  <c r="N20" i="2"/>
  <c r="M20" i="2"/>
  <c r="P20" i="2"/>
  <c r="Q20" i="2"/>
  <c r="R20" i="2"/>
  <c r="S14" i="2"/>
  <c r="P14" i="2"/>
  <c r="O14" i="2"/>
  <c r="N14" i="2"/>
  <c r="M14" i="2"/>
  <c r="L14" i="2"/>
  <c r="R14" i="2"/>
  <c r="S9" i="2"/>
  <c r="P9" i="2"/>
  <c r="O9" i="2"/>
  <c r="N9" i="2"/>
  <c r="M9" i="2"/>
  <c r="L9" i="2"/>
  <c r="R9" i="2"/>
  <c r="G7" i="1"/>
  <c r="G5" i="1"/>
  <c r="L6" i="2"/>
  <c r="Q6" i="2"/>
  <c r="Q9" i="2" s="1"/>
  <c r="Q14" i="2" s="1"/>
  <c r="P6" i="2"/>
  <c r="O6" i="2"/>
  <c r="N6" i="2"/>
  <c r="M6" i="2"/>
  <c r="S6" i="2"/>
  <c r="R6" i="2"/>
  <c r="G4" i="1"/>
  <c r="J14" i="2"/>
  <c r="J9" i="2"/>
  <c r="J6" i="2"/>
  <c r="J20" i="2"/>
  <c r="H6" i="2"/>
  <c r="H9" i="2" s="1"/>
  <c r="H14" i="2" s="1"/>
  <c r="H20" i="2" s="1"/>
  <c r="H22" i="2" s="1"/>
  <c r="H25" i="2" s="1"/>
  <c r="G6" i="2"/>
  <c r="G9" i="2" s="1"/>
  <c r="G14" i="2" s="1"/>
  <c r="G20" i="2" s="1"/>
  <c r="G22" i="2" s="1"/>
  <c r="G25" i="2" s="1"/>
  <c r="F6" i="2"/>
  <c r="E6" i="2"/>
  <c r="E9" i="2" s="1"/>
  <c r="E14" i="2" s="1"/>
  <c r="E20" i="2" s="1"/>
  <c r="E22" i="2" s="1"/>
  <c r="E25" i="2" s="1"/>
  <c r="D6" i="2"/>
  <c r="D9" i="2" s="1"/>
  <c r="D14" i="2" s="1"/>
  <c r="D20" i="2" s="1"/>
  <c r="D22" i="2" s="1"/>
  <c r="D25" i="2" s="1"/>
  <c r="C6" i="2"/>
  <c r="I6" i="2"/>
  <c r="I9" i="2" s="1"/>
  <c r="I14" i="2" s="1"/>
  <c r="I20" i="2" s="1"/>
  <c r="I22" i="2" s="1"/>
  <c r="I25" i="2" s="1"/>
  <c r="I29" i="2"/>
  <c r="H29" i="2"/>
  <c r="G29" i="2"/>
  <c r="F29" i="2"/>
  <c r="D29" i="2"/>
  <c r="C29" i="2"/>
  <c r="E29" i="2"/>
  <c r="J25" i="2"/>
  <c r="F9" i="2"/>
  <c r="F14" i="2" s="1"/>
  <c r="F20" i="2" s="1"/>
  <c r="F22" i="2" s="1"/>
  <c r="F25" i="2" s="1"/>
  <c r="C9" i="2"/>
  <c r="C14" i="2" s="1"/>
  <c r="C20" i="2" s="1"/>
  <c r="C22" i="2" s="1"/>
  <c r="C25" i="2" s="1"/>
  <c r="G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Settje</author>
  </authors>
  <commentList>
    <comment ref="B7" authorId="0" shapeId="0" xr:uid="{041B97EC-485E-43AE-90AF-94B4241F3F3C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Team Payments</t>
        </r>
      </text>
    </comment>
  </commentList>
</comments>
</file>

<file path=xl/sharedStrings.xml><?xml version="1.0" encoding="utf-8"?>
<sst xmlns="http://schemas.openxmlformats.org/spreadsheetml/2006/main" count="61" uniqueCount="57">
  <si>
    <t>FWONK</t>
  </si>
  <si>
    <t>IR</t>
  </si>
  <si>
    <t xml:space="preserve">Formula One Group </t>
  </si>
  <si>
    <t>numbers in mio USD</t>
  </si>
  <si>
    <t>Price</t>
  </si>
  <si>
    <t>Shares</t>
  </si>
  <si>
    <t>MC</t>
  </si>
  <si>
    <t>Cash</t>
  </si>
  <si>
    <t>Debt</t>
  </si>
  <si>
    <t>EV</t>
  </si>
  <si>
    <t>Q324</t>
  </si>
  <si>
    <t>Main</t>
  </si>
  <si>
    <t xml:space="preserve">Formula1 Revenue </t>
  </si>
  <si>
    <t xml:space="preserve">Other Revenue </t>
  </si>
  <si>
    <t>Q123</t>
  </si>
  <si>
    <t>Q223</t>
  </si>
  <si>
    <t>Q323</t>
  </si>
  <si>
    <t>Q423</t>
  </si>
  <si>
    <t>Q124</t>
  </si>
  <si>
    <t>Q224</t>
  </si>
  <si>
    <t>Q424</t>
  </si>
  <si>
    <t>Cost of Sales</t>
  </si>
  <si>
    <t>Other COGS</t>
  </si>
  <si>
    <t xml:space="preserve">Gross Profit </t>
  </si>
  <si>
    <t>Other Operating Cost</t>
  </si>
  <si>
    <t>SGA</t>
  </si>
  <si>
    <t>Impairment Charges</t>
  </si>
  <si>
    <t>D&amp;A</t>
  </si>
  <si>
    <t xml:space="preserve">Operating Income </t>
  </si>
  <si>
    <t xml:space="preserve">Interest Expense </t>
  </si>
  <si>
    <t xml:space="preserve">Earnings of affiliates </t>
  </si>
  <si>
    <t>Gains on financial instruments</t>
  </si>
  <si>
    <t>Intergroup interest</t>
  </si>
  <si>
    <t>Other</t>
  </si>
  <si>
    <t xml:space="preserve">Pretax Income </t>
  </si>
  <si>
    <t xml:space="preserve">Tax Expense </t>
  </si>
  <si>
    <t>Net earnings from cont. Operations</t>
  </si>
  <si>
    <t>Earning from discont. Operations</t>
  </si>
  <si>
    <t xml:space="preserve">Non-controlling interests </t>
  </si>
  <si>
    <t xml:space="preserve">Net Income </t>
  </si>
  <si>
    <t>EPS</t>
  </si>
  <si>
    <t>Earning to FWONK shareholders</t>
  </si>
  <si>
    <t>Notes</t>
  </si>
  <si>
    <t>x</t>
  </si>
  <si>
    <t>subsidary of Liberty Media Corp</t>
  </si>
  <si>
    <t>Parent company of F1 Delta Topco Lmt</t>
  </si>
  <si>
    <t xml:space="preserve">Loss from discontinued operations -&gt; split-off of Liberty Sirius XM Hodlings </t>
  </si>
  <si>
    <t>Sirus HX Holdings Revenue</t>
  </si>
  <si>
    <t>FY18</t>
  </si>
  <si>
    <t>FY19</t>
  </si>
  <si>
    <t>FY20</t>
  </si>
  <si>
    <t>FY21</t>
  </si>
  <si>
    <t>FY22</t>
  </si>
  <si>
    <t>FY23</t>
  </si>
  <si>
    <t>FY24</t>
  </si>
  <si>
    <t>FY25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</si>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</sst>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4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3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orp.formula1.com/investor-resource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1193-B317-4E85-A617-AF74F1F2E0EE}">
  <dimension ref="A1:H19"/>
  <sheetViews>
    <sheetView tabSelected="1" zoomScale="256" zoomScaleNormal="256" workbookViewId="0">
      <selection activeCell="B6" sqref="B6"/>
    </sheetView>
  </sheetViews>
  <sheetFormatPr defaultRowHeight="15" x14ac:dyDescent="0.25"/>
  <cols>
    <col min="1" max="1" width="4.28515625" customWidth="1"/>
  </cols>
  <sheetData>
    <row r="1" spans="1:8" x14ac:dyDescent="0.25">
      <c r="A1" s="8" t="s">
        <v>2</v>
      </c>
    </row>
    <row r="2" spans="1:8" x14ac:dyDescent="0.25">
      <c r="A2" t="s">
        <v>3</v>
      </c>
    </row>
    <row r="3" spans="1:8" x14ac:dyDescent="0.25">
      <c r="F3" t="s">
        <v>4</v>
      </c>
      <c r="G3">
        <v>95</v>
      </c>
    </row>
    <row r="4" spans="1:8" x14ac:dyDescent="0.25">
      <c r="B4" t="s">
        <v>0</v>
      </c>
      <c r="F4" t="s">
        <v>5</v>
      </c>
      <c r="G4" s="2">
        <f>23.987941+2.431602+222.842367</f>
        <v>249.26191</v>
      </c>
      <c r="H4" s="4" t="s">
        <v>20</v>
      </c>
    </row>
    <row r="5" spans="1:8" x14ac:dyDescent="0.25">
      <c r="B5" s="3" t="s">
        <v>1</v>
      </c>
      <c r="F5" t="s">
        <v>6</v>
      </c>
      <c r="G5" s="5">
        <f>+G3*G4</f>
        <v>23679.881450000001</v>
      </c>
    </row>
    <row r="6" spans="1:8" x14ac:dyDescent="0.25">
      <c r="F6" t="s">
        <v>7</v>
      </c>
      <c r="G6" s="5">
        <v>2956</v>
      </c>
      <c r="H6" s="4" t="s">
        <v>20</v>
      </c>
    </row>
    <row r="7" spans="1:8" x14ac:dyDescent="0.25">
      <c r="F7" t="s">
        <v>8</v>
      </c>
      <c r="G7" s="5">
        <f>4522+26</f>
        <v>4548</v>
      </c>
      <c r="H7" s="4" t="s">
        <v>20</v>
      </c>
    </row>
    <row r="8" spans="1:8" x14ac:dyDescent="0.25">
      <c r="F8" t="s">
        <v>9</v>
      </c>
      <c r="G8" s="5">
        <f>+G5-G6+G7</f>
        <v>25271.881450000001</v>
      </c>
    </row>
    <row r="16" spans="1:8" x14ac:dyDescent="0.25">
      <c r="A16" s="7" t="s">
        <v>43</v>
      </c>
      <c r="B16" s="6" t="s">
        <v>42</v>
      </c>
    </row>
    <row r="17" spans="2:2" x14ac:dyDescent="0.25">
      <c r="B17" t="s">
        <v>44</v>
      </c>
    </row>
    <row r="18" spans="2:2" x14ac:dyDescent="0.25">
      <c r="B18" t="s">
        <v>45</v>
      </c>
    </row>
    <row r="19" spans="2:2" x14ac:dyDescent="0.25">
      <c r="B19" t="s">
        <v>46</v>
      </c>
    </row>
  </sheetData>
  <hyperlinks>
    <hyperlink ref="B5" r:id="rId1" xr:uid="{E1FEE4D4-A287-4726-B0D0-970EF4305BE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3971B-0FD8-4322-9D9D-E78032CAB3C4}">
  <dimension ref="A1:BE216"/>
  <sheetViews>
    <sheetView zoomScale="166" zoomScaleNormal="166" workbookViewId="0">
      <pane xSplit="2" ySplit="2" topLeftCell="L3" activePane="bottomRight" state="frozen"/>
      <selection pane="topRight" activeCell="C1" sqref="C1"/>
      <selection pane="bottomLeft" activeCell="A3" sqref="A3"/>
      <selection pane="bottomRight" activeCell="R27" sqref="R27"/>
    </sheetView>
  </sheetViews>
  <sheetFormatPr defaultRowHeight="15" x14ac:dyDescent="0.25"/>
  <cols>
    <col min="1" max="1" width="5.42578125" bestFit="1" customWidth="1"/>
    <col min="2" max="2" width="28.7109375" bestFit="1" customWidth="1"/>
  </cols>
  <sheetData>
    <row r="1" spans="1:57" x14ac:dyDescent="0.25">
      <c r="A1" s="3" t="s">
        <v>11</v>
      </c>
    </row>
    <row r="2" spans="1:57" x14ac:dyDescent="0.25"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19</v>
      </c>
      <c r="I2" s="4" t="s">
        <v>10</v>
      </c>
      <c r="J2" s="4" t="s">
        <v>20</v>
      </c>
      <c r="L2" s="4" t="s">
        <v>48</v>
      </c>
      <c r="M2" s="4" t="s">
        <v>49</v>
      </c>
      <c r="N2" s="4" t="s">
        <v>50</v>
      </c>
      <c r="O2" s="4" t="s">
        <v>51</v>
      </c>
      <c r="P2" s="4" t="s">
        <v>52</v>
      </c>
      <c r="Q2" s="4" t="s">
        <v>53</v>
      </c>
      <c r="R2" s="4" t="s">
        <v>54</v>
      </c>
      <c r="S2" s="4" t="s">
        <v>55</v>
      </c>
    </row>
    <row r="3" spans="1:57" x14ac:dyDescent="0.25">
      <c r="B3" t="s">
        <v>47</v>
      </c>
      <c r="C3" s="5"/>
      <c r="D3" s="5">
        <v>2250</v>
      </c>
      <c r="E3" s="5">
        <v>0</v>
      </c>
      <c r="F3" s="5"/>
      <c r="G3" s="5"/>
      <c r="H3" s="5">
        <v>2178</v>
      </c>
      <c r="I3" s="5">
        <v>0</v>
      </c>
      <c r="J3" s="5"/>
      <c r="K3" s="5"/>
      <c r="L3" s="5"/>
      <c r="M3" s="5"/>
      <c r="N3" s="5"/>
      <c r="O3" s="5"/>
      <c r="P3" s="5">
        <v>0</v>
      </c>
      <c r="Q3" s="5">
        <v>0</v>
      </c>
      <c r="R3" s="5">
        <v>0</v>
      </c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</row>
    <row r="4" spans="1:57" x14ac:dyDescent="0.25">
      <c r="B4" t="s">
        <v>12</v>
      </c>
      <c r="C4" s="5"/>
      <c r="D4" s="5">
        <v>724</v>
      </c>
      <c r="E4" s="5">
        <v>887</v>
      </c>
      <c r="F4" s="5"/>
      <c r="G4" s="5"/>
      <c r="H4" s="5">
        <v>853</v>
      </c>
      <c r="I4" s="5">
        <v>848</v>
      </c>
      <c r="J4" s="5"/>
      <c r="K4" s="5"/>
      <c r="L4" s="5"/>
      <c r="M4" s="5"/>
      <c r="N4" s="5"/>
      <c r="O4" s="5"/>
      <c r="P4" s="5">
        <v>2573</v>
      </c>
      <c r="Q4" s="5">
        <v>3222</v>
      </c>
      <c r="R4" s="5">
        <v>3318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</row>
    <row r="5" spans="1:57" x14ac:dyDescent="0.25">
      <c r="B5" t="s">
        <v>13</v>
      </c>
      <c r="C5" s="5"/>
      <c r="D5" s="5">
        <v>270</v>
      </c>
      <c r="E5" s="5">
        <v>49</v>
      </c>
      <c r="F5" s="5"/>
      <c r="G5" s="5"/>
      <c r="H5" s="5">
        <v>135</v>
      </c>
      <c r="I5" s="5">
        <v>63</v>
      </c>
      <c r="J5" s="5"/>
      <c r="K5" s="5"/>
      <c r="L5" s="5"/>
      <c r="M5" s="5"/>
      <c r="N5" s="5"/>
      <c r="O5" s="5"/>
      <c r="P5" s="5">
        <v>588</v>
      </c>
      <c r="Q5" s="5">
        <v>350</v>
      </c>
      <c r="R5" s="5">
        <v>335</v>
      </c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</row>
    <row r="6" spans="1:57" x14ac:dyDescent="0.25">
      <c r="B6" s="9" t="s">
        <v>56</v>
      </c>
      <c r="C6" s="9">
        <f t="shared" ref="B6:H6" si="0">+SUM(C3:C5)</f>
        <v>0</v>
      </c>
      <c r="D6" s="9">
        <f t="shared" si="0"/>
        <v>3244</v>
      </c>
      <c r="E6" s="9">
        <f t="shared" si="0"/>
        <v>936</v>
      </c>
      <c r="F6" s="9">
        <f t="shared" si="0"/>
        <v>0</v>
      </c>
      <c r="G6" s="9">
        <f t="shared" si="0"/>
        <v>0</v>
      </c>
      <c r="H6" s="9">
        <f t="shared" si="0"/>
        <v>3166</v>
      </c>
      <c r="I6" s="9">
        <f>+SUM(I3:I5)</f>
        <v>911</v>
      </c>
      <c r="J6" s="9">
        <f>+SUM(J3:J5)</f>
        <v>0</v>
      </c>
      <c r="K6" s="9"/>
      <c r="L6" s="9">
        <f t="shared" ref="L6:Q6" si="1">+SUM(L3:L5)</f>
        <v>0</v>
      </c>
      <c r="M6" s="9">
        <f t="shared" si="1"/>
        <v>0</v>
      </c>
      <c r="N6" s="9">
        <f t="shared" si="1"/>
        <v>0</v>
      </c>
      <c r="O6" s="9">
        <f t="shared" si="1"/>
        <v>0</v>
      </c>
      <c r="P6" s="9">
        <f t="shared" si="1"/>
        <v>3161</v>
      </c>
      <c r="Q6" s="9">
        <f t="shared" si="1"/>
        <v>3572</v>
      </c>
      <c r="R6" s="9">
        <f>+SUM(R3:R5)</f>
        <v>3653</v>
      </c>
      <c r="S6" s="9">
        <f>+SUM(S3:S5)</f>
        <v>0</v>
      </c>
      <c r="T6" s="9"/>
      <c r="U6" s="9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</row>
    <row r="7" spans="1:57" x14ac:dyDescent="0.25">
      <c r="B7" t="s">
        <v>21</v>
      </c>
      <c r="C7" s="5"/>
      <c r="D7" s="5"/>
      <c r="E7" s="5">
        <v>615</v>
      </c>
      <c r="F7" s="5"/>
      <c r="G7" s="5"/>
      <c r="H7" s="5"/>
      <c r="I7" s="5">
        <v>554</v>
      </c>
      <c r="J7" s="5"/>
      <c r="K7" s="5"/>
      <c r="L7" s="5"/>
      <c r="M7" s="5"/>
      <c r="N7" s="5"/>
      <c r="O7" s="5"/>
      <c r="P7" s="5">
        <v>1750</v>
      </c>
      <c r="Q7" s="5">
        <v>2240</v>
      </c>
      <c r="R7" s="5">
        <v>2294</v>
      </c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</row>
    <row r="8" spans="1:57" x14ac:dyDescent="0.25">
      <c r="B8" t="s">
        <v>22</v>
      </c>
      <c r="C8" s="5"/>
      <c r="D8" s="5"/>
      <c r="E8" s="5">
        <v>0</v>
      </c>
      <c r="F8" s="5"/>
      <c r="G8" s="5"/>
      <c r="H8" s="5"/>
      <c r="I8" s="5">
        <v>41</v>
      </c>
      <c r="J8" s="5"/>
      <c r="K8" s="5"/>
      <c r="L8" s="5"/>
      <c r="M8" s="5"/>
      <c r="N8" s="5"/>
      <c r="O8" s="5"/>
      <c r="P8" s="5">
        <v>0</v>
      </c>
      <c r="Q8" s="5">
        <v>0</v>
      </c>
      <c r="R8" s="5">
        <v>194</v>
      </c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</row>
    <row r="9" spans="1:57" x14ac:dyDescent="0.25">
      <c r="B9" t="s">
        <v>23</v>
      </c>
      <c r="C9" s="5">
        <f t="shared" ref="C9:D9" si="2">+C6-SUM(C7:C8)</f>
        <v>0</v>
      </c>
      <c r="D9" s="5">
        <f t="shared" si="2"/>
        <v>3244</v>
      </c>
      <c r="E9" s="5">
        <f>+E6-SUM(E7:E8)</f>
        <v>321</v>
      </c>
      <c r="F9" s="5">
        <f t="shared" ref="F9:J9" si="3">+F6-SUM(F7:F8)</f>
        <v>0</v>
      </c>
      <c r="G9" s="5">
        <f t="shared" si="3"/>
        <v>0</v>
      </c>
      <c r="H9" s="5">
        <f t="shared" si="3"/>
        <v>3166</v>
      </c>
      <c r="I9" s="5">
        <f t="shared" si="3"/>
        <v>316</v>
      </c>
      <c r="J9" s="5">
        <f t="shared" si="3"/>
        <v>0</v>
      </c>
      <c r="K9" s="5"/>
      <c r="L9" s="5">
        <f t="shared" ref="L9:Q9" si="4">+L6-SUM(L7:L8)</f>
        <v>0</v>
      </c>
      <c r="M9" s="5">
        <f t="shared" si="4"/>
        <v>0</v>
      </c>
      <c r="N9" s="5">
        <f t="shared" si="4"/>
        <v>0</v>
      </c>
      <c r="O9" s="5">
        <f t="shared" si="4"/>
        <v>0</v>
      </c>
      <c r="P9" s="5">
        <f t="shared" si="4"/>
        <v>1411</v>
      </c>
      <c r="Q9" s="5">
        <f t="shared" si="4"/>
        <v>1332</v>
      </c>
      <c r="R9" s="5">
        <f>+R6-SUM(R7:R8)</f>
        <v>1165</v>
      </c>
      <c r="S9" s="5">
        <f t="shared" ref="S9" si="5">+S6-SUM(S7:S8)</f>
        <v>0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</row>
    <row r="10" spans="1:57" x14ac:dyDescent="0.25">
      <c r="B10" t="s">
        <v>24</v>
      </c>
      <c r="C10" s="5"/>
      <c r="D10" s="5"/>
      <c r="E10" s="5">
        <v>38</v>
      </c>
      <c r="F10" s="5"/>
      <c r="G10" s="5"/>
      <c r="H10" s="5"/>
      <c r="I10" s="5">
        <v>2</v>
      </c>
      <c r="J10" s="5"/>
      <c r="K10" s="5"/>
      <c r="L10" s="5"/>
      <c r="M10" s="5"/>
      <c r="N10" s="5"/>
      <c r="O10" s="5"/>
      <c r="P10" s="5">
        <v>434</v>
      </c>
      <c r="Q10" s="5">
        <v>274</v>
      </c>
      <c r="R10" s="5">
        <v>13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</row>
    <row r="11" spans="1:57" x14ac:dyDescent="0.25">
      <c r="B11" t="s">
        <v>25</v>
      </c>
      <c r="C11" s="5"/>
      <c r="D11" s="5"/>
      <c r="E11" s="5">
        <v>93</v>
      </c>
      <c r="F11" s="5"/>
      <c r="G11" s="5"/>
      <c r="H11" s="5"/>
      <c r="I11" s="5">
        <v>116</v>
      </c>
      <c r="J11" s="5"/>
      <c r="K11" s="5"/>
      <c r="L11" s="5"/>
      <c r="M11" s="5"/>
      <c r="N11" s="5"/>
      <c r="O11" s="5"/>
      <c r="P11" s="5">
        <v>393</v>
      </c>
      <c r="Q11" s="5">
        <v>396</v>
      </c>
      <c r="R11" s="5">
        <v>419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</row>
    <row r="12" spans="1:57" x14ac:dyDescent="0.25">
      <c r="B12" t="s">
        <v>26</v>
      </c>
      <c r="C12" s="5"/>
      <c r="D12" s="5"/>
      <c r="E12" s="5">
        <v>0</v>
      </c>
      <c r="F12" s="5"/>
      <c r="G12" s="5"/>
      <c r="H12" s="5"/>
      <c r="I12" s="5">
        <v>3</v>
      </c>
      <c r="J12" s="5"/>
      <c r="K12" s="5"/>
      <c r="L12" s="5"/>
      <c r="M12" s="5"/>
      <c r="N12" s="5"/>
      <c r="O12" s="5"/>
      <c r="P12" s="5">
        <v>433</v>
      </c>
      <c r="Q12" s="5">
        <v>406</v>
      </c>
      <c r="R12" s="5">
        <v>352</v>
      </c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</row>
    <row r="13" spans="1:57" x14ac:dyDescent="0.25">
      <c r="B13" t="s">
        <v>27</v>
      </c>
      <c r="C13" s="5"/>
      <c r="D13" s="5"/>
      <c r="E13" s="5">
        <v>89</v>
      </c>
      <c r="F13" s="5"/>
      <c r="G13" s="5"/>
      <c r="H13" s="5"/>
      <c r="I13" s="5">
        <v>88</v>
      </c>
      <c r="J13" s="5"/>
      <c r="K13" s="5"/>
      <c r="L13" s="5"/>
      <c r="M13" s="5"/>
      <c r="N13" s="5"/>
      <c r="O13" s="5"/>
      <c r="P13" s="5">
        <v>6</v>
      </c>
      <c r="Q13" s="5">
        <v>1</v>
      </c>
      <c r="R13" s="5">
        <v>105</v>
      </c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</row>
    <row r="14" spans="1:57" x14ac:dyDescent="0.25">
      <c r="B14" t="s">
        <v>28</v>
      </c>
      <c r="C14" s="5">
        <f t="shared" ref="C14:D14" si="6">+C9-SUM(C10:C13)</f>
        <v>0</v>
      </c>
      <c r="D14" s="5">
        <f t="shared" si="6"/>
        <v>3244</v>
      </c>
      <c r="E14" s="5">
        <f>+E9-SUM(E10:E13)</f>
        <v>101</v>
      </c>
      <c r="F14" s="5">
        <f t="shared" ref="F14:J14" si="7">+F9-SUM(F10:F13)</f>
        <v>0</v>
      </c>
      <c r="G14" s="5">
        <f t="shared" si="7"/>
        <v>0</v>
      </c>
      <c r="H14" s="5">
        <f t="shared" si="7"/>
        <v>3166</v>
      </c>
      <c r="I14" s="5">
        <f t="shared" si="7"/>
        <v>107</v>
      </c>
      <c r="J14" s="5">
        <f t="shared" si="7"/>
        <v>0</v>
      </c>
      <c r="K14" s="5"/>
      <c r="L14" s="5">
        <f t="shared" ref="L14:Q14" si="8">+L9-SUM(L10:L13)</f>
        <v>0</v>
      </c>
      <c r="M14" s="5">
        <f t="shared" si="8"/>
        <v>0</v>
      </c>
      <c r="N14" s="5">
        <f t="shared" si="8"/>
        <v>0</v>
      </c>
      <c r="O14" s="5">
        <f t="shared" si="8"/>
        <v>0</v>
      </c>
      <c r="P14" s="5">
        <f t="shared" si="8"/>
        <v>145</v>
      </c>
      <c r="Q14" s="5">
        <f t="shared" si="8"/>
        <v>255</v>
      </c>
      <c r="R14" s="5">
        <f>+R9-SUM(R10:R13)</f>
        <v>276</v>
      </c>
      <c r="S14" s="5">
        <f t="shared" ref="S14" si="9">+S9-SUM(S10:S13)</f>
        <v>0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</row>
    <row r="15" spans="1:57" x14ac:dyDescent="0.25">
      <c r="B15" t="s">
        <v>29</v>
      </c>
      <c r="C15" s="5"/>
      <c r="D15" s="5"/>
      <c r="E15" s="5">
        <v>62</v>
      </c>
      <c r="F15" s="5"/>
      <c r="G15" s="5"/>
      <c r="H15" s="5"/>
      <c r="I15" s="5">
        <v>62</v>
      </c>
      <c r="J15" s="5"/>
      <c r="K15" s="5"/>
      <c r="L15" s="5"/>
      <c r="M15" s="5"/>
      <c r="N15" s="5"/>
      <c r="O15" s="5"/>
      <c r="P15" s="5">
        <v>186</v>
      </c>
      <c r="Q15" s="5">
        <v>248</v>
      </c>
      <c r="R15" s="5">
        <v>237</v>
      </c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</row>
    <row r="16" spans="1:57" x14ac:dyDescent="0.25">
      <c r="B16" t="s">
        <v>30</v>
      </c>
      <c r="C16" s="5"/>
      <c r="D16" s="5"/>
      <c r="E16" s="5">
        <v>143</v>
      </c>
      <c r="F16" s="5"/>
      <c r="G16" s="5"/>
      <c r="H16" s="5"/>
      <c r="I16" s="5">
        <v>116</v>
      </c>
      <c r="J16" s="5"/>
      <c r="K16" s="5"/>
      <c r="L16" s="5"/>
      <c r="M16" s="5"/>
      <c r="N16" s="5"/>
      <c r="O16" s="5"/>
      <c r="P16" s="5">
        <v>104</v>
      </c>
      <c r="Q16" s="5">
        <v>157</v>
      </c>
      <c r="R16" s="5">
        <v>228</v>
      </c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</row>
    <row r="17" spans="2:57" x14ac:dyDescent="0.25">
      <c r="B17" t="s">
        <v>31</v>
      </c>
      <c r="C17" s="5"/>
      <c r="D17" s="5"/>
      <c r="E17" s="5">
        <v>39</v>
      </c>
      <c r="F17" s="5"/>
      <c r="G17" s="5"/>
      <c r="H17" s="5"/>
      <c r="I17" s="5">
        <v>-55</v>
      </c>
      <c r="J17" s="5"/>
      <c r="K17" s="5"/>
      <c r="L17" s="5"/>
      <c r="M17" s="5"/>
      <c r="N17" s="5"/>
      <c r="O17" s="5"/>
      <c r="P17" s="5">
        <v>524</v>
      </c>
      <c r="Q17" s="5">
        <v>-167</v>
      </c>
      <c r="R17" s="5">
        <v>-383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</row>
    <row r="18" spans="2:57" x14ac:dyDescent="0.25">
      <c r="B18" t="s">
        <v>32</v>
      </c>
      <c r="C18" s="5"/>
      <c r="D18" s="5"/>
      <c r="E18" s="5">
        <v>-4</v>
      </c>
      <c r="F18" s="5"/>
      <c r="G18" s="5"/>
      <c r="H18" s="5"/>
      <c r="I18" s="5">
        <v>0</v>
      </c>
      <c r="J18" s="5"/>
      <c r="K18" s="5"/>
      <c r="L18" s="5"/>
      <c r="M18" s="5"/>
      <c r="N18" s="5"/>
      <c r="O18" s="5"/>
      <c r="P18" s="5">
        <v>18</v>
      </c>
      <c r="Q18" s="5">
        <v>-68</v>
      </c>
      <c r="R18" s="5">
        <v>0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</row>
    <row r="19" spans="2:57" x14ac:dyDescent="0.25">
      <c r="B19" t="s">
        <v>33</v>
      </c>
      <c r="C19" s="5"/>
      <c r="D19" s="5"/>
      <c r="E19" s="5">
        <v>-19</v>
      </c>
      <c r="F19" s="5"/>
      <c r="G19" s="5"/>
      <c r="H19" s="5"/>
      <c r="I19" s="5">
        <v>29</v>
      </c>
      <c r="J19" s="5"/>
      <c r="K19" s="5"/>
      <c r="L19" s="5"/>
      <c r="M19" s="5"/>
      <c r="N19" s="5"/>
      <c r="O19" s="5"/>
      <c r="P19" s="5">
        <v>101</v>
      </c>
      <c r="Q19" s="5">
        <v>46</v>
      </c>
      <c r="R19" s="5">
        <v>92</v>
      </c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</row>
    <row r="20" spans="2:57" x14ac:dyDescent="0.25">
      <c r="B20" t="s">
        <v>34</v>
      </c>
      <c r="C20" s="5">
        <f t="shared" ref="C20:D20" si="10">+C14+SUM(C16:C19)-C15</f>
        <v>0</v>
      </c>
      <c r="D20" s="5">
        <f t="shared" si="10"/>
        <v>3244</v>
      </c>
      <c r="E20" s="5">
        <f>+E14+SUM(E16:E19)-E15</f>
        <v>198</v>
      </c>
      <c r="F20" s="5">
        <f t="shared" ref="F20:J20" si="11">+F14+SUM(F16:F19)-F15</f>
        <v>0</v>
      </c>
      <c r="G20" s="5">
        <f t="shared" si="11"/>
        <v>0</v>
      </c>
      <c r="H20" s="5">
        <f t="shared" si="11"/>
        <v>3166</v>
      </c>
      <c r="I20" s="5">
        <f t="shared" si="11"/>
        <v>135</v>
      </c>
      <c r="J20" s="5">
        <f t="shared" si="11"/>
        <v>0</v>
      </c>
      <c r="K20" s="5"/>
      <c r="L20" s="5">
        <f t="shared" ref="L20:O20" si="12">+L14-L15+L16+L17+L18+L19</f>
        <v>0</v>
      </c>
      <c r="M20" s="5">
        <f t="shared" si="12"/>
        <v>0</v>
      </c>
      <c r="N20" s="5">
        <f t="shared" si="12"/>
        <v>0</v>
      </c>
      <c r="O20" s="5">
        <f t="shared" si="12"/>
        <v>0</v>
      </c>
      <c r="P20" s="5">
        <f>+P14-P15+P16+P17+P18+P19</f>
        <v>706</v>
      </c>
      <c r="Q20" s="5">
        <f>+Q14-Q15+Q16+Q17+Q18+Q19</f>
        <v>-25</v>
      </c>
      <c r="R20" s="5">
        <f>+R14-R15+R16+R17+R18+R19</f>
        <v>-24</v>
      </c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</row>
    <row r="21" spans="2:57" x14ac:dyDescent="0.25">
      <c r="B21" t="s">
        <v>35</v>
      </c>
      <c r="C21" s="5"/>
      <c r="D21" s="5"/>
      <c r="E21" s="5">
        <v>46</v>
      </c>
      <c r="F21" s="5"/>
      <c r="G21" s="5"/>
      <c r="H21" s="5"/>
      <c r="I21" s="5">
        <v>3</v>
      </c>
      <c r="J21" s="5"/>
      <c r="K21" s="5"/>
      <c r="L21" s="5"/>
      <c r="M21" s="5"/>
      <c r="N21" s="5"/>
      <c r="O21" s="5"/>
      <c r="P21" s="5">
        <v>-202</v>
      </c>
      <c r="Q21" s="5">
        <v>-1</v>
      </c>
      <c r="R21" s="5">
        <v>39</v>
      </c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</row>
    <row r="22" spans="2:57" x14ac:dyDescent="0.25">
      <c r="B22" t="s">
        <v>36</v>
      </c>
      <c r="C22" s="5">
        <f t="shared" ref="C22:D22" si="13">+C20-C21</f>
        <v>0</v>
      </c>
      <c r="D22" s="5">
        <f t="shared" si="13"/>
        <v>3244</v>
      </c>
      <c r="E22" s="5">
        <f>+E20-E21</f>
        <v>152</v>
      </c>
      <c r="F22" s="5">
        <f t="shared" ref="F22:I22" si="14">+F20-F21</f>
        <v>0</v>
      </c>
      <c r="G22" s="5">
        <f t="shared" si="14"/>
        <v>0</v>
      </c>
      <c r="H22" s="5">
        <f t="shared" si="14"/>
        <v>3166</v>
      </c>
      <c r="I22" s="5">
        <f t="shared" si="14"/>
        <v>132</v>
      </c>
      <c r="J22" s="5"/>
      <c r="K22" s="5"/>
      <c r="L22" s="5">
        <f t="shared" ref="L22:Q22" si="15">+L20-L21</f>
        <v>0</v>
      </c>
      <c r="M22" s="5">
        <f t="shared" si="15"/>
        <v>0</v>
      </c>
      <c r="N22" s="5">
        <f t="shared" si="15"/>
        <v>0</v>
      </c>
      <c r="O22" s="5">
        <f t="shared" si="15"/>
        <v>0</v>
      </c>
      <c r="P22" s="5">
        <f t="shared" si="15"/>
        <v>908</v>
      </c>
      <c r="Q22" s="5">
        <f t="shared" si="15"/>
        <v>-24</v>
      </c>
      <c r="R22" s="5">
        <f>+R20-R21</f>
        <v>-63</v>
      </c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</row>
    <row r="23" spans="2:57" x14ac:dyDescent="0.25">
      <c r="B23" t="s">
        <v>37</v>
      </c>
      <c r="C23" s="5"/>
      <c r="D23" s="5"/>
      <c r="E23" s="5">
        <v>291</v>
      </c>
      <c r="F23" s="5"/>
      <c r="G23" s="5"/>
      <c r="H23" s="5"/>
      <c r="I23" s="5">
        <v>-3002</v>
      </c>
      <c r="J23" s="5"/>
      <c r="K23" s="5"/>
      <c r="L23" s="5"/>
      <c r="M23" s="5"/>
      <c r="N23" s="5"/>
      <c r="O23" s="5"/>
      <c r="P23" s="5">
        <v>1120</v>
      </c>
      <c r="Q23" s="5">
        <v>986</v>
      </c>
      <c r="R23" s="5">
        <v>-2412</v>
      </c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</row>
    <row r="24" spans="2:57" x14ac:dyDescent="0.25">
      <c r="B24" t="s">
        <v>38</v>
      </c>
      <c r="C24" s="5"/>
      <c r="D24" s="5"/>
      <c r="E24" s="5">
        <v>58</v>
      </c>
      <c r="F24" s="5"/>
      <c r="G24" s="5"/>
      <c r="H24" s="5"/>
      <c r="I24" s="5">
        <v>-502</v>
      </c>
      <c r="J24" s="5"/>
      <c r="K24" s="5"/>
      <c r="L24" s="5"/>
      <c r="M24" s="5"/>
      <c r="N24" s="5"/>
      <c r="O24" s="5"/>
      <c r="P24" s="5">
        <f>227-13</f>
        <v>214</v>
      </c>
      <c r="Q24" s="5">
        <v>201</v>
      </c>
      <c r="R24" s="5">
        <v>-412</v>
      </c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</row>
    <row r="25" spans="2:57" x14ac:dyDescent="0.25">
      <c r="B25" t="s">
        <v>39</v>
      </c>
      <c r="C25" s="5">
        <f t="shared" ref="C25:D25" si="16">+C22+C23-C24</f>
        <v>0</v>
      </c>
      <c r="D25" s="5">
        <f t="shared" si="16"/>
        <v>3244</v>
      </c>
      <c r="E25" s="5">
        <f>+E22+E23-E24</f>
        <v>385</v>
      </c>
      <c r="F25" s="5">
        <f t="shared" ref="F25:J25" si="17">+F22+F23-F24</f>
        <v>0</v>
      </c>
      <c r="G25" s="5">
        <f t="shared" si="17"/>
        <v>0</v>
      </c>
      <c r="H25" s="5">
        <f t="shared" si="17"/>
        <v>3166</v>
      </c>
      <c r="I25" s="5">
        <f t="shared" si="17"/>
        <v>-2368</v>
      </c>
      <c r="J25" s="5">
        <f t="shared" si="17"/>
        <v>0</v>
      </c>
      <c r="K25" s="5"/>
      <c r="L25" s="5">
        <f t="shared" ref="L25:Q25" si="18">+L22+L23-L24</f>
        <v>0</v>
      </c>
      <c r="M25" s="5">
        <f t="shared" si="18"/>
        <v>0</v>
      </c>
      <c r="N25" s="5">
        <f t="shared" si="18"/>
        <v>0</v>
      </c>
      <c r="O25" s="5">
        <f t="shared" si="18"/>
        <v>0</v>
      </c>
      <c r="P25" s="5">
        <f t="shared" si="18"/>
        <v>1814</v>
      </c>
      <c r="Q25" s="5">
        <f t="shared" si="18"/>
        <v>761</v>
      </c>
      <c r="R25" s="5">
        <f>+R22+R23-R24</f>
        <v>-2063</v>
      </c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</row>
    <row r="26" spans="2:57" x14ac:dyDescent="0.25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</row>
    <row r="27" spans="2:57" x14ac:dyDescent="0.25">
      <c r="B27" t="s">
        <v>41</v>
      </c>
      <c r="C27" s="5"/>
      <c r="D27" s="5"/>
      <c r="E27" s="5">
        <v>118</v>
      </c>
      <c r="F27" s="5"/>
      <c r="G27" s="5"/>
      <c r="H27" s="5"/>
      <c r="I27" s="5">
        <v>117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</row>
    <row r="28" spans="2:57" x14ac:dyDescent="0.25">
      <c r="B28" t="s">
        <v>40</v>
      </c>
      <c r="C28" s="1"/>
      <c r="D28" s="1"/>
      <c r="E28" s="1">
        <v>0.5</v>
      </c>
      <c r="F28" s="1"/>
      <c r="G28" s="1"/>
      <c r="H28" s="1"/>
      <c r="I28" s="1">
        <v>0.48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</row>
    <row r="29" spans="2:57" x14ac:dyDescent="0.25">
      <c r="B29" t="s">
        <v>5</v>
      </c>
      <c r="C29" s="5" t="e">
        <f t="shared" ref="C29:D29" si="19">+C27/C28</f>
        <v>#DIV/0!</v>
      </c>
      <c r="D29" s="5" t="e">
        <f t="shared" si="19"/>
        <v>#DIV/0!</v>
      </c>
      <c r="E29" s="5">
        <f>+E27/E28</f>
        <v>236</v>
      </c>
      <c r="F29" s="5" t="e">
        <f t="shared" ref="F29:I29" si="20">+F27/F28</f>
        <v>#DIV/0!</v>
      </c>
      <c r="G29" s="5" t="e">
        <f t="shared" si="20"/>
        <v>#DIV/0!</v>
      </c>
      <c r="H29" s="5" t="e">
        <f t="shared" si="20"/>
        <v>#DIV/0!</v>
      </c>
      <c r="I29" s="5">
        <f t="shared" si="20"/>
        <v>243.75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</row>
    <row r="30" spans="2:57" x14ac:dyDescent="0.25"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</row>
    <row r="31" spans="2:57" x14ac:dyDescent="0.25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</row>
    <row r="32" spans="2:57" x14ac:dyDescent="0.25"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</row>
    <row r="33" spans="3:57" x14ac:dyDescent="0.25"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</row>
    <row r="34" spans="3:57" x14ac:dyDescent="0.25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</row>
    <row r="35" spans="3:57" x14ac:dyDescent="0.25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</row>
    <row r="36" spans="3:57" x14ac:dyDescent="0.25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</row>
    <row r="37" spans="3:57" x14ac:dyDescent="0.25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</row>
    <row r="38" spans="3:57" x14ac:dyDescent="0.25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</row>
    <row r="39" spans="3:57" x14ac:dyDescent="0.25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</row>
    <row r="40" spans="3:57" x14ac:dyDescent="0.25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</row>
    <row r="41" spans="3:57" x14ac:dyDescent="0.25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</row>
    <row r="42" spans="3:57" x14ac:dyDescent="0.25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</row>
    <row r="43" spans="3:57" x14ac:dyDescent="0.25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</row>
    <row r="44" spans="3:57" x14ac:dyDescent="0.25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</row>
    <row r="45" spans="3:57" x14ac:dyDescent="0.25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</row>
    <row r="46" spans="3:57" x14ac:dyDescent="0.25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</row>
    <row r="47" spans="3:57" x14ac:dyDescent="0.25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</row>
    <row r="48" spans="3:57" x14ac:dyDescent="0.25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</row>
    <row r="49" spans="3:57" x14ac:dyDescent="0.25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</row>
    <row r="50" spans="3:57" x14ac:dyDescent="0.25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</row>
    <row r="51" spans="3:57" x14ac:dyDescent="0.25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</row>
    <row r="52" spans="3:57" x14ac:dyDescent="0.25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</row>
    <row r="53" spans="3:57" x14ac:dyDescent="0.25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</row>
    <row r="54" spans="3:57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</row>
    <row r="55" spans="3:57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</row>
    <row r="56" spans="3:57" x14ac:dyDescent="0.25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</row>
    <row r="57" spans="3:57" x14ac:dyDescent="0.25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</row>
    <row r="58" spans="3:57" x14ac:dyDescent="0.2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</row>
    <row r="59" spans="3:57" x14ac:dyDescent="0.25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</row>
    <row r="60" spans="3:57" x14ac:dyDescent="0.25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</row>
    <row r="61" spans="3:57" x14ac:dyDescent="0.25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</row>
    <row r="62" spans="3:57" x14ac:dyDescent="0.25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</row>
    <row r="63" spans="3:57" x14ac:dyDescent="0.25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</row>
    <row r="64" spans="3:57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</row>
    <row r="65" spans="3:57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</row>
    <row r="66" spans="3:57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</row>
    <row r="67" spans="3:57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</row>
    <row r="68" spans="3:57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</row>
    <row r="69" spans="3:57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</row>
    <row r="70" spans="3:57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</row>
    <row r="71" spans="3:57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</row>
    <row r="72" spans="3:57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</row>
    <row r="73" spans="3:57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</row>
    <row r="74" spans="3:57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</row>
    <row r="75" spans="3:57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</row>
    <row r="76" spans="3:57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</row>
    <row r="77" spans="3:57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</row>
    <row r="78" spans="3:57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</row>
    <row r="79" spans="3:57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</row>
    <row r="80" spans="3:57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</row>
    <row r="81" spans="3:57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</row>
    <row r="82" spans="3:57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</row>
    <row r="83" spans="3:57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</row>
    <row r="84" spans="3:57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</row>
    <row r="85" spans="3:57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</row>
    <row r="86" spans="3:57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</row>
    <row r="87" spans="3:57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</row>
    <row r="88" spans="3:57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</row>
    <row r="89" spans="3:57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</row>
    <row r="90" spans="3:57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</row>
    <row r="91" spans="3:57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</row>
    <row r="92" spans="3:57" x14ac:dyDescent="0.25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</row>
    <row r="93" spans="3:57" x14ac:dyDescent="0.2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</row>
    <row r="94" spans="3:57" x14ac:dyDescent="0.25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</row>
    <row r="95" spans="3:57" x14ac:dyDescent="0.25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</row>
    <row r="96" spans="3:57" x14ac:dyDescent="0.25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</row>
    <row r="97" spans="3:57" x14ac:dyDescent="0.25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</row>
    <row r="98" spans="3:57" x14ac:dyDescent="0.25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</row>
    <row r="99" spans="3:57" x14ac:dyDescent="0.25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</row>
    <row r="100" spans="3:57" x14ac:dyDescent="0.25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</row>
    <row r="101" spans="3:57" x14ac:dyDescent="0.25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</row>
    <row r="102" spans="3:57" x14ac:dyDescent="0.25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</row>
    <row r="103" spans="3:57" x14ac:dyDescent="0.25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</row>
    <row r="104" spans="3:57" x14ac:dyDescent="0.25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</row>
    <row r="105" spans="3:57" x14ac:dyDescent="0.25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</row>
    <row r="106" spans="3:57" x14ac:dyDescent="0.25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</row>
    <row r="107" spans="3:57" x14ac:dyDescent="0.25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</row>
    <row r="108" spans="3:57" x14ac:dyDescent="0.25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</row>
    <row r="109" spans="3:57" x14ac:dyDescent="0.25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</row>
    <row r="110" spans="3:57" x14ac:dyDescent="0.25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</row>
    <row r="111" spans="3:57" x14ac:dyDescent="0.25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</row>
    <row r="112" spans="3:57" x14ac:dyDescent="0.25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</row>
    <row r="113" spans="3:57" x14ac:dyDescent="0.25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</row>
    <row r="114" spans="3:57" x14ac:dyDescent="0.2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</row>
    <row r="115" spans="3:57" x14ac:dyDescent="0.25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</row>
    <row r="116" spans="3:57" x14ac:dyDescent="0.25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</row>
    <row r="117" spans="3:57" x14ac:dyDescent="0.25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</row>
    <row r="118" spans="3:57" x14ac:dyDescent="0.25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</row>
    <row r="119" spans="3:57" x14ac:dyDescent="0.25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</row>
    <row r="120" spans="3:57" x14ac:dyDescent="0.25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</row>
    <row r="121" spans="3:57" x14ac:dyDescent="0.25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</row>
    <row r="122" spans="3:57" x14ac:dyDescent="0.25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</row>
    <row r="123" spans="3:57" x14ac:dyDescent="0.25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</row>
    <row r="124" spans="3:57" x14ac:dyDescent="0.25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</row>
    <row r="125" spans="3:57" x14ac:dyDescent="0.25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</row>
    <row r="126" spans="3:57" x14ac:dyDescent="0.25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</row>
    <row r="127" spans="3:57" x14ac:dyDescent="0.25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</row>
    <row r="128" spans="3:57" x14ac:dyDescent="0.25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</row>
    <row r="129" spans="3:57" x14ac:dyDescent="0.25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</row>
    <row r="130" spans="3:57" x14ac:dyDescent="0.25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</row>
    <row r="131" spans="3:57" x14ac:dyDescent="0.25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</row>
    <row r="132" spans="3:57" x14ac:dyDescent="0.25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</row>
    <row r="133" spans="3:57" x14ac:dyDescent="0.25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</row>
    <row r="134" spans="3:57" x14ac:dyDescent="0.25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</row>
    <row r="135" spans="3:57" x14ac:dyDescent="0.25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</row>
    <row r="136" spans="3:57" x14ac:dyDescent="0.25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</row>
    <row r="137" spans="3:57" x14ac:dyDescent="0.25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</row>
    <row r="138" spans="3:57" x14ac:dyDescent="0.25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</row>
    <row r="139" spans="3:57" x14ac:dyDescent="0.25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</row>
    <row r="140" spans="3:57" x14ac:dyDescent="0.25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</row>
    <row r="141" spans="3:57" x14ac:dyDescent="0.25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</row>
    <row r="142" spans="3:57" x14ac:dyDescent="0.25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</row>
    <row r="143" spans="3:57" x14ac:dyDescent="0.25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</row>
    <row r="144" spans="3:57" x14ac:dyDescent="0.25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</row>
    <row r="145" spans="3:57" x14ac:dyDescent="0.25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</row>
    <row r="146" spans="3:57" x14ac:dyDescent="0.25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</row>
    <row r="147" spans="3:57" x14ac:dyDescent="0.25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</row>
    <row r="148" spans="3:57" x14ac:dyDescent="0.25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</row>
    <row r="149" spans="3:57" x14ac:dyDescent="0.25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</row>
    <row r="150" spans="3:57" x14ac:dyDescent="0.25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</row>
    <row r="151" spans="3:57" x14ac:dyDescent="0.25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</row>
    <row r="152" spans="3:57" x14ac:dyDescent="0.25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</row>
    <row r="153" spans="3:57" x14ac:dyDescent="0.25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</row>
    <row r="154" spans="3:57" x14ac:dyDescent="0.25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</row>
    <row r="155" spans="3:57" x14ac:dyDescent="0.25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</row>
    <row r="156" spans="3:57" x14ac:dyDescent="0.25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</row>
    <row r="157" spans="3:57" x14ac:dyDescent="0.25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</row>
    <row r="158" spans="3:57" x14ac:dyDescent="0.25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</row>
    <row r="159" spans="3:57" x14ac:dyDescent="0.25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</row>
    <row r="160" spans="3:57" x14ac:dyDescent="0.25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</row>
    <row r="161" spans="3:57" x14ac:dyDescent="0.25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</row>
    <row r="162" spans="3:57" x14ac:dyDescent="0.25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</row>
    <row r="163" spans="3:57" x14ac:dyDescent="0.25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</row>
    <row r="164" spans="3:57" x14ac:dyDescent="0.25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</row>
    <row r="165" spans="3:57" x14ac:dyDescent="0.25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</row>
    <row r="166" spans="3:57" x14ac:dyDescent="0.25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</row>
    <row r="167" spans="3:57" x14ac:dyDescent="0.25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</row>
    <row r="168" spans="3:57" x14ac:dyDescent="0.25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</row>
    <row r="169" spans="3:57" x14ac:dyDescent="0.25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</row>
    <row r="170" spans="3:57" x14ac:dyDescent="0.25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</row>
    <row r="171" spans="3:57" x14ac:dyDescent="0.25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</row>
    <row r="172" spans="3:57" x14ac:dyDescent="0.25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</row>
    <row r="173" spans="3:57" x14ac:dyDescent="0.25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</row>
    <row r="174" spans="3:57" x14ac:dyDescent="0.25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</row>
    <row r="175" spans="3:57" x14ac:dyDescent="0.25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</row>
    <row r="176" spans="3:57" x14ac:dyDescent="0.25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</row>
    <row r="177" spans="3:57" x14ac:dyDescent="0.25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</row>
    <row r="178" spans="3:57" x14ac:dyDescent="0.25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</row>
    <row r="179" spans="3:57" x14ac:dyDescent="0.25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</row>
    <row r="180" spans="3:57" x14ac:dyDescent="0.25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</row>
    <row r="181" spans="3:57" x14ac:dyDescent="0.25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</row>
    <row r="182" spans="3:57" x14ac:dyDescent="0.25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</row>
    <row r="183" spans="3:57" x14ac:dyDescent="0.25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</row>
    <row r="184" spans="3:57" x14ac:dyDescent="0.25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</row>
    <row r="185" spans="3:57" x14ac:dyDescent="0.25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</row>
    <row r="186" spans="3:57" x14ac:dyDescent="0.25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</row>
    <row r="187" spans="3:57" x14ac:dyDescent="0.25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</row>
    <row r="188" spans="3:57" x14ac:dyDescent="0.25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</row>
    <row r="189" spans="3:57" x14ac:dyDescent="0.25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</row>
    <row r="190" spans="3:57" x14ac:dyDescent="0.25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</row>
    <row r="191" spans="3:57" x14ac:dyDescent="0.25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</row>
    <row r="192" spans="3:57" x14ac:dyDescent="0.25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</row>
    <row r="193" spans="3:57" x14ac:dyDescent="0.25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</row>
    <row r="194" spans="3:57" x14ac:dyDescent="0.25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</row>
    <row r="195" spans="3:57" x14ac:dyDescent="0.25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</row>
    <row r="196" spans="3:57" x14ac:dyDescent="0.25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</row>
    <row r="197" spans="3:57" x14ac:dyDescent="0.25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</row>
    <row r="198" spans="3:57" x14ac:dyDescent="0.25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</row>
    <row r="199" spans="3:57" x14ac:dyDescent="0.25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</row>
    <row r="200" spans="3:57" x14ac:dyDescent="0.25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</row>
    <row r="201" spans="3:57" x14ac:dyDescent="0.25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</row>
    <row r="202" spans="3:57" x14ac:dyDescent="0.25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</row>
    <row r="203" spans="3:57" x14ac:dyDescent="0.25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</row>
    <row r="204" spans="3:57" x14ac:dyDescent="0.25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</row>
    <row r="205" spans="3:57" x14ac:dyDescent="0.25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</row>
    <row r="206" spans="3:57" x14ac:dyDescent="0.25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</row>
    <row r="207" spans="3:57" x14ac:dyDescent="0.25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</row>
    <row r="208" spans="3:57" x14ac:dyDescent="0.25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</row>
    <row r="209" spans="3:57" x14ac:dyDescent="0.25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</row>
    <row r="210" spans="3:57" x14ac:dyDescent="0.25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</row>
    <row r="211" spans="3:57" x14ac:dyDescent="0.25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</row>
    <row r="212" spans="3:57" x14ac:dyDescent="0.25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</row>
    <row r="213" spans="3:57" x14ac:dyDescent="0.25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</row>
    <row r="214" spans="3:57" x14ac:dyDescent="0.25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</row>
    <row r="215" spans="3:57" x14ac:dyDescent="0.25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</row>
    <row r="216" spans="3:57" x14ac:dyDescent="0.25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</row>
  </sheetData>
  <hyperlinks>
    <hyperlink ref="A1" location="Main!A1" display="Main" xr:uid="{3C6D4ED1-07B9-4CC7-964A-52C8D474E94D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2025-01-03T08:54:46Z</dcterms:created>
  <dcterms:modified xsi:type="dcterms:W3CDTF">2025-03-02T17:42:00Z</dcterms:modified>
</cp:coreProperties>
</file>