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8_{6EBEDFCC-8324-46A8-88F0-B2FB8278F023}" xr6:coauthVersionLast="47" xr6:coauthVersionMax="47" xr10:uidLastSave="{00000000-0000-0000-0000-000000000000}"/>
  <bookViews>
    <workbookView xWindow="-110" yWindow="-110" windowWidth="19420" windowHeight="11010" activeTab="1" xr2:uid="{45B8ACDC-CB3B-40F4-A3D2-AA5D93D3C1D7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H23" i="2"/>
  <c r="H18" i="2"/>
  <c r="L7" i="1"/>
  <c r="G34" i="2"/>
  <c r="F34" i="2"/>
  <c r="J34" i="2"/>
  <c r="Q34" i="2"/>
  <c r="P34" i="2"/>
  <c r="O34" i="2"/>
  <c r="N34" i="2"/>
  <c r="R34" i="2"/>
  <c r="O16" i="2"/>
  <c r="Q27" i="2"/>
  <c r="P27" i="2"/>
  <c r="O27" i="2"/>
  <c r="N27" i="2"/>
  <c r="R27" i="2"/>
  <c r="Q26" i="2"/>
  <c r="P26" i="2"/>
  <c r="O26" i="2"/>
  <c r="N26" i="2"/>
  <c r="R26" i="2"/>
  <c r="Q29" i="2"/>
  <c r="P29" i="2"/>
  <c r="O29" i="2"/>
  <c r="N29" i="2"/>
  <c r="R29" i="2"/>
  <c r="Q30" i="2"/>
  <c r="P30" i="2"/>
  <c r="O30" i="2"/>
  <c r="N30" i="2"/>
  <c r="R30" i="2"/>
  <c r="P6" i="2"/>
  <c r="P28" i="2" s="1"/>
  <c r="O6" i="2"/>
  <c r="O28" i="2" s="1"/>
  <c r="N6" i="2"/>
  <c r="N28" i="2" s="1"/>
  <c r="M6" i="2"/>
  <c r="Q6" i="2"/>
  <c r="Q28" i="2" s="1"/>
  <c r="R6" i="2"/>
  <c r="R28" i="2" s="1"/>
  <c r="S75" i="2"/>
  <c r="Q31" i="2"/>
  <c r="P31" i="2"/>
  <c r="O31" i="2"/>
  <c r="N31" i="2"/>
  <c r="R31" i="2"/>
  <c r="P16" i="2"/>
  <c r="R13" i="2"/>
  <c r="R15" i="2" s="1"/>
  <c r="R18" i="2" s="1"/>
  <c r="R20" i="2" s="1"/>
  <c r="R23" i="2" s="1"/>
  <c r="Q13" i="2"/>
  <c r="Q15" i="2" s="1"/>
  <c r="Q18" i="2" s="1"/>
  <c r="Q20" i="2" s="1"/>
  <c r="Q23" i="2" s="1"/>
  <c r="P13" i="2"/>
  <c r="P15" i="2" s="1"/>
  <c r="P33" i="2" s="1"/>
  <c r="O13" i="2"/>
  <c r="O32" i="2" s="1"/>
  <c r="N13" i="2"/>
  <c r="N32" i="2" s="1"/>
  <c r="M13" i="2"/>
  <c r="M15" i="2" s="1"/>
  <c r="M18" i="2" s="1"/>
  <c r="M20" i="2" s="1"/>
  <c r="S69" i="2"/>
  <c r="R69" i="2"/>
  <c r="Q69" i="2"/>
  <c r="P69" i="2"/>
  <c r="O69" i="2"/>
  <c r="N69" i="2"/>
  <c r="M69" i="2"/>
  <c r="S61" i="2"/>
  <c r="S63" i="2" s="1"/>
  <c r="R61" i="2"/>
  <c r="Q61" i="2"/>
  <c r="P61" i="2"/>
  <c r="O61" i="2"/>
  <c r="N61" i="2"/>
  <c r="M61" i="2"/>
  <c r="S56" i="2"/>
  <c r="R56" i="2"/>
  <c r="Q56" i="2"/>
  <c r="P56" i="2"/>
  <c r="O56" i="2"/>
  <c r="N56" i="2"/>
  <c r="M56" i="2"/>
  <c r="S48" i="2"/>
  <c r="R48" i="2"/>
  <c r="R50" i="2" s="1"/>
  <c r="Q48" i="2"/>
  <c r="P48" i="2"/>
  <c r="O48" i="2"/>
  <c r="N48" i="2"/>
  <c r="N50" i="2" s="1"/>
  <c r="M48" i="2"/>
  <c r="S44" i="2"/>
  <c r="R44" i="2"/>
  <c r="Q44" i="2"/>
  <c r="P44" i="2"/>
  <c r="O44" i="2"/>
  <c r="N44" i="2"/>
  <c r="M44" i="2"/>
  <c r="J100" i="2"/>
  <c r="I100" i="2"/>
  <c r="H100" i="2"/>
  <c r="G100" i="2"/>
  <c r="F100" i="2"/>
  <c r="E100" i="2"/>
  <c r="D100" i="2"/>
  <c r="C100" i="2"/>
  <c r="J96" i="2"/>
  <c r="I96" i="2"/>
  <c r="H96" i="2"/>
  <c r="G96" i="2"/>
  <c r="F96" i="2"/>
  <c r="E96" i="2"/>
  <c r="D96" i="2"/>
  <c r="C96" i="2"/>
  <c r="J89" i="2"/>
  <c r="I89" i="2"/>
  <c r="H89" i="2"/>
  <c r="G89" i="2"/>
  <c r="F89" i="2"/>
  <c r="E89" i="2"/>
  <c r="D89" i="2"/>
  <c r="C89" i="2"/>
  <c r="J69" i="2"/>
  <c r="I69" i="2"/>
  <c r="H69" i="2"/>
  <c r="G69" i="2"/>
  <c r="F69" i="2"/>
  <c r="E69" i="2"/>
  <c r="D69" i="2"/>
  <c r="C69" i="2"/>
  <c r="J61" i="2"/>
  <c r="I61" i="2"/>
  <c r="H61" i="2"/>
  <c r="G61" i="2"/>
  <c r="F61" i="2"/>
  <c r="E61" i="2"/>
  <c r="D61" i="2"/>
  <c r="C61" i="2"/>
  <c r="J56" i="2"/>
  <c r="I56" i="2"/>
  <c r="H56" i="2"/>
  <c r="G56" i="2"/>
  <c r="F56" i="2"/>
  <c r="E56" i="2"/>
  <c r="D56" i="2"/>
  <c r="C56" i="2"/>
  <c r="J48" i="2"/>
  <c r="I48" i="2"/>
  <c r="H48" i="2"/>
  <c r="G48" i="2"/>
  <c r="F48" i="2"/>
  <c r="E48" i="2"/>
  <c r="D48" i="2"/>
  <c r="C48" i="2"/>
  <c r="J44" i="2"/>
  <c r="I44" i="2"/>
  <c r="H44" i="2"/>
  <c r="G44" i="2"/>
  <c r="F44" i="2"/>
  <c r="E44" i="2"/>
  <c r="D44" i="2"/>
  <c r="C44" i="2"/>
  <c r="J31" i="2"/>
  <c r="I31" i="2"/>
  <c r="H31" i="2"/>
  <c r="G31" i="2"/>
  <c r="J13" i="2"/>
  <c r="J32" i="2" s="1"/>
  <c r="I13" i="2"/>
  <c r="I15" i="2" s="1"/>
  <c r="I33" i="2" s="1"/>
  <c r="H13" i="2"/>
  <c r="H15" i="2" s="1"/>
  <c r="H33" i="2" s="1"/>
  <c r="G13" i="2"/>
  <c r="G32" i="2" s="1"/>
  <c r="F13" i="2"/>
  <c r="F32" i="2" s="1"/>
  <c r="E13" i="2"/>
  <c r="E15" i="2" s="1"/>
  <c r="D13" i="2"/>
  <c r="D32" i="2" s="1"/>
  <c r="C13" i="2"/>
  <c r="C32" i="2" s="1"/>
  <c r="I34" i="2" l="1"/>
  <c r="H34" i="2"/>
  <c r="O15" i="2"/>
  <c r="M50" i="2"/>
  <c r="S50" i="2"/>
  <c r="O63" i="2"/>
  <c r="O71" i="2"/>
  <c r="Q33" i="2"/>
  <c r="R33" i="2"/>
  <c r="Q35" i="2"/>
  <c r="S71" i="2"/>
  <c r="R35" i="2"/>
  <c r="M63" i="2"/>
  <c r="M71" i="2" s="1"/>
  <c r="N63" i="2"/>
  <c r="N71" i="2" s="1"/>
  <c r="O50" i="2"/>
  <c r="P50" i="2"/>
  <c r="P63" i="2"/>
  <c r="P71" i="2" s="1"/>
  <c r="Q50" i="2"/>
  <c r="Q75" i="2"/>
  <c r="R75" i="2"/>
  <c r="N15" i="2"/>
  <c r="N18" i="2" s="1"/>
  <c r="N20" i="2" s="1"/>
  <c r="R32" i="2"/>
  <c r="M23" i="2"/>
  <c r="M75" i="2"/>
  <c r="P32" i="2"/>
  <c r="Q36" i="2"/>
  <c r="D50" i="2"/>
  <c r="Q32" i="2"/>
  <c r="R36" i="2"/>
  <c r="P18" i="2"/>
  <c r="Q63" i="2"/>
  <c r="Q71" i="2" s="1"/>
  <c r="R63" i="2"/>
  <c r="R71" i="2" s="1"/>
  <c r="D63" i="2"/>
  <c r="D71" i="2" s="1"/>
  <c r="E63" i="2"/>
  <c r="E71" i="2" s="1"/>
  <c r="I50" i="2"/>
  <c r="F63" i="2"/>
  <c r="F71" i="2" s="1"/>
  <c r="H32" i="2"/>
  <c r="I32" i="2"/>
  <c r="J50" i="2"/>
  <c r="G15" i="2"/>
  <c r="G33" i="2" s="1"/>
  <c r="I63" i="2"/>
  <c r="I71" i="2" s="1"/>
  <c r="J63" i="2"/>
  <c r="J71" i="2" s="1"/>
  <c r="F50" i="2"/>
  <c r="H50" i="2"/>
  <c r="F15" i="2"/>
  <c r="F18" i="2" s="1"/>
  <c r="F36" i="2" s="1"/>
  <c r="E32" i="2"/>
  <c r="E50" i="2"/>
  <c r="H63" i="2"/>
  <c r="H71" i="2" s="1"/>
  <c r="E18" i="2"/>
  <c r="E33" i="2"/>
  <c r="G63" i="2"/>
  <c r="G71" i="2" s="1"/>
  <c r="G50" i="2"/>
  <c r="I18" i="2"/>
  <c r="J15" i="2"/>
  <c r="C63" i="2"/>
  <c r="C71" i="2" s="1"/>
  <c r="C15" i="2"/>
  <c r="D15" i="2"/>
  <c r="C50" i="2"/>
  <c r="L6" i="1"/>
  <c r="L12" i="1" s="1"/>
  <c r="D34" i="2" l="1"/>
  <c r="E34" i="2"/>
  <c r="L9" i="1"/>
  <c r="O18" i="2"/>
  <c r="O36" i="2" s="1"/>
  <c r="O20" i="2"/>
  <c r="O35" i="2" s="1"/>
  <c r="O33" i="2"/>
  <c r="N33" i="2"/>
  <c r="N36" i="2"/>
  <c r="P20" i="2"/>
  <c r="P36" i="2"/>
  <c r="N35" i="2"/>
  <c r="N23" i="2"/>
  <c r="N75" i="2"/>
  <c r="O23" i="2"/>
  <c r="O75" i="2"/>
  <c r="F33" i="2"/>
  <c r="G18" i="2"/>
  <c r="G36" i="2" s="1"/>
  <c r="F20" i="2"/>
  <c r="F75" i="2" s="1"/>
  <c r="F90" i="2" s="1"/>
  <c r="F102" i="2" s="1"/>
  <c r="D18" i="2"/>
  <c r="D33" i="2"/>
  <c r="H20" i="2"/>
  <c r="H36" i="2"/>
  <c r="C18" i="2"/>
  <c r="C33" i="2"/>
  <c r="J33" i="2"/>
  <c r="J18" i="2"/>
  <c r="I20" i="2"/>
  <c r="I36" i="2"/>
  <c r="E36" i="2"/>
  <c r="E20" i="2"/>
  <c r="P23" i="2" l="1"/>
  <c r="P75" i="2"/>
  <c r="P35" i="2"/>
  <c r="G20" i="2"/>
  <c r="G35" i="2" s="1"/>
  <c r="F35" i="2"/>
  <c r="E75" i="2"/>
  <c r="E90" i="2" s="1"/>
  <c r="E102" i="2" s="1"/>
  <c r="E35" i="2"/>
  <c r="C36" i="2"/>
  <c r="C20" i="2"/>
  <c r="I75" i="2"/>
  <c r="I90" i="2" s="1"/>
  <c r="I102" i="2" s="1"/>
  <c r="I35" i="2"/>
  <c r="J20" i="2"/>
  <c r="J36" i="2"/>
  <c r="H75" i="2"/>
  <c r="H90" i="2" s="1"/>
  <c r="H102" i="2" s="1"/>
  <c r="H35" i="2"/>
  <c r="D36" i="2"/>
  <c r="D20" i="2"/>
  <c r="G75" i="2" l="1"/>
  <c r="G90" i="2" s="1"/>
  <c r="G102" i="2" s="1"/>
  <c r="G105" i="2" s="1"/>
  <c r="G23" i="2"/>
  <c r="D35" i="2"/>
  <c r="D75" i="2"/>
  <c r="D90" i="2" s="1"/>
  <c r="D102" i="2" s="1"/>
  <c r="C35" i="2"/>
  <c r="C75" i="2"/>
  <c r="C90" i="2" s="1"/>
  <c r="C102" i="2" s="1"/>
  <c r="C105" i="2" s="1"/>
  <c r="C23" i="2"/>
  <c r="J75" i="2"/>
  <c r="J90" i="2" s="1"/>
  <c r="J102" i="2" s="1"/>
  <c r="J35" i="2"/>
</calcChain>
</file>

<file path=xl/sharedStrings.xml><?xml version="1.0" encoding="utf-8"?>
<sst xmlns="http://schemas.openxmlformats.org/spreadsheetml/2006/main" count="142" uniqueCount="131">
  <si>
    <t>GAP</t>
  </si>
  <si>
    <t>SEC</t>
  </si>
  <si>
    <t>Capital Strucuture</t>
  </si>
  <si>
    <t>IR</t>
  </si>
  <si>
    <t>Price</t>
  </si>
  <si>
    <t>Shares</t>
  </si>
  <si>
    <t>Q124</t>
  </si>
  <si>
    <t>MC</t>
  </si>
  <si>
    <t>Cash</t>
  </si>
  <si>
    <t>Debt</t>
  </si>
  <si>
    <t>EV</t>
  </si>
  <si>
    <t>GAP Inc</t>
  </si>
  <si>
    <t>Main</t>
  </si>
  <si>
    <t>Income Statement</t>
  </si>
  <si>
    <t>x</t>
  </si>
  <si>
    <t>Revenue</t>
  </si>
  <si>
    <t>COGS</t>
  </si>
  <si>
    <t>Gross Profit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</si>
  <si>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</si>
  <si>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</si>
  <si>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</si>
  <si>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</si>
  <si>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</si>
  <si>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</si>
  <si>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</si>
  <si>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</si>
  <si>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</si>
  <si>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</si>
  <si>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Operating Expenses</t>
  </si>
  <si>
    <t>Operating Income</t>
  </si>
  <si>
    <t>Interest Expense</t>
  </si>
  <si>
    <t>Interest Income</t>
  </si>
  <si>
    <t>Pretax Income</t>
  </si>
  <si>
    <t>Net Income</t>
  </si>
  <si>
    <t>Income Tax Expense</t>
  </si>
  <si>
    <t>EPS</t>
  </si>
  <si>
    <t>Metrics</t>
  </si>
  <si>
    <t>Revenue Growth</t>
  </si>
  <si>
    <t>Gross Margin</t>
  </si>
  <si>
    <t>Operating Margin</t>
  </si>
  <si>
    <t>Profit Margin</t>
  </si>
  <si>
    <t>Tax Rate</t>
  </si>
  <si>
    <t>Balance Sheet</t>
  </si>
  <si>
    <t>Cash and Cash Equivalents</t>
  </si>
  <si>
    <t>Short Term Investments</t>
  </si>
  <si>
    <t>Merchandise Invesntory</t>
  </si>
  <si>
    <t xml:space="preserve">Other Current Assets </t>
  </si>
  <si>
    <t>Total Current Assets</t>
  </si>
  <si>
    <t>Accrued Expenses</t>
  </si>
  <si>
    <t>PP&amp;E</t>
  </si>
  <si>
    <t>Lease Assets</t>
  </si>
  <si>
    <t>Other</t>
  </si>
  <si>
    <t>Total Non Current Assets</t>
  </si>
  <si>
    <t>Total Assets</t>
  </si>
  <si>
    <t>Accounts Payabales</t>
  </si>
  <si>
    <t>Current Portion of Lease Liabilities</t>
  </si>
  <si>
    <t>Income Tax Paybles</t>
  </si>
  <si>
    <t>Total Current Liabilties</t>
  </si>
  <si>
    <t>Revolver Credit</t>
  </si>
  <si>
    <t>Lease Debt</t>
  </si>
  <si>
    <t>Total Long-Term Liabilities</t>
  </si>
  <si>
    <t>Total Liabilities</t>
  </si>
  <si>
    <t>Common Stock</t>
  </si>
  <si>
    <t>Paid in Capital</t>
  </si>
  <si>
    <t>Retained Earnings</t>
  </si>
  <si>
    <t>Comprehensive Income</t>
  </si>
  <si>
    <t>Total Equity</t>
  </si>
  <si>
    <t>Total Liabilities and Equity</t>
  </si>
  <si>
    <t>Cashflow Statement</t>
  </si>
  <si>
    <t>D&amp;A</t>
  </si>
  <si>
    <t>Share-based Compensations</t>
  </si>
  <si>
    <t>Other Non-Cash Adjustments</t>
  </si>
  <si>
    <t>Gain on Sale of Building</t>
  </si>
  <si>
    <t>Deffered Income Tax</t>
  </si>
  <si>
    <t>Change in WC:</t>
  </si>
  <si>
    <t>Inventory</t>
  </si>
  <si>
    <t>Account Payables</t>
  </si>
  <si>
    <t>Income Tax Payables</t>
  </si>
  <si>
    <t>Other Current Liabilties</t>
  </si>
  <si>
    <t>Other Current Assets</t>
  </si>
  <si>
    <t>Total</t>
  </si>
  <si>
    <t>CFFO</t>
  </si>
  <si>
    <t>Operating Lease assets/liabilties</t>
  </si>
  <si>
    <t>CapEx</t>
  </si>
  <si>
    <t>Sales of Building</t>
  </si>
  <si>
    <t>Purchase of Short Term Investments</t>
  </si>
  <si>
    <t>Sale of Short Term Investments</t>
  </si>
  <si>
    <t>Devisititure Activity</t>
  </si>
  <si>
    <t>CFFI</t>
  </si>
  <si>
    <t>Issuance of Stock based Compensations</t>
  </si>
  <si>
    <t>Withhold Taxpayments for vest stocks</t>
  </si>
  <si>
    <t>Dividend paid</t>
  </si>
  <si>
    <t>CFFF</t>
  </si>
  <si>
    <t xml:space="preserve">Exchange rates </t>
  </si>
  <si>
    <t>Net Change in Cash</t>
  </si>
  <si>
    <t>Cash BOP</t>
  </si>
  <si>
    <t>Cash EOP</t>
  </si>
  <si>
    <t>Business Model</t>
  </si>
  <si>
    <t>Brand</t>
  </si>
  <si>
    <t>Old Navy</t>
  </si>
  <si>
    <t>Banana Republic</t>
  </si>
  <si>
    <t>Athleta Brands</t>
  </si>
  <si>
    <t>Notes</t>
  </si>
  <si>
    <t>% of Rev</t>
  </si>
  <si>
    <t>Products</t>
  </si>
  <si>
    <t>Competitors</t>
  </si>
  <si>
    <t>Appereal, Accessoires, Personal Care</t>
  </si>
  <si>
    <t>"Affordable" Lifestyle Brand -&gt; Appereal, Accessoires</t>
  </si>
  <si>
    <t>H&amp;M, Zara</t>
  </si>
  <si>
    <t>Premium Men/Womenwear, Home Products</t>
  </si>
  <si>
    <t>RL, Marco Polo, Lacoste</t>
  </si>
  <si>
    <t>Appereal &amp; Accessoires</t>
  </si>
  <si>
    <t>Abercrombie</t>
  </si>
  <si>
    <t>Premium Fitness Lifestyle Products</t>
  </si>
  <si>
    <t>Lululemon, Nike, etc.</t>
  </si>
  <si>
    <t>Number of Stores</t>
  </si>
  <si>
    <t>Franchise Stores</t>
  </si>
  <si>
    <t>Store Revenue</t>
  </si>
  <si>
    <t>Online Shop Revenue</t>
  </si>
  <si>
    <t>Revenue per Store</t>
  </si>
  <si>
    <t>Store Growth</t>
  </si>
  <si>
    <t>Franchise Growth</t>
  </si>
  <si>
    <t>Store Revenue Growth</t>
  </si>
  <si>
    <t>Online Grwoth</t>
  </si>
  <si>
    <t>Revenue per Store Growth</t>
  </si>
  <si>
    <t>Contribution Margin</t>
  </si>
  <si>
    <t>P/E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</si>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</sst>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.00;\(\-#,##0.00\)"/>
    <numFmt numFmtId="166" formatCode="#,##0.00;\(#,##0.00\)"/>
    <numFmt numFmtId="167" formatCode="#,##0;\(#,##0\)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9" fontId="0" fillId="0" borderId="0" xfId="2" applyFont="1"/>
    <xf numFmtId="166" fontId="0" fillId="0" borderId="0" xfId="0" applyNumberFormat="1"/>
    <xf numFmtId="166" fontId="4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2" fontId="0" fillId="0" borderId="0" xfId="0" applyNumberFormat="1"/>
    <xf numFmtId="167" fontId="0" fillId="0" borderId="0" xfId="0" applyNumberFormat="1"/>
    <xf numFmtId="167" fontId="4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apinc.com/en-us/investors" TargetMode="External"/><Relationship Id="rId1" Type="http://schemas.openxmlformats.org/officeDocument/2006/relationships/hyperlink" Target="https://www.sec.gov/edgar/browse/?CIK=3991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9C52-BB44-40A0-B598-95160E4D3AF4}">
  <dimension ref="A1:M14"/>
  <sheetViews>
    <sheetView workbookViewId="0">
      <selection activeCell="L9" sqref="L9"/>
    </sheetView>
  </sheetViews>
  <sheetFormatPr defaultRowHeight="14.5" x14ac:dyDescent="0.35"/>
  <cols>
    <col min="1" max="1" width="3.36328125" customWidth="1"/>
    <col min="2" max="2" width="14.36328125" bestFit="1" customWidth="1"/>
    <col min="4" max="4" width="43.6328125" bestFit="1" customWidth="1"/>
    <col min="5" max="5" width="20.26953125" bestFit="1" customWidth="1"/>
    <col min="6" max="6" width="11.54296875" customWidth="1"/>
  </cols>
  <sheetData>
    <row r="1" spans="1:13" x14ac:dyDescent="0.35">
      <c r="A1" t="s">
        <v>11</v>
      </c>
    </row>
    <row r="3" spans="1:13" x14ac:dyDescent="0.35">
      <c r="E3" s="1" t="s">
        <v>1</v>
      </c>
      <c r="F3" s="1" t="s">
        <v>3</v>
      </c>
      <c r="K3" s="2" t="s">
        <v>2</v>
      </c>
    </row>
    <row r="4" spans="1:13" x14ac:dyDescent="0.35">
      <c r="K4" t="s">
        <v>4</v>
      </c>
      <c r="L4">
        <v>21.9</v>
      </c>
    </row>
    <row r="5" spans="1:13" x14ac:dyDescent="0.35">
      <c r="B5" s="7" t="s">
        <v>97</v>
      </c>
      <c r="K5" t="s">
        <v>5</v>
      </c>
      <c r="L5" s="3">
        <v>376.316912</v>
      </c>
      <c r="M5" s="4" t="s">
        <v>127</v>
      </c>
    </row>
    <row r="6" spans="1:13" x14ac:dyDescent="0.35">
      <c r="B6" s="20" t="s">
        <v>98</v>
      </c>
      <c r="C6" s="21" t="s">
        <v>103</v>
      </c>
      <c r="D6" s="21" t="s">
        <v>104</v>
      </c>
      <c r="E6" s="21" t="s">
        <v>105</v>
      </c>
      <c r="F6" s="22"/>
      <c r="K6" t="s">
        <v>7</v>
      </c>
      <c r="L6" s="24">
        <f>L5*L4</f>
        <v>8241.3403727999994</v>
      </c>
      <c r="M6" s="4"/>
    </row>
    <row r="7" spans="1:13" x14ac:dyDescent="0.35">
      <c r="B7" s="12" t="s">
        <v>0</v>
      </c>
      <c r="C7" s="13"/>
      <c r="D7" s="13" t="s">
        <v>111</v>
      </c>
      <c r="E7" s="13" t="s">
        <v>112</v>
      </c>
      <c r="F7" s="14"/>
      <c r="K7" t="s">
        <v>8</v>
      </c>
      <c r="L7" s="24">
        <f>1900+246</f>
        <v>2146</v>
      </c>
      <c r="M7" s="4" t="s">
        <v>127</v>
      </c>
    </row>
    <row r="8" spans="1:13" x14ac:dyDescent="0.35">
      <c r="B8" s="15" t="s">
        <v>99</v>
      </c>
      <c r="D8" t="s">
        <v>107</v>
      </c>
      <c r="E8" t="s">
        <v>108</v>
      </c>
      <c r="F8" s="16"/>
      <c r="K8" t="s">
        <v>9</v>
      </c>
      <c r="L8" s="24">
        <v>1489</v>
      </c>
      <c r="M8" s="4" t="s">
        <v>127</v>
      </c>
    </row>
    <row r="9" spans="1:13" x14ac:dyDescent="0.35">
      <c r="B9" s="15" t="s">
        <v>100</v>
      </c>
      <c r="D9" t="s">
        <v>109</v>
      </c>
      <c r="E9" t="s">
        <v>110</v>
      </c>
      <c r="F9" s="16"/>
      <c r="K9" t="s">
        <v>10</v>
      </c>
      <c r="L9" s="24">
        <f>L6+L8-L7</f>
        <v>7584.3403727999994</v>
      </c>
    </row>
    <row r="10" spans="1:13" x14ac:dyDescent="0.35">
      <c r="B10" s="15" t="s">
        <v>101</v>
      </c>
      <c r="D10" t="s">
        <v>113</v>
      </c>
      <c r="E10" t="s">
        <v>114</v>
      </c>
      <c r="F10" s="16"/>
    </row>
    <row r="11" spans="1:13" x14ac:dyDescent="0.35">
      <c r="B11" s="17"/>
      <c r="C11" s="18"/>
      <c r="D11" s="18"/>
      <c r="E11" s="18"/>
      <c r="F11" s="19"/>
    </row>
    <row r="12" spans="1:13" x14ac:dyDescent="0.35">
      <c r="K12" t="s">
        <v>126</v>
      </c>
      <c r="L12" s="23">
        <f>L6/Financials!R20</f>
        <v>16.417012694820716</v>
      </c>
    </row>
    <row r="13" spans="1:13" x14ac:dyDescent="0.35">
      <c r="B13" t="s">
        <v>102</v>
      </c>
    </row>
    <row r="14" spans="1:13" x14ac:dyDescent="0.35">
      <c r="B14" t="s">
        <v>106</v>
      </c>
    </row>
  </sheetData>
  <hyperlinks>
    <hyperlink ref="E3" r:id="rId1" xr:uid="{EB8B7E33-70DC-4300-ADDE-D9FA973757D7}"/>
    <hyperlink ref="F3" r:id="rId2" xr:uid="{D96CEBDF-83D5-4016-B4E8-9E391024B1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EBF-2CF3-46B3-9270-C39008852D3A}">
  <dimension ref="A1:AE2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4.5" x14ac:dyDescent="0.35"/>
  <cols>
    <col min="1" max="1" width="4.7265625" style="5" bestFit="1" customWidth="1"/>
    <col min="2" max="2" width="33.81640625" bestFit="1" customWidth="1"/>
    <col min="3" max="3" width="8.90625" bestFit="1" customWidth="1"/>
    <col min="4" max="6" width="8.81640625" bestFit="1" customWidth="1"/>
    <col min="7" max="7" width="8.90625" bestFit="1" customWidth="1"/>
    <col min="8" max="10" width="8.81640625" bestFit="1" customWidth="1"/>
    <col min="13" max="14" width="8.90625" bestFit="1" customWidth="1"/>
    <col min="15" max="15" width="9.1796875" bestFit="1" customWidth="1"/>
    <col min="16" max="18" width="8.90625" bestFit="1" customWidth="1"/>
  </cols>
  <sheetData>
    <row r="1" spans="1:31" x14ac:dyDescent="0.35">
      <c r="A1" s="1" t="s">
        <v>12</v>
      </c>
    </row>
    <row r="2" spans="1:31" x14ac:dyDescent="0.35">
      <c r="A2"/>
      <c r="C2" s="4" t="s">
        <v>6</v>
      </c>
      <c r="D2" s="4" t="s">
        <v>18</v>
      </c>
      <c r="E2" s="4" t="s">
        <v>19</v>
      </c>
      <c r="F2" s="4" t="s">
        <v>20</v>
      </c>
      <c r="G2" s="4" t="s">
        <v>128</v>
      </c>
      <c r="H2" s="4" t="s">
        <v>127</v>
      </c>
      <c r="I2" s="4" t="s">
        <v>129</v>
      </c>
      <c r="J2" s="4" t="s">
        <v>130</v>
      </c>
      <c r="K2" s="4"/>
      <c r="L2" s="4"/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</row>
    <row r="3" spans="1:31" x14ac:dyDescent="0.35">
      <c r="A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1" x14ac:dyDescent="0.35">
      <c r="A4"/>
      <c r="B4" t="s">
        <v>115</v>
      </c>
      <c r="C4" s="4"/>
      <c r="D4" s="4"/>
      <c r="E4" s="10"/>
      <c r="F4" s="10"/>
      <c r="G4" s="24"/>
      <c r="H4" s="24"/>
      <c r="I4" s="24"/>
      <c r="J4" s="24"/>
      <c r="K4" s="24"/>
      <c r="L4" s="24"/>
      <c r="M4" s="24">
        <v>3194</v>
      </c>
      <c r="N4" s="24">
        <v>3345</v>
      </c>
      <c r="O4" s="24">
        <v>2835</v>
      </c>
      <c r="P4" s="24">
        <v>2685</v>
      </c>
      <c r="Q4" s="24">
        <v>2685</v>
      </c>
      <c r="R4" s="24">
        <v>2562</v>
      </c>
      <c r="S4" s="4"/>
    </row>
    <row r="5" spans="1:31" x14ac:dyDescent="0.35">
      <c r="A5"/>
      <c r="B5" t="s">
        <v>116</v>
      </c>
      <c r="C5" s="4"/>
      <c r="D5" s="4"/>
      <c r="E5" s="10"/>
      <c r="F5" s="10"/>
      <c r="G5" s="24"/>
      <c r="H5" s="24"/>
      <c r="I5" s="24"/>
      <c r="J5" s="24"/>
      <c r="K5" s="24"/>
      <c r="L5" s="24"/>
      <c r="M5" s="24">
        <v>472</v>
      </c>
      <c r="N5" s="24">
        <v>574</v>
      </c>
      <c r="O5" s="24">
        <v>564</v>
      </c>
      <c r="P5" s="24">
        <v>667</v>
      </c>
      <c r="Q5" s="24">
        <v>667</v>
      </c>
      <c r="R5" s="24">
        <v>998</v>
      </c>
      <c r="S5" s="4"/>
    </row>
    <row r="6" spans="1:31" x14ac:dyDescent="0.35">
      <c r="A6"/>
      <c r="B6" t="s">
        <v>119</v>
      </c>
      <c r="C6" s="4"/>
      <c r="D6" s="4"/>
      <c r="E6" s="10"/>
      <c r="F6" s="10"/>
      <c r="G6" s="10"/>
      <c r="H6" s="10"/>
      <c r="I6" s="10"/>
      <c r="J6" s="10"/>
      <c r="K6" s="10"/>
      <c r="L6" s="10"/>
      <c r="M6" s="10">
        <f t="shared" ref="M6" si="0">M9/(M4+M5)</f>
        <v>3.5081833060556464</v>
      </c>
      <c r="N6" s="10">
        <f t="shared" ref="N6" si="1">N9/(N4+N5)</f>
        <v>3.1370247512120439</v>
      </c>
      <c r="O6" s="10">
        <f t="shared" ref="O6" si="2">O9/(O4+O5)</f>
        <v>2.2130038246543102</v>
      </c>
      <c r="P6" s="10">
        <f t="shared" ref="P6" si="3">P9/(P4+P5)</f>
        <v>3.0545942720763724</v>
      </c>
      <c r="Q6" s="10">
        <f t="shared" ref="Q6" si="4">Q9/(Q4+Q5)</f>
        <v>2.8791766109785204</v>
      </c>
      <c r="R6" s="10">
        <f>R9/(R4+R5)</f>
        <v>2.6252808988764045</v>
      </c>
      <c r="S6" s="4"/>
    </row>
    <row r="7" spans="1:31" x14ac:dyDescent="0.35">
      <c r="A7"/>
      <c r="C7" s="24"/>
      <c r="D7" s="24"/>
      <c r="E7" s="24"/>
      <c r="F7" s="24"/>
      <c r="G7" s="2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4"/>
    </row>
    <row r="8" spans="1:31" x14ac:dyDescent="0.35">
      <c r="A8" s="5" t="s">
        <v>14</v>
      </c>
      <c r="B8" s="2" t="s">
        <v>13</v>
      </c>
      <c r="C8" s="24"/>
      <c r="D8" s="24"/>
      <c r="E8" s="24"/>
      <c r="F8" s="24"/>
      <c r="G8" s="2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1" x14ac:dyDescent="0.35">
      <c r="B9" t="s">
        <v>117</v>
      </c>
      <c r="C9" s="24"/>
      <c r="D9" s="24">
        <v>2387</v>
      </c>
      <c r="E9" s="24"/>
      <c r="F9" s="24"/>
      <c r="G9" s="24"/>
      <c r="H9" s="24">
        <v>2476</v>
      </c>
      <c r="I9" s="10"/>
      <c r="J9" s="10"/>
      <c r="K9" s="10"/>
      <c r="L9" s="10"/>
      <c r="M9" s="24">
        <v>12861</v>
      </c>
      <c r="N9" s="24">
        <v>12294</v>
      </c>
      <c r="O9" s="24">
        <v>7522</v>
      </c>
      <c r="P9" s="24">
        <v>10239</v>
      </c>
      <c r="Q9" s="24">
        <v>9651</v>
      </c>
      <c r="R9" s="24">
        <v>9346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1" x14ac:dyDescent="0.35">
      <c r="B10" t="s">
        <v>118</v>
      </c>
      <c r="C10" s="24"/>
      <c r="D10" s="24">
        <v>1161</v>
      </c>
      <c r="E10" s="24"/>
      <c r="F10" s="24"/>
      <c r="G10" s="24"/>
      <c r="H10" s="24">
        <v>1224</v>
      </c>
      <c r="I10" s="10"/>
      <c r="J10" s="10"/>
      <c r="K10" s="10"/>
      <c r="L10" s="10"/>
      <c r="M10" s="24">
        <v>3719</v>
      </c>
      <c r="N10" s="24">
        <v>4089</v>
      </c>
      <c r="O10" s="24">
        <v>6278</v>
      </c>
      <c r="P10" s="24">
        <v>6431</v>
      </c>
      <c r="Q10" s="24">
        <v>5965</v>
      </c>
      <c r="R10" s="24">
        <v>5543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s="10" customFormat="1" x14ac:dyDescent="0.35">
      <c r="A11" s="5"/>
      <c r="B11" s="7" t="s">
        <v>15</v>
      </c>
      <c r="C11" s="25">
        <v>3276</v>
      </c>
      <c r="D11" s="25">
        <v>3548</v>
      </c>
      <c r="E11" s="25"/>
      <c r="F11" s="25"/>
      <c r="G11" s="25">
        <v>3388</v>
      </c>
      <c r="H11" s="25">
        <v>3720</v>
      </c>
      <c r="I11" s="25"/>
      <c r="J11" s="25"/>
      <c r="K11" s="25"/>
      <c r="L11" s="25"/>
      <c r="M11" s="25">
        <v>16580</v>
      </c>
      <c r="N11" s="25">
        <v>16383</v>
      </c>
      <c r="O11" s="25">
        <v>13800</v>
      </c>
      <c r="P11" s="25">
        <v>16670</v>
      </c>
      <c r="Q11" s="25">
        <v>15616</v>
      </c>
      <c r="R11" s="25">
        <v>14889</v>
      </c>
    </row>
    <row r="12" spans="1:31" s="10" customFormat="1" x14ac:dyDescent="0.35">
      <c r="A12" s="5"/>
      <c r="B12" t="s">
        <v>16</v>
      </c>
      <c r="C12" s="24">
        <v>2062</v>
      </c>
      <c r="D12" s="24">
        <v>2215</v>
      </c>
      <c r="E12" s="24"/>
      <c r="F12" s="24"/>
      <c r="G12" s="24">
        <v>1991</v>
      </c>
      <c r="H12" s="24">
        <v>2137</v>
      </c>
      <c r="I12" s="24"/>
      <c r="J12" s="24"/>
      <c r="K12" s="24"/>
      <c r="L12" s="24"/>
      <c r="M12" s="24">
        <v>10258</v>
      </c>
      <c r="N12" s="24">
        <v>10250</v>
      </c>
      <c r="O12" s="24">
        <v>9095</v>
      </c>
      <c r="P12" s="24">
        <v>10033</v>
      </c>
      <c r="Q12" s="24">
        <v>10257</v>
      </c>
      <c r="R12" s="24">
        <v>9114</v>
      </c>
    </row>
    <row r="13" spans="1:31" s="10" customFormat="1" x14ac:dyDescent="0.35">
      <c r="A13" s="5"/>
      <c r="B13" s="7" t="s">
        <v>17</v>
      </c>
      <c r="C13" s="25">
        <f>C11-C12</f>
        <v>1214</v>
      </c>
      <c r="D13" s="25">
        <f t="shared" ref="D13:J13" si="5">D11-D12</f>
        <v>1333</v>
      </c>
      <c r="E13" s="25">
        <f t="shared" si="5"/>
        <v>0</v>
      </c>
      <c r="F13" s="25">
        <f t="shared" si="5"/>
        <v>0</v>
      </c>
      <c r="G13" s="25">
        <f t="shared" si="5"/>
        <v>1397</v>
      </c>
      <c r="H13" s="25">
        <f t="shared" si="5"/>
        <v>1583</v>
      </c>
      <c r="I13" s="25">
        <f t="shared" si="5"/>
        <v>0</v>
      </c>
      <c r="J13" s="25">
        <f t="shared" si="5"/>
        <v>0</v>
      </c>
      <c r="K13" s="24"/>
      <c r="L13" s="24"/>
      <c r="M13" s="25">
        <f t="shared" ref="M13" si="6">M11-M12</f>
        <v>6322</v>
      </c>
      <c r="N13" s="25">
        <f t="shared" ref="N13" si="7">N11-N12</f>
        <v>6133</v>
      </c>
      <c r="O13" s="25">
        <f t="shared" ref="O13" si="8">O11-O12</f>
        <v>4705</v>
      </c>
      <c r="P13" s="25">
        <f t="shared" ref="P13" si="9">P11-P12</f>
        <v>6637</v>
      </c>
      <c r="Q13" s="25">
        <f t="shared" ref="Q13" si="10">Q11-Q12</f>
        <v>5359</v>
      </c>
      <c r="R13" s="25">
        <f t="shared" ref="R13" si="11">R11-R12</f>
        <v>5775</v>
      </c>
    </row>
    <row r="14" spans="1:31" s="10" customFormat="1" x14ac:dyDescent="0.35">
      <c r="A14" s="5"/>
      <c r="B14" t="s">
        <v>28</v>
      </c>
      <c r="C14" s="24">
        <v>1224</v>
      </c>
      <c r="D14" s="24">
        <v>1227</v>
      </c>
      <c r="E14" s="24"/>
      <c r="F14" s="24"/>
      <c r="G14" s="24">
        <v>1192</v>
      </c>
      <c r="H14" s="24">
        <v>1290</v>
      </c>
      <c r="I14" s="24"/>
      <c r="J14" s="24"/>
      <c r="K14" s="24"/>
      <c r="L14" s="24"/>
      <c r="M14" s="24">
        <v>4960</v>
      </c>
      <c r="N14" s="24">
        <v>5559</v>
      </c>
      <c r="O14" s="24">
        <v>5567</v>
      </c>
      <c r="P14" s="24">
        <v>5827</v>
      </c>
      <c r="Q14" s="24">
        <v>5428</v>
      </c>
      <c r="R14" s="24">
        <v>5215</v>
      </c>
    </row>
    <row r="15" spans="1:31" s="10" customFormat="1" x14ac:dyDescent="0.35">
      <c r="A15" s="5"/>
      <c r="B15" s="8" t="s">
        <v>29</v>
      </c>
      <c r="C15" s="25">
        <f t="shared" ref="C15:F15" si="12">C13-C14</f>
        <v>-10</v>
      </c>
      <c r="D15" s="25">
        <f t="shared" si="12"/>
        <v>106</v>
      </c>
      <c r="E15" s="25">
        <f t="shared" si="12"/>
        <v>0</v>
      </c>
      <c r="F15" s="25">
        <f t="shared" si="12"/>
        <v>0</v>
      </c>
      <c r="G15" s="25">
        <f>G13-G14</f>
        <v>205</v>
      </c>
      <c r="H15" s="25">
        <f t="shared" ref="H15:J15" si="13">H13-H14</f>
        <v>293</v>
      </c>
      <c r="I15" s="25">
        <f t="shared" si="13"/>
        <v>0</v>
      </c>
      <c r="J15" s="25">
        <f t="shared" si="13"/>
        <v>0</v>
      </c>
      <c r="K15" s="24"/>
      <c r="L15" s="24"/>
      <c r="M15" s="25">
        <f t="shared" ref="M15" si="14">M13-M14</f>
        <v>1362</v>
      </c>
      <c r="N15" s="25">
        <f t="shared" ref="N15" si="15">N13-N14</f>
        <v>574</v>
      </c>
      <c r="O15" s="25">
        <f t="shared" ref="O15" si="16">O13-O14</f>
        <v>-862</v>
      </c>
      <c r="P15" s="25">
        <f t="shared" ref="P15" si="17">P13-P14</f>
        <v>810</v>
      </c>
      <c r="Q15" s="25">
        <f t="shared" ref="Q15" si="18">Q13-Q14</f>
        <v>-69</v>
      </c>
      <c r="R15" s="25">
        <f t="shared" ref="R15" si="19">R13-R14</f>
        <v>560</v>
      </c>
    </row>
    <row r="16" spans="1:31" s="10" customFormat="1" x14ac:dyDescent="0.35">
      <c r="A16" s="5"/>
      <c r="B16" t="s">
        <v>30</v>
      </c>
      <c r="C16" s="24">
        <v>23</v>
      </c>
      <c r="D16" s="24">
        <v>15</v>
      </c>
      <c r="E16" s="24"/>
      <c r="F16" s="24"/>
      <c r="G16" s="24">
        <v>21</v>
      </c>
      <c r="H16" s="24">
        <v>24</v>
      </c>
      <c r="I16" s="24"/>
      <c r="J16" s="24"/>
      <c r="K16" s="24"/>
      <c r="L16" s="24"/>
      <c r="M16" s="24">
        <v>73</v>
      </c>
      <c r="N16" s="24">
        <v>76</v>
      </c>
      <c r="O16" s="24">
        <f>58+192</f>
        <v>250</v>
      </c>
      <c r="P16" s="24">
        <f>325+167</f>
        <v>492</v>
      </c>
      <c r="Q16" s="24">
        <v>88</v>
      </c>
      <c r="R16" s="24">
        <v>90</v>
      </c>
    </row>
    <row r="17" spans="1:30" s="10" customFormat="1" x14ac:dyDescent="0.35">
      <c r="A17" s="5"/>
      <c r="B17" t="s">
        <v>31</v>
      </c>
      <c r="C17" s="24">
        <v>13</v>
      </c>
      <c r="D17" s="24">
        <v>17</v>
      </c>
      <c r="E17" s="24"/>
      <c r="F17" s="24"/>
      <c r="G17" s="24">
        <v>24</v>
      </c>
      <c r="H17" s="24">
        <v>27</v>
      </c>
      <c r="I17" s="24"/>
      <c r="J17" s="24"/>
      <c r="K17" s="24"/>
      <c r="L17" s="24"/>
      <c r="M17" s="24">
        <v>33</v>
      </c>
      <c r="N17" s="24">
        <v>30</v>
      </c>
      <c r="O17" s="24">
        <v>10</v>
      </c>
      <c r="P17" s="24">
        <v>5</v>
      </c>
      <c r="Q17" s="24">
        <v>18</v>
      </c>
      <c r="R17" s="24">
        <v>86</v>
      </c>
    </row>
    <row r="18" spans="1:30" s="10" customFormat="1" x14ac:dyDescent="0.35">
      <c r="A18" s="5"/>
      <c r="B18" t="s">
        <v>32</v>
      </c>
      <c r="C18" s="24">
        <f>C15-C16+C17</f>
        <v>-20</v>
      </c>
      <c r="D18" s="24">
        <f t="shared" ref="D18" si="20">D15-D16+D17</f>
        <v>108</v>
      </c>
      <c r="E18" s="24">
        <f t="shared" ref="E18" si="21">E15-E16+E17</f>
        <v>0</v>
      </c>
      <c r="F18" s="24">
        <f t="shared" ref="F18" si="22">F15-F16+F17</f>
        <v>0</v>
      </c>
      <c r="G18" s="24">
        <f>G15-G16+G17</f>
        <v>208</v>
      </c>
      <c r="H18" s="24">
        <f t="shared" ref="H18:J18" si="23">H15-H16+H17</f>
        <v>296</v>
      </c>
      <c r="I18" s="24">
        <f t="shared" si="23"/>
        <v>0</v>
      </c>
      <c r="J18" s="24">
        <f t="shared" si="23"/>
        <v>0</v>
      </c>
      <c r="K18" s="24"/>
      <c r="L18" s="24"/>
      <c r="M18" s="24">
        <f t="shared" ref="M18" si="24">M15-M16+M17</f>
        <v>1322</v>
      </c>
      <c r="N18" s="24">
        <f t="shared" ref="N18" si="25">N15-N16+N17</f>
        <v>528</v>
      </c>
      <c r="O18" s="24">
        <f>O15-O16+O17</f>
        <v>-1102</v>
      </c>
      <c r="P18" s="24">
        <f t="shared" ref="P18" si="26">P15-P16+P17</f>
        <v>323</v>
      </c>
      <c r="Q18" s="24">
        <f t="shared" ref="Q18" si="27">Q15-Q16+Q17</f>
        <v>-139</v>
      </c>
      <c r="R18" s="24">
        <f t="shared" ref="R18" si="28">R15-R16+R17</f>
        <v>556</v>
      </c>
    </row>
    <row r="19" spans="1:30" s="10" customFormat="1" x14ac:dyDescent="0.35">
      <c r="A19" s="5"/>
      <c r="B19" t="s">
        <v>34</v>
      </c>
      <c r="C19" s="24">
        <v>-2</v>
      </c>
      <c r="D19" s="24">
        <v>-9</v>
      </c>
      <c r="E19" s="24"/>
      <c r="F19" s="24"/>
      <c r="G19" s="24">
        <v>50</v>
      </c>
      <c r="H19" s="24">
        <v>90</v>
      </c>
      <c r="I19" s="24"/>
      <c r="J19" s="24"/>
      <c r="K19" s="24"/>
      <c r="L19" s="24"/>
      <c r="M19" s="24">
        <v>319</v>
      </c>
      <c r="N19" s="24">
        <v>177</v>
      </c>
      <c r="O19" s="24">
        <v>-437</v>
      </c>
      <c r="P19" s="24">
        <v>67</v>
      </c>
      <c r="Q19" s="24">
        <v>63</v>
      </c>
      <c r="R19" s="24">
        <v>54</v>
      </c>
    </row>
    <row r="20" spans="1:30" s="10" customFormat="1" x14ac:dyDescent="0.35">
      <c r="A20" s="5"/>
      <c r="B20" s="7" t="s">
        <v>33</v>
      </c>
      <c r="C20" s="25">
        <f>C18-C19</f>
        <v>-18</v>
      </c>
      <c r="D20" s="25">
        <f t="shared" ref="D20:J20" si="29">D18-D19</f>
        <v>117</v>
      </c>
      <c r="E20" s="25">
        <f t="shared" si="29"/>
        <v>0</v>
      </c>
      <c r="F20" s="25">
        <f t="shared" si="29"/>
        <v>0</v>
      </c>
      <c r="G20" s="25">
        <f t="shared" si="29"/>
        <v>158</v>
      </c>
      <c r="H20" s="25">
        <f t="shared" si="29"/>
        <v>206</v>
      </c>
      <c r="I20" s="25">
        <f t="shared" si="29"/>
        <v>0</v>
      </c>
      <c r="J20" s="25">
        <f t="shared" si="29"/>
        <v>0</v>
      </c>
      <c r="K20" s="24"/>
      <c r="L20" s="24"/>
      <c r="M20" s="25">
        <f t="shared" ref="M20" si="30">M18-M19</f>
        <v>1003</v>
      </c>
      <c r="N20" s="25">
        <f t="shared" ref="N20" si="31">N18-N19</f>
        <v>351</v>
      </c>
      <c r="O20" s="25">
        <f t="shared" ref="O20" si="32">O18-O19</f>
        <v>-665</v>
      </c>
      <c r="P20" s="25">
        <f t="shared" ref="P20" si="33">P18-P19</f>
        <v>256</v>
      </c>
      <c r="Q20" s="25">
        <f t="shared" ref="Q20" si="34">Q18-Q19</f>
        <v>-202</v>
      </c>
      <c r="R20" s="25">
        <f t="shared" ref="R20" si="35">R18-R19</f>
        <v>502</v>
      </c>
    </row>
    <row r="21" spans="1:30" s="10" customFormat="1" x14ac:dyDescent="0.35">
      <c r="A21" s="5"/>
      <c r="B21"/>
      <c r="C21" s="24"/>
      <c r="D21" s="24"/>
      <c r="E21" s="24"/>
      <c r="F21" s="24"/>
    </row>
    <row r="22" spans="1:30" s="10" customFormat="1" x14ac:dyDescent="0.35">
      <c r="A22" s="5"/>
      <c r="B22" t="s">
        <v>5</v>
      </c>
      <c r="C22" s="24">
        <v>367</v>
      </c>
      <c r="D22" s="24">
        <v>369</v>
      </c>
      <c r="E22" s="24"/>
      <c r="F22" s="24"/>
      <c r="G22" s="24">
        <v>374</v>
      </c>
      <c r="H22" s="24">
        <v>376</v>
      </c>
      <c r="M22" s="10">
        <v>388</v>
      </c>
      <c r="N22" s="10">
        <v>378</v>
      </c>
      <c r="O22" s="10">
        <v>374</v>
      </c>
      <c r="P22" s="10">
        <v>376</v>
      </c>
      <c r="Q22" s="10">
        <v>367</v>
      </c>
      <c r="R22" s="10">
        <v>370</v>
      </c>
    </row>
    <row r="23" spans="1:30" s="10" customFormat="1" x14ac:dyDescent="0.35">
      <c r="A23" s="5"/>
      <c r="B23" t="s">
        <v>35</v>
      </c>
      <c r="C23" s="10">
        <f>C20/C22</f>
        <v>-4.9046321525885561E-2</v>
      </c>
      <c r="D23" s="10">
        <f>D20/D22</f>
        <v>0.31707317073170732</v>
      </c>
      <c r="E23" s="24"/>
      <c r="F23" s="24"/>
      <c r="G23" s="10">
        <f>G20/G22</f>
        <v>0.42245989304812837</v>
      </c>
      <c r="H23" s="10">
        <f>+H20/H22</f>
        <v>0.5478723404255319</v>
      </c>
      <c r="M23" s="10">
        <f t="shared" ref="M23:R23" si="36">M20/M22</f>
        <v>2.5850515463917527</v>
      </c>
      <c r="N23" s="10">
        <f t="shared" si="36"/>
        <v>0.9285714285714286</v>
      </c>
      <c r="O23" s="10">
        <f t="shared" si="36"/>
        <v>-1.7780748663101604</v>
      </c>
      <c r="P23" s="10">
        <f t="shared" si="36"/>
        <v>0.68085106382978722</v>
      </c>
      <c r="Q23" s="10">
        <f t="shared" si="36"/>
        <v>-0.55040871934604907</v>
      </c>
      <c r="R23" s="10">
        <f t="shared" si="36"/>
        <v>1.3567567567567567</v>
      </c>
    </row>
    <row r="24" spans="1:30" x14ac:dyDescent="0.35">
      <c r="C24" s="6"/>
      <c r="D24" s="24"/>
      <c r="E24" s="24"/>
      <c r="F24" s="2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35">
      <c r="A25" s="5" t="s">
        <v>14</v>
      </c>
      <c r="B25" s="2" t="s">
        <v>36</v>
      </c>
      <c r="C25" s="6"/>
      <c r="D25" s="24"/>
      <c r="E25" s="24"/>
      <c r="F25" s="2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x14ac:dyDescent="0.35">
      <c r="B26" t="s">
        <v>120</v>
      </c>
      <c r="C26" s="6"/>
      <c r="D26" s="24"/>
      <c r="E26" s="24"/>
      <c r="F26" s="24"/>
      <c r="G26" s="6"/>
      <c r="H26" s="6"/>
      <c r="I26" s="6"/>
      <c r="J26" s="6"/>
      <c r="K26" s="6"/>
      <c r="L26" s="6"/>
      <c r="M26" s="6"/>
      <c r="N26" s="9">
        <f>N4/M4-1</f>
        <v>4.7276142767689322E-2</v>
      </c>
      <c r="O26" s="9">
        <f>O4/N4-1</f>
        <v>-0.15246636771300448</v>
      </c>
      <c r="P26" s="9">
        <f>P4/O4-1</f>
        <v>-5.2910052910052907E-2</v>
      </c>
      <c r="Q26" s="9">
        <f>Q4/P4-1</f>
        <v>0</v>
      </c>
      <c r="R26" s="9">
        <f>R4/Q4-1</f>
        <v>-4.5810055865921795E-2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x14ac:dyDescent="0.35">
      <c r="B27" t="s">
        <v>121</v>
      </c>
      <c r="C27" s="6"/>
      <c r="D27" s="24"/>
      <c r="E27" s="24"/>
      <c r="F27" s="24"/>
      <c r="G27" s="6"/>
      <c r="H27" s="6"/>
      <c r="I27" s="6"/>
      <c r="J27" s="6"/>
      <c r="K27" s="6"/>
      <c r="L27" s="6"/>
      <c r="M27" s="6"/>
      <c r="N27" s="9">
        <f t="shared" ref="N27:Q27" si="37">N5/M5-1</f>
        <v>0.21610169491525433</v>
      </c>
      <c r="O27" s="9">
        <f t="shared" si="37"/>
        <v>-1.7421602787456414E-2</v>
      </c>
      <c r="P27" s="9">
        <f t="shared" si="37"/>
        <v>0.18262411347517737</v>
      </c>
      <c r="Q27" s="9">
        <f t="shared" si="37"/>
        <v>0</v>
      </c>
      <c r="R27" s="9">
        <f>R5/Q5-1</f>
        <v>0.49625187406296845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x14ac:dyDescent="0.35">
      <c r="B28" t="s">
        <v>124</v>
      </c>
      <c r="C28" s="6"/>
      <c r="D28" s="24"/>
      <c r="E28" s="24"/>
      <c r="F28" s="24"/>
      <c r="G28" s="6"/>
      <c r="H28" s="6"/>
      <c r="I28" s="6"/>
      <c r="J28" s="6"/>
      <c r="K28" s="6"/>
      <c r="L28" s="6"/>
      <c r="M28" s="6"/>
      <c r="N28" s="9">
        <f t="shared" ref="N28:Q28" si="38">N6/M6-1</f>
        <v>-0.10579793655677217</v>
      </c>
      <c r="O28" s="9">
        <f t="shared" si="38"/>
        <v>-0.29455327893116634</v>
      </c>
      <c r="P28" s="9">
        <f t="shared" si="38"/>
        <v>0.38029326386434303</v>
      </c>
      <c r="Q28" s="9">
        <f t="shared" si="38"/>
        <v>-5.7427483152651559E-2</v>
      </c>
      <c r="R28" s="9">
        <f>R6/Q6-1</f>
        <v>-8.8183444924494148E-2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x14ac:dyDescent="0.35">
      <c r="B29" t="s">
        <v>122</v>
      </c>
      <c r="C29" s="6"/>
      <c r="D29" s="24"/>
      <c r="E29" s="6"/>
      <c r="F29" s="6"/>
      <c r="G29" s="6"/>
      <c r="H29" s="6"/>
      <c r="I29" s="6"/>
      <c r="J29" s="6"/>
      <c r="K29" s="6"/>
      <c r="L29" s="6"/>
      <c r="M29" s="6"/>
      <c r="N29" s="9">
        <f t="shared" ref="N29:Q29" si="39">N9/M9-1</f>
        <v>-4.4086773967809689E-2</v>
      </c>
      <c r="O29" s="9">
        <f t="shared" si="39"/>
        <v>-0.38815682446721977</v>
      </c>
      <c r="P29" s="9">
        <f t="shared" si="39"/>
        <v>0.36120712576442426</v>
      </c>
      <c r="Q29" s="9">
        <f t="shared" si="39"/>
        <v>-5.742748315265167E-2</v>
      </c>
      <c r="R29" s="9">
        <f>R9/Q9-1</f>
        <v>-3.1602942700238335E-2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5">
      <c r="B30" t="s">
        <v>123</v>
      </c>
      <c r="C30" s="6"/>
      <c r="D30" s="24"/>
      <c r="E30" s="6"/>
      <c r="F30" s="6"/>
      <c r="G30" s="6"/>
      <c r="H30" s="6"/>
      <c r="I30" s="6"/>
      <c r="J30" s="6"/>
      <c r="K30" s="6"/>
      <c r="L30" s="6"/>
      <c r="M30" s="6"/>
      <c r="N30" s="9">
        <f t="shared" ref="N30:Q30" si="40">N10/M10-1</f>
        <v>9.9489109975799961E-2</v>
      </c>
      <c r="O30" s="9">
        <f t="shared" si="40"/>
        <v>0.53533871362191254</v>
      </c>
      <c r="P30" s="9">
        <f t="shared" si="40"/>
        <v>2.4370818732080357E-2</v>
      </c>
      <c r="Q30" s="9">
        <f t="shared" si="40"/>
        <v>-7.2461514538951999E-2</v>
      </c>
      <c r="R30" s="9">
        <f>R10/Q10-1</f>
        <v>-7.0746018440905334E-2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35">
      <c r="B31" t="s">
        <v>37</v>
      </c>
      <c r="C31" s="6"/>
      <c r="D31" s="24"/>
      <c r="E31" s="6"/>
      <c r="F31" s="6"/>
      <c r="G31" s="9">
        <f>G11/C11-1</f>
        <v>3.4188034188034289E-2</v>
      </c>
      <c r="H31" s="9">
        <f t="shared" ref="H31:J31" si="41">H11/D11-1</f>
        <v>4.8478015783540052E-2</v>
      </c>
      <c r="I31" s="9" t="e">
        <f t="shared" si="41"/>
        <v>#DIV/0!</v>
      </c>
      <c r="J31" s="9" t="e">
        <f t="shared" si="41"/>
        <v>#DIV/0!</v>
      </c>
      <c r="K31" s="6"/>
      <c r="L31" s="6"/>
      <c r="M31" s="6"/>
      <c r="N31" s="9">
        <f t="shared" ref="N31:Q31" si="42">N11/M11-1</f>
        <v>-1.1881785283474056E-2</v>
      </c>
      <c r="O31" s="9">
        <f t="shared" si="42"/>
        <v>-0.15766343160593299</v>
      </c>
      <c r="P31" s="9">
        <f t="shared" si="42"/>
        <v>0.20797101449275357</v>
      </c>
      <c r="Q31" s="9">
        <f t="shared" si="42"/>
        <v>-6.3227354529094226E-2</v>
      </c>
      <c r="R31" s="9">
        <f>R11/Q11-1</f>
        <v>-4.6554815573770503E-2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x14ac:dyDescent="0.35">
      <c r="B32" t="s">
        <v>38</v>
      </c>
      <c r="C32" s="9">
        <f t="shared" ref="C32:F32" si="43">C13/C11</f>
        <v>0.37057387057387059</v>
      </c>
      <c r="D32" s="9">
        <f t="shared" si="43"/>
        <v>0.37570462232243518</v>
      </c>
      <c r="E32" s="9" t="e">
        <f t="shared" si="43"/>
        <v>#DIV/0!</v>
      </c>
      <c r="F32" s="9" t="e">
        <f t="shared" si="43"/>
        <v>#DIV/0!</v>
      </c>
      <c r="G32" s="9">
        <f>G13/G11</f>
        <v>0.41233766233766234</v>
      </c>
      <c r="H32" s="9">
        <f t="shared" ref="H32:J32" si="44">H13/H11</f>
        <v>0.42553763440860215</v>
      </c>
      <c r="I32" s="9" t="e">
        <f t="shared" si="44"/>
        <v>#DIV/0!</v>
      </c>
      <c r="J32" s="9" t="e">
        <f t="shared" si="44"/>
        <v>#DIV/0!</v>
      </c>
      <c r="K32" s="6"/>
      <c r="L32" s="6"/>
      <c r="M32" s="6"/>
      <c r="N32" s="9">
        <f t="shared" ref="N32:R32" si="45">N13/N11</f>
        <v>0.37435146188121832</v>
      </c>
      <c r="O32" s="9">
        <f t="shared" si="45"/>
        <v>0.34094202898550724</v>
      </c>
      <c r="P32" s="9">
        <f t="shared" si="45"/>
        <v>0.39814037192561486</v>
      </c>
      <c r="Q32" s="9">
        <f t="shared" si="45"/>
        <v>0.34317366803278687</v>
      </c>
      <c r="R32" s="9">
        <f t="shared" si="45"/>
        <v>0.38787023977433005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x14ac:dyDescent="0.35">
      <c r="B33" t="s">
        <v>39</v>
      </c>
      <c r="C33" s="9">
        <f t="shared" ref="C33:F33" si="46">C15/C11</f>
        <v>-3.0525030525030525E-3</v>
      </c>
      <c r="D33" s="9">
        <f t="shared" si="46"/>
        <v>2.987598647125141E-2</v>
      </c>
      <c r="E33" s="9" t="e">
        <f t="shared" si="46"/>
        <v>#DIV/0!</v>
      </c>
      <c r="F33" s="9" t="e">
        <f t="shared" si="46"/>
        <v>#DIV/0!</v>
      </c>
      <c r="G33" s="9">
        <f>G15/G11</f>
        <v>6.0507674144037779E-2</v>
      </c>
      <c r="H33" s="9">
        <f t="shared" ref="H33:J33" si="47">H15/H11</f>
        <v>7.8763440860215056E-2</v>
      </c>
      <c r="I33" s="9" t="e">
        <f t="shared" si="47"/>
        <v>#DIV/0!</v>
      </c>
      <c r="J33" s="9" t="e">
        <f t="shared" si="47"/>
        <v>#DIV/0!</v>
      </c>
      <c r="K33" s="6"/>
      <c r="L33" s="6"/>
      <c r="M33" s="6"/>
      <c r="N33" s="9">
        <f t="shared" ref="N33:R33" si="48">N15/N11</f>
        <v>3.5036318134651773E-2</v>
      </c>
      <c r="O33" s="9">
        <f t="shared" si="48"/>
        <v>-6.246376811594203E-2</v>
      </c>
      <c r="P33" s="9">
        <f t="shared" si="48"/>
        <v>4.8590281943611278E-2</v>
      </c>
      <c r="Q33" s="9">
        <f t="shared" si="48"/>
        <v>-4.4185450819672128E-3</v>
      </c>
      <c r="R33" s="9">
        <f t="shared" si="48"/>
        <v>3.7611659614480486E-2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x14ac:dyDescent="0.35">
      <c r="B34" t="s">
        <v>125</v>
      </c>
      <c r="C34" s="9"/>
      <c r="D34" s="9">
        <f t="shared" ref="D34:I34" si="49">(D15-C15)/(D13-C13)</f>
        <v>0.97478991596638653</v>
      </c>
      <c r="E34" s="9">
        <f t="shared" si="49"/>
        <v>7.9519879969992505E-2</v>
      </c>
      <c r="F34" s="9" t="e">
        <f t="shared" si="49"/>
        <v>#DIV/0!</v>
      </c>
      <c r="G34" s="9">
        <f t="shared" si="49"/>
        <v>0.1467430207587688</v>
      </c>
      <c r="H34" s="9">
        <f t="shared" si="49"/>
        <v>0.4731182795698925</v>
      </c>
      <c r="I34" s="9">
        <f t="shared" si="49"/>
        <v>0.18509159823120658</v>
      </c>
      <c r="J34" s="9" t="e">
        <f>(J15-I15)/(J13-I13)</f>
        <v>#DIV/0!</v>
      </c>
      <c r="K34" s="6"/>
      <c r="L34" s="6"/>
      <c r="M34" s="6"/>
      <c r="N34" s="9">
        <f t="shared" ref="N34:Q34" si="50">(N15-M15)/(N11-M11)</f>
        <v>4</v>
      </c>
      <c r="O34" s="9">
        <f t="shared" si="50"/>
        <v>0.55594270228416565</v>
      </c>
      <c r="P34" s="9">
        <f t="shared" si="50"/>
        <v>0.58257839721254356</v>
      </c>
      <c r="Q34" s="9">
        <f t="shared" si="50"/>
        <v>0.83396584440227706</v>
      </c>
      <c r="R34" s="9">
        <f>(R15-Q15)/(R11-Q11)</f>
        <v>-0.86519944979367258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x14ac:dyDescent="0.35">
      <c r="B35" t="s">
        <v>40</v>
      </c>
      <c r="C35" s="9">
        <f t="shared" ref="C35:F35" si="51">C20/C11</f>
        <v>-5.4945054945054949E-3</v>
      </c>
      <c r="D35" s="9">
        <f t="shared" si="51"/>
        <v>3.2976324689966176E-2</v>
      </c>
      <c r="E35" s="9" t="e">
        <f t="shared" si="51"/>
        <v>#DIV/0!</v>
      </c>
      <c r="F35" s="9" t="e">
        <f t="shared" si="51"/>
        <v>#DIV/0!</v>
      </c>
      <c r="G35" s="9">
        <f>G20/G11</f>
        <v>4.6635182998819365E-2</v>
      </c>
      <c r="H35" s="9">
        <f t="shared" ref="H35:J35" si="52">H20/H11</f>
        <v>5.5376344086021503E-2</v>
      </c>
      <c r="I35" s="9" t="e">
        <f t="shared" si="52"/>
        <v>#DIV/0!</v>
      </c>
      <c r="J35" s="9" t="e">
        <f t="shared" si="52"/>
        <v>#DIV/0!</v>
      </c>
      <c r="K35" s="6"/>
      <c r="L35" s="6"/>
      <c r="M35" s="6"/>
      <c r="N35" s="9">
        <f t="shared" ref="N35:R35" si="53">N20/N11</f>
        <v>2.1424647500457791E-2</v>
      </c>
      <c r="O35" s="9">
        <f t="shared" si="53"/>
        <v>-4.8188405797101451E-2</v>
      </c>
      <c r="P35" s="9">
        <f t="shared" si="53"/>
        <v>1.5356928614277145E-2</v>
      </c>
      <c r="Q35" s="9">
        <f t="shared" si="53"/>
        <v>-1.2935450819672132E-2</v>
      </c>
      <c r="R35" s="9">
        <f t="shared" si="53"/>
        <v>3.3716166297266439E-2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x14ac:dyDescent="0.35">
      <c r="B36" t="s">
        <v>41</v>
      </c>
      <c r="C36" s="9">
        <f t="shared" ref="C36:F36" si="54">C19/C18</f>
        <v>0.1</v>
      </c>
      <c r="D36" s="9">
        <f t="shared" si="54"/>
        <v>-8.3333333333333329E-2</v>
      </c>
      <c r="E36" s="9" t="e">
        <f t="shared" si="54"/>
        <v>#DIV/0!</v>
      </c>
      <c r="F36" s="9" t="e">
        <f t="shared" si="54"/>
        <v>#DIV/0!</v>
      </c>
      <c r="G36" s="9">
        <f>G19/G18</f>
        <v>0.24038461538461539</v>
      </c>
      <c r="H36" s="9">
        <f t="shared" ref="H36:J36" si="55">H19/H18</f>
        <v>0.30405405405405406</v>
      </c>
      <c r="I36" s="9" t="e">
        <f t="shared" si="55"/>
        <v>#DIV/0!</v>
      </c>
      <c r="J36" s="9" t="e">
        <f t="shared" si="55"/>
        <v>#DIV/0!</v>
      </c>
      <c r="K36" s="6"/>
      <c r="L36" s="6"/>
      <c r="M36" s="6"/>
      <c r="N36" s="9">
        <f>N19/N18</f>
        <v>0.33522727272727271</v>
      </c>
      <c r="O36" s="9">
        <f>O19/O18</f>
        <v>0.39655172413793105</v>
      </c>
      <c r="P36" s="9">
        <f>P19/P18</f>
        <v>0.20743034055727555</v>
      </c>
      <c r="Q36" s="9">
        <f>Q19/Q18</f>
        <v>-0.45323741007194246</v>
      </c>
      <c r="R36" s="9">
        <f>R19/R18</f>
        <v>9.7122302158273388E-2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9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x14ac:dyDescent="0.35">
      <c r="A39" s="5" t="s">
        <v>14</v>
      </c>
      <c r="B39" s="2" t="s">
        <v>42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35">
      <c r="B40" t="s">
        <v>43</v>
      </c>
      <c r="C40" s="24">
        <v>1170</v>
      </c>
      <c r="D40" s="24"/>
      <c r="E40" s="24"/>
      <c r="F40" s="24">
        <v>1902</v>
      </c>
      <c r="G40" s="24">
        <v>1532</v>
      </c>
      <c r="H40" s="24"/>
      <c r="I40" s="24"/>
      <c r="J40" s="24"/>
      <c r="K40" s="24"/>
      <c r="L40" s="24"/>
      <c r="M40" s="24"/>
      <c r="N40" s="24"/>
      <c r="O40" s="24"/>
      <c r="P40" s="24"/>
      <c r="Q40" s="24">
        <v>1215</v>
      </c>
      <c r="R40" s="24">
        <v>1873</v>
      </c>
      <c r="S40" s="24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35">
      <c r="B41" t="s">
        <v>44</v>
      </c>
      <c r="C41" s="24">
        <v>0</v>
      </c>
      <c r="D41" s="24"/>
      <c r="E41" s="24"/>
      <c r="F41" s="24"/>
      <c r="G41" s="24">
        <v>199</v>
      </c>
      <c r="H41" s="24"/>
      <c r="I41" s="24"/>
      <c r="J41" s="24"/>
      <c r="K41" s="24"/>
      <c r="L41" s="24"/>
      <c r="M41" s="24"/>
      <c r="N41" s="24"/>
      <c r="O41" s="24"/>
      <c r="P41" s="24"/>
      <c r="Q41" s="24">
        <v>0</v>
      </c>
      <c r="R41" s="24">
        <v>0</v>
      </c>
      <c r="S41" s="24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x14ac:dyDescent="0.35">
      <c r="B42" t="s">
        <v>45</v>
      </c>
      <c r="C42" s="24">
        <v>2299</v>
      </c>
      <c r="D42" s="24"/>
      <c r="E42" s="24"/>
      <c r="F42" s="24"/>
      <c r="G42" s="24">
        <v>1952</v>
      </c>
      <c r="H42" s="24"/>
      <c r="I42" s="24"/>
      <c r="J42" s="24"/>
      <c r="K42" s="24"/>
      <c r="L42" s="24"/>
      <c r="M42" s="24"/>
      <c r="N42" s="24"/>
      <c r="O42" s="24"/>
      <c r="P42" s="24"/>
      <c r="Q42" s="24">
        <v>2389</v>
      </c>
      <c r="R42" s="24">
        <v>1995</v>
      </c>
      <c r="S42" s="24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35">
      <c r="B43" t="s">
        <v>46</v>
      </c>
      <c r="C43" s="24">
        <v>814</v>
      </c>
      <c r="D43" s="24"/>
      <c r="E43" s="24"/>
      <c r="F43" s="24"/>
      <c r="G43" s="24">
        <v>514</v>
      </c>
      <c r="H43" s="24"/>
      <c r="I43" s="24"/>
      <c r="J43" s="24"/>
      <c r="K43" s="24"/>
      <c r="L43" s="24"/>
      <c r="M43" s="24"/>
      <c r="N43" s="24"/>
      <c r="O43" s="24"/>
      <c r="P43" s="24"/>
      <c r="Q43" s="24">
        <v>1013</v>
      </c>
      <c r="R43" s="24">
        <v>527</v>
      </c>
      <c r="S43" s="24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35">
      <c r="B44" s="7" t="s">
        <v>47</v>
      </c>
      <c r="C44" s="25">
        <f>SUM(C40:C43)</f>
        <v>4283</v>
      </c>
      <c r="D44" s="25">
        <f t="shared" ref="D44:J44" si="56">SUM(D40:D43)</f>
        <v>0</v>
      </c>
      <c r="E44" s="25">
        <f t="shared" si="56"/>
        <v>0</v>
      </c>
      <c r="F44" s="25">
        <f t="shared" si="56"/>
        <v>1902</v>
      </c>
      <c r="G44" s="25">
        <f t="shared" si="56"/>
        <v>4197</v>
      </c>
      <c r="H44" s="25">
        <f t="shared" si="56"/>
        <v>0</v>
      </c>
      <c r="I44" s="25">
        <f t="shared" si="56"/>
        <v>0</v>
      </c>
      <c r="J44" s="25">
        <f t="shared" si="56"/>
        <v>0</v>
      </c>
      <c r="K44" s="24"/>
      <c r="L44" s="24"/>
      <c r="M44" s="25">
        <f t="shared" ref="M44" si="57">SUM(M40:M43)</f>
        <v>0</v>
      </c>
      <c r="N44" s="25">
        <f t="shared" ref="N44" si="58">SUM(N40:N43)</f>
        <v>0</v>
      </c>
      <c r="O44" s="25">
        <f t="shared" ref="O44" si="59">SUM(O40:O43)</f>
        <v>0</v>
      </c>
      <c r="P44" s="25">
        <f t="shared" ref="P44" si="60">SUM(P40:P43)</f>
        <v>0</v>
      </c>
      <c r="Q44" s="25">
        <f t="shared" ref="Q44" si="61">SUM(Q40:Q43)</f>
        <v>4617</v>
      </c>
      <c r="R44" s="25">
        <f t="shared" ref="R44:S44" si="62">SUM(R40:R43)</f>
        <v>4395</v>
      </c>
      <c r="S44" s="25">
        <f t="shared" si="62"/>
        <v>0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35">
      <c r="B45" t="s">
        <v>49</v>
      </c>
      <c r="C45" s="24">
        <v>2646</v>
      </c>
      <c r="D45" s="24"/>
      <c r="E45" s="24"/>
      <c r="F45" s="24"/>
      <c r="G45" s="24">
        <v>2528</v>
      </c>
      <c r="H45" s="24"/>
      <c r="I45" s="24"/>
      <c r="J45" s="24"/>
      <c r="K45" s="24"/>
      <c r="L45" s="24"/>
      <c r="M45" s="24"/>
      <c r="N45" s="24"/>
      <c r="O45" s="24"/>
      <c r="P45" s="24"/>
      <c r="Q45" s="24">
        <v>2688</v>
      </c>
      <c r="R45" s="24">
        <v>2566</v>
      </c>
      <c r="S45" s="24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35">
      <c r="B46" t="s">
        <v>50</v>
      </c>
      <c r="C46" s="24">
        <v>3123</v>
      </c>
      <c r="D46" s="24"/>
      <c r="E46" s="24"/>
      <c r="F46" s="24"/>
      <c r="G46" s="24">
        <v>3207</v>
      </c>
      <c r="H46" s="24"/>
      <c r="I46" s="24"/>
      <c r="J46" s="24"/>
      <c r="K46" s="24"/>
      <c r="L46" s="24"/>
      <c r="M46" s="24"/>
      <c r="N46" s="24"/>
      <c r="O46" s="24"/>
      <c r="P46" s="24"/>
      <c r="Q46" s="24">
        <v>3173</v>
      </c>
      <c r="R46" s="24">
        <v>3115</v>
      </c>
      <c r="S46" s="24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35">
      <c r="B47" t="s">
        <v>51</v>
      </c>
      <c r="C47" s="24">
        <v>880</v>
      </c>
      <c r="D47" s="24"/>
      <c r="E47" s="24"/>
      <c r="F47" s="24"/>
      <c r="G47" s="24">
        <v>976</v>
      </c>
      <c r="H47" s="24"/>
      <c r="I47" s="24"/>
      <c r="J47" s="24"/>
      <c r="K47" s="24"/>
      <c r="L47" s="24"/>
      <c r="M47" s="24"/>
      <c r="N47" s="24"/>
      <c r="O47" s="24"/>
      <c r="P47" s="24"/>
      <c r="Q47" s="24">
        <v>908</v>
      </c>
      <c r="R47" s="24">
        <v>968</v>
      </c>
      <c r="S47" s="24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x14ac:dyDescent="0.35">
      <c r="B48" s="7" t="s">
        <v>52</v>
      </c>
      <c r="C48" s="25">
        <f>SUM(C45:C47)</f>
        <v>6649</v>
      </c>
      <c r="D48" s="25">
        <f t="shared" ref="D48:J48" si="63">SUM(D45:D47)</f>
        <v>0</v>
      </c>
      <c r="E48" s="25">
        <f t="shared" si="63"/>
        <v>0</v>
      </c>
      <c r="F48" s="25">
        <f t="shared" si="63"/>
        <v>0</v>
      </c>
      <c r="G48" s="25">
        <f t="shared" si="63"/>
        <v>6711</v>
      </c>
      <c r="H48" s="25">
        <f t="shared" si="63"/>
        <v>0</v>
      </c>
      <c r="I48" s="25">
        <f t="shared" si="63"/>
        <v>0</v>
      </c>
      <c r="J48" s="25">
        <f t="shared" si="63"/>
        <v>0</v>
      </c>
      <c r="K48" s="24"/>
      <c r="L48" s="24"/>
      <c r="M48" s="25">
        <f t="shared" ref="M48" si="64">SUM(M45:M47)</f>
        <v>0</v>
      </c>
      <c r="N48" s="25">
        <f t="shared" ref="N48" si="65">SUM(N45:N47)</f>
        <v>0</v>
      </c>
      <c r="O48" s="25">
        <f t="shared" ref="O48" si="66">SUM(O45:O47)</f>
        <v>0</v>
      </c>
      <c r="P48" s="25">
        <f t="shared" ref="P48" si="67">SUM(P45:P47)</f>
        <v>0</v>
      </c>
      <c r="Q48" s="25">
        <f t="shared" ref="Q48" si="68">SUM(Q45:Q47)</f>
        <v>6769</v>
      </c>
      <c r="R48" s="25">
        <f t="shared" ref="R48" si="69">SUM(R45:R47)</f>
        <v>6649</v>
      </c>
      <c r="S48" s="25">
        <f t="shared" ref="S48" si="70">SUM(S45:S47)</f>
        <v>0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2:30" x14ac:dyDescent="0.3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2:30" x14ac:dyDescent="0.35">
      <c r="B50" s="7" t="s">
        <v>53</v>
      </c>
      <c r="C50" s="25">
        <f>C48+C44</f>
        <v>10932</v>
      </c>
      <c r="D50" s="25">
        <f t="shared" ref="D50:J50" si="71">D48+D44</f>
        <v>0</v>
      </c>
      <c r="E50" s="25">
        <f t="shared" si="71"/>
        <v>0</v>
      </c>
      <c r="F50" s="25">
        <f t="shared" si="71"/>
        <v>1902</v>
      </c>
      <c r="G50" s="25">
        <f t="shared" si="71"/>
        <v>10908</v>
      </c>
      <c r="H50" s="25">
        <f t="shared" si="71"/>
        <v>0</v>
      </c>
      <c r="I50" s="25">
        <f t="shared" si="71"/>
        <v>0</v>
      </c>
      <c r="J50" s="25">
        <f t="shared" si="71"/>
        <v>0</v>
      </c>
      <c r="K50" s="24"/>
      <c r="L50" s="24"/>
      <c r="M50" s="25">
        <f t="shared" ref="M50:S50" si="72">M48+M44</f>
        <v>0</v>
      </c>
      <c r="N50" s="25">
        <f t="shared" si="72"/>
        <v>0</v>
      </c>
      <c r="O50" s="25">
        <f t="shared" si="72"/>
        <v>0</v>
      </c>
      <c r="P50" s="25">
        <f t="shared" si="72"/>
        <v>0</v>
      </c>
      <c r="Q50" s="25">
        <f t="shared" si="72"/>
        <v>11386</v>
      </c>
      <c r="R50" s="25">
        <f t="shared" si="72"/>
        <v>11044</v>
      </c>
      <c r="S50" s="25">
        <f t="shared" si="72"/>
        <v>0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2:30" x14ac:dyDescent="0.3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2:30" x14ac:dyDescent="0.35">
      <c r="B52" t="s">
        <v>54</v>
      </c>
      <c r="C52" s="24">
        <v>1199</v>
      </c>
      <c r="D52" s="24"/>
      <c r="E52" s="24"/>
      <c r="F52" s="24"/>
      <c r="G52" s="24">
        <v>1196</v>
      </c>
      <c r="H52" s="24"/>
      <c r="I52" s="24"/>
      <c r="J52" s="24"/>
      <c r="K52" s="24"/>
      <c r="L52" s="24"/>
      <c r="M52" s="24"/>
      <c r="N52" s="24"/>
      <c r="O52" s="24"/>
      <c r="P52" s="24"/>
      <c r="Q52" s="24">
        <v>1320</v>
      </c>
      <c r="R52" s="24">
        <v>1349</v>
      </c>
      <c r="S52" s="24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2:30" x14ac:dyDescent="0.35">
      <c r="B53" t="s">
        <v>48</v>
      </c>
      <c r="C53" s="24">
        <v>1051</v>
      </c>
      <c r="D53" s="24"/>
      <c r="E53" s="24"/>
      <c r="F53" s="24"/>
      <c r="G53" s="24">
        <v>942</v>
      </c>
      <c r="H53" s="24"/>
      <c r="I53" s="24"/>
      <c r="J53" s="24"/>
      <c r="K53" s="24"/>
      <c r="L53" s="24"/>
      <c r="M53" s="24"/>
      <c r="N53" s="24"/>
      <c r="O53" s="24"/>
      <c r="P53" s="24"/>
      <c r="Q53" s="24">
        <v>1219</v>
      </c>
      <c r="R53" s="24">
        <v>1108</v>
      </c>
      <c r="S53" s="24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2:30" x14ac:dyDescent="0.35">
      <c r="B54" t="s">
        <v>55</v>
      </c>
      <c r="C54" s="24">
        <v>658</v>
      </c>
      <c r="D54" s="24"/>
      <c r="E54" s="24"/>
      <c r="F54" s="24"/>
      <c r="G54" s="24">
        <v>624</v>
      </c>
      <c r="H54" s="24"/>
      <c r="I54" s="24"/>
      <c r="J54" s="24"/>
      <c r="K54" s="24"/>
      <c r="L54" s="24"/>
      <c r="M54" s="24"/>
      <c r="N54" s="24"/>
      <c r="O54" s="24"/>
      <c r="P54" s="24"/>
      <c r="Q54" s="24">
        <v>667</v>
      </c>
      <c r="R54" s="24">
        <v>600</v>
      </c>
      <c r="S54" s="24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2:30" x14ac:dyDescent="0.35">
      <c r="B55" t="s">
        <v>56</v>
      </c>
      <c r="C55" s="24">
        <v>10</v>
      </c>
      <c r="D55" s="24"/>
      <c r="E55" s="24"/>
      <c r="F55" s="24"/>
      <c r="G55" s="24">
        <v>44</v>
      </c>
      <c r="H55" s="24"/>
      <c r="I55" s="24"/>
      <c r="J55" s="24"/>
      <c r="K55" s="24"/>
      <c r="L55" s="24"/>
      <c r="M55" s="24"/>
      <c r="N55" s="24"/>
      <c r="O55" s="24"/>
      <c r="P55" s="24"/>
      <c r="Q55" s="24">
        <v>50</v>
      </c>
      <c r="R55" s="24">
        <v>39</v>
      </c>
      <c r="S55" s="24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2:30" x14ac:dyDescent="0.35">
      <c r="B56" s="7" t="s">
        <v>57</v>
      </c>
      <c r="C56" s="25">
        <f>SUM(C52:C55)</f>
        <v>2918</v>
      </c>
      <c r="D56" s="25">
        <f t="shared" ref="D56:J56" si="73">SUM(D52:D55)</f>
        <v>0</v>
      </c>
      <c r="E56" s="25">
        <f t="shared" si="73"/>
        <v>0</v>
      </c>
      <c r="F56" s="25">
        <f t="shared" si="73"/>
        <v>0</v>
      </c>
      <c r="G56" s="25">
        <f t="shared" si="73"/>
        <v>2806</v>
      </c>
      <c r="H56" s="25">
        <f t="shared" si="73"/>
        <v>0</v>
      </c>
      <c r="I56" s="25">
        <f t="shared" si="73"/>
        <v>0</v>
      </c>
      <c r="J56" s="25">
        <f t="shared" si="73"/>
        <v>0</v>
      </c>
      <c r="K56" s="24"/>
      <c r="L56" s="24"/>
      <c r="M56" s="25">
        <f t="shared" ref="M56" si="74">SUM(M52:M55)</f>
        <v>0</v>
      </c>
      <c r="N56" s="25">
        <f t="shared" ref="N56" si="75">SUM(N52:N55)</f>
        <v>0</v>
      </c>
      <c r="O56" s="25">
        <f t="shared" ref="O56" si="76">SUM(O52:O55)</f>
        <v>0</v>
      </c>
      <c r="P56" s="25">
        <f t="shared" ref="P56" si="77">SUM(P52:P55)</f>
        <v>0</v>
      </c>
      <c r="Q56" s="25">
        <f t="shared" ref="Q56" si="78">SUM(Q52:Q55)</f>
        <v>3256</v>
      </c>
      <c r="R56" s="25">
        <f t="shared" ref="R56" si="79">SUM(R52:R55)</f>
        <v>3096</v>
      </c>
      <c r="S56" s="25">
        <f t="shared" ref="S56" si="80">SUM(S52:S55)</f>
        <v>0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2:30" x14ac:dyDescent="0.35">
      <c r="B57" t="s">
        <v>58</v>
      </c>
      <c r="C57" s="24">
        <v>350</v>
      </c>
      <c r="D57" s="24"/>
      <c r="E57" s="24"/>
      <c r="F57" s="24"/>
      <c r="G57" s="24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>
        <v>350</v>
      </c>
      <c r="R57" s="24">
        <v>0</v>
      </c>
      <c r="S57" s="24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2:30" x14ac:dyDescent="0.35">
      <c r="B58" t="s">
        <v>9</v>
      </c>
      <c r="C58" s="24">
        <v>1487</v>
      </c>
      <c r="D58" s="24"/>
      <c r="E58" s="24"/>
      <c r="F58" s="24"/>
      <c r="G58" s="24">
        <v>1489</v>
      </c>
      <c r="H58" s="24"/>
      <c r="I58" s="24"/>
      <c r="J58" s="24"/>
      <c r="K58" s="24"/>
      <c r="L58" s="24"/>
      <c r="M58" s="24"/>
      <c r="N58" s="24"/>
      <c r="O58" s="24"/>
      <c r="P58" s="24"/>
      <c r="Q58" s="24">
        <v>1486</v>
      </c>
      <c r="R58" s="24">
        <v>1488</v>
      </c>
      <c r="S58" s="24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2:30" x14ac:dyDescent="0.35">
      <c r="B59" t="s">
        <v>59</v>
      </c>
      <c r="C59" s="24">
        <v>3453</v>
      </c>
      <c r="D59" s="24"/>
      <c r="E59" s="24"/>
      <c r="F59" s="24"/>
      <c r="G59" s="24">
        <v>3387</v>
      </c>
      <c r="H59" s="24"/>
      <c r="I59" s="24"/>
      <c r="J59" s="24"/>
      <c r="K59" s="24"/>
      <c r="L59" s="24"/>
      <c r="M59" s="24"/>
      <c r="N59" s="24"/>
      <c r="O59" s="24"/>
      <c r="P59" s="24"/>
      <c r="Q59" s="24">
        <v>3517</v>
      </c>
      <c r="R59" s="24">
        <v>3353</v>
      </c>
      <c r="S59" s="24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2:30" x14ac:dyDescent="0.35">
      <c r="B60" t="s">
        <v>51</v>
      </c>
      <c r="C60" s="24">
        <v>539</v>
      </c>
      <c r="D60" s="24"/>
      <c r="E60" s="24"/>
      <c r="F60" s="24"/>
      <c r="G60" s="24">
        <v>519</v>
      </c>
      <c r="H60" s="24"/>
      <c r="I60" s="24"/>
      <c r="J60" s="24"/>
      <c r="K60" s="24"/>
      <c r="L60" s="24"/>
      <c r="M60" s="24"/>
      <c r="N60" s="24"/>
      <c r="O60" s="24"/>
      <c r="P60" s="24"/>
      <c r="Q60" s="24">
        <v>544</v>
      </c>
      <c r="R60" s="24">
        <v>512</v>
      </c>
      <c r="S60" s="24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2:30" x14ac:dyDescent="0.35">
      <c r="B61" s="7" t="s">
        <v>60</v>
      </c>
      <c r="C61" s="25">
        <f>SUM(C57:C60)</f>
        <v>5829</v>
      </c>
      <c r="D61" s="25">
        <f t="shared" ref="D61:J61" si="81">SUM(D57:D60)</f>
        <v>0</v>
      </c>
      <c r="E61" s="25">
        <f t="shared" si="81"/>
        <v>0</v>
      </c>
      <c r="F61" s="25">
        <f t="shared" si="81"/>
        <v>0</v>
      </c>
      <c r="G61" s="25">
        <f t="shared" si="81"/>
        <v>5395</v>
      </c>
      <c r="H61" s="25">
        <f t="shared" si="81"/>
        <v>0</v>
      </c>
      <c r="I61" s="25">
        <f t="shared" si="81"/>
        <v>0</v>
      </c>
      <c r="J61" s="25">
        <f t="shared" si="81"/>
        <v>0</v>
      </c>
      <c r="K61" s="24"/>
      <c r="L61" s="24"/>
      <c r="M61" s="25">
        <f t="shared" ref="M61" si="82">SUM(M57:M60)</f>
        <v>0</v>
      </c>
      <c r="N61" s="25">
        <f t="shared" ref="N61" si="83">SUM(N57:N60)</f>
        <v>0</v>
      </c>
      <c r="O61" s="25">
        <f t="shared" ref="O61" si="84">SUM(O57:O60)</f>
        <v>0</v>
      </c>
      <c r="P61" s="25">
        <f t="shared" ref="P61" si="85">SUM(P57:P60)</f>
        <v>0</v>
      </c>
      <c r="Q61" s="25">
        <f t="shared" ref="Q61" si="86">SUM(Q57:Q60)</f>
        <v>5897</v>
      </c>
      <c r="R61" s="25">
        <f t="shared" ref="R61" si="87">SUM(R57:R60)</f>
        <v>5353</v>
      </c>
      <c r="S61" s="25">
        <f t="shared" ref="S61" si="88">SUM(S57:S60)</f>
        <v>0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2:30" x14ac:dyDescent="0.3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2:30" x14ac:dyDescent="0.35">
      <c r="B63" s="7" t="s">
        <v>61</v>
      </c>
      <c r="C63" s="25">
        <f>C61+C56</f>
        <v>8747</v>
      </c>
      <c r="D63" s="25">
        <f t="shared" ref="D63:J63" si="89">D61+D56</f>
        <v>0</v>
      </c>
      <c r="E63" s="25">
        <f t="shared" si="89"/>
        <v>0</v>
      </c>
      <c r="F63" s="25">
        <f t="shared" si="89"/>
        <v>0</v>
      </c>
      <c r="G63" s="25">
        <f t="shared" si="89"/>
        <v>8201</v>
      </c>
      <c r="H63" s="25">
        <f t="shared" si="89"/>
        <v>0</v>
      </c>
      <c r="I63" s="25">
        <f t="shared" si="89"/>
        <v>0</v>
      </c>
      <c r="J63" s="25">
        <f t="shared" si="89"/>
        <v>0</v>
      </c>
      <c r="K63" s="24"/>
      <c r="L63" s="24"/>
      <c r="M63" s="25">
        <f t="shared" ref="M63:S63" si="90">M61+M56</f>
        <v>0</v>
      </c>
      <c r="N63" s="25">
        <f t="shared" si="90"/>
        <v>0</v>
      </c>
      <c r="O63" s="25">
        <f t="shared" si="90"/>
        <v>0</v>
      </c>
      <c r="P63" s="25">
        <f t="shared" si="90"/>
        <v>0</v>
      </c>
      <c r="Q63" s="25">
        <f t="shared" si="90"/>
        <v>9153</v>
      </c>
      <c r="R63" s="25">
        <f t="shared" si="90"/>
        <v>8449</v>
      </c>
      <c r="S63" s="25">
        <f t="shared" si="90"/>
        <v>0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2:30" x14ac:dyDescent="0.3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35">
      <c r="B65" t="s">
        <v>62</v>
      </c>
      <c r="C65" s="24">
        <v>18</v>
      </c>
      <c r="D65" s="24"/>
      <c r="E65" s="24"/>
      <c r="F65" s="24"/>
      <c r="G65" s="24">
        <v>19</v>
      </c>
      <c r="H65" s="24"/>
      <c r="I65" s="24"/>
      <c r="J65" s="24"/>
      <c r="K65" s="24"/>
      <c r="L65" s="24"/>
      <c r="M65" s="24"/>
      <c r="N65" s="24"/>
      <c r="O65" s="24"/>
      <c r="P65" s="24"/>
      <c r="Q65" s="24">
        <v>18</v>
      </c>
      <c r="R65" s="24">
        <v>19</v>
      </c>
      <c r="S65" s="24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x14ac:dyDescent="0.35">
      <c r="B66" t="s">
        <v>63</v>
      </c>
      <c r="C66" s="24">
        <v>47</v>
      </c>
      <c r="D66" s="24"/>
      <c r="E66" s="24"/>
      <c r="F66" s="24"/>
      <c r="G66" s="24">
        <v>119</v>
      </c>
      <c r="H66" s="24"/>
      <c r="I66" s="24"/>
      <c r="J66" s="24"/>
      <c r="K66" s="24"/>
      <c r="L66" s="24"/>
      <c r="M66" s="24"/>
      <c r="N66" s="24"/>
      <c r="O66" s="24"/>
      <c r="P66" s="24"/>
      <c r="Q66" s="24">
        <v>27</v>
      </c>
      <c r="R66" s="24">
        <v>113</v>
      </c>
      <c r="S66" s="24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x14ac:dyDescent="0.35">
      <c r="B67" t="s">
        <v>64</v>
      </c>
      <c r="C67" s="24">
        <v>2067</v>
      </c>
      <c r="D67" s="24"/>
      <c r="E67" s="24"/>
      <c r="F67" s="24"/>
      <c r="G67" s="24">
        <v>2522</v>
      </c>
      <c r="H67" s="24"/>
      <c r="I67" s="24"/>
      <c r="J67" s="24"/>
      <c r="K67" s="24"/>
      <c r="L67" s="24"/>
      <c r="M67" s="24"/>
      <c r="N67" s="24"/>
      <c r="O67" s="24"/>
      <c r="P67" s="24"/>
      <c r="Q67" s="24">
        <v>2140</v>
      </c>
      <c r="R67" s="24">
        <v>2420</v>
      </c>
      <c r="S67" s="24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x14ac:dyDescent="0.35">
      <c r="B68" t="s">
        <v>65</v>
      </c>
      <c r="C68" s="24">
        <v>53</v>
      </c>
      <c r="D68" s="24"/>
      <c r="E68" s="24"/>
      <c r="F68" s="24"/>
      <c r="G68" s="24">
        <v>47</v>
      </c>
      <c r="H68" s="24"/>
      <c r="I68" s="24"/>
      <c r="J68" s="24"/>
      <c r="K68" s="24"/>
      <c r="L68" s="24"/>
      <c r="M68" s="24"/>
      <c r="N68" s="24"/>
      <c r="O68" s="24"/>
      <c r="P68" s="24"/>
      <c r="Q68" s="24">
        <v>48</v>
      </c>
      <c r="R68" s="24">
        <v>43</v>
      </c>
      <c r="S68" s="24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35">
      <c r="B69" s="7" t="s">
        <v>66</v>
      </c>
      <c r="C69" s="25">
        <f>SUM(C65:C68)</f>
        <v>2185</v>
      </c>
      <c r="D69" s="25">
        <f t="shared" ref="D69:J69" si="91">SUM(D65:D68)</f>
        <v>0</v>
      </c>
      <c r="E69" s="25">
        <f t="shared" si="91"/>
        <v>0</v>
      </c>
      <c r="F69" s="25">
        <f t="shared" si="91"/>
        <v>0</v>
      </c>
      <c r="G69" s="25">
        <f t="shared" si="91"/>
        <v>2707</v>
      </c>
      <c r="H69" s="25">
        <f t="shared" si="91"/>
        <v>0</v>
      </c>
      <c r="I69" s="25">
        <f t="shared" si="91"/>
        <v>0</v>
      </c>
      <c r="J69" s="25">
        <f t="shared" si="91"/>
        <v>0</v>
      </c>
      <c r="K69" s="24"/>
      <c r="L69" s="24"/>
      <c r="M69" s="25">
        <f t="shared" ref="M69" si="92">SUM(M65:M68)</f>
        <v>0</v>
      </c>
      <c r="N69" s="25">
        <f t="shared" ref="N69" si="93">SUM(N65:N68)</f>
        <v>0</v>
      </c>
      <c r="O69" s="25">
        <f t="shared" ref="O69" si="94">SUM(O65:O68)</f>
        <v>0</v>
      </c>
      <c r="P69" s="25">
        <f t="shared" ref="P69" si="95">SUM(P65:P68)</f>
        <v>0</v>
      </c>
      <c r="Q69" s="25">
        <f t="shared" ref="Q69" si="96">SUM(Q65:Q68)</f>
        <v>2233</v>
      </c>
      <c r="R69" s="25">
        <f t="shared" ref="R69" si="97">SUM(R65:R68)</f>
        <v>2595</v>
      </c>
      <c r="S69" s="25">
        <f t="shared" ref="S69" si="98">SUM(S65:S68)</f>
        <v>0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3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35">
      <c r="B71" s="7" t="s">
        <v>67</v>
      </c>
      <c r="C71" s="25">
        <f>C69+C63</f>
        <v>10932</v>
      </c>
      <c r="D71" s="25">
        <f t="shared" ref="D71:J71" si="99">D69+D63</f>
        <v>0</v>
      </c>
      <c r="E71" s="25">
        <f t="shared" si="99"/>
        <v>0</v>
      </c>
      <c r="F71" s="25">
        <f t="shared" si="99"/>
        <v>0</v>
      </c>
      <c r="G71" s="25">
        <f t="shared" si="99"/>
        <v>10908</v>
      </c>
      <c r="H71" s="25">
        <f t="shared" si="99"/>
        <v>0</v>
      </c>
      <c r="I71" s="25">
        <f t="shared" si="99"/>
        <v>0</v>
      </c>
      <c r="J71" s="25">
        <f t="shared" si="99"/>
        <v>0</v>
      </c>
      <c r="K71" s="24"/>
      <c r="L71" s="24"/>
      <c r="M71" s="25">
        <f t="shared" ref="M71:S71" si="100">M69+M63</f>
        <v>0</v>
      </c>
      <c r="N71" s="25">
        <f t="shared" si="100"/>
        <v>0</v>
      </c>
      <c r="O71" s="25">
        <f t="shared" si="100"/>
        <v>0</v>
      </c>
      <c r="P71" s="25">
        <f t="shared" si="100"/>
        <v>0</v>
      </c>
      <c r="Q71" s="25">
        <f t="shared" si="100"/>
        <v>11386</v>
      </c>
      <c r="R71" s="25">
        <f t="shared" si="100"/>
        <v>11044</v>
      </c>
      <c r="S71" s="25">
        <f t="shared" si="100"/>
        <v>0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x14ac:dyDescent="0.3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x14ac:dyDescent="0.3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x14ac:dyDescent="0.35">
      <c r="A74" s="5" t="s">
        <v>14</v>
      </c>
      <c r="B74" s="2" t="s">
        <v>68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x14ac:dyDescent="0.35">
      <c r="B75" t="s">
        <v>33</v>
      </c>
      <c r="C75" s="24">
        <f t="shared" ref="C75:F75" si="101">C20</f>
        <v>-18</v>
      </c>
      <c r="D75" s="24">
        <f t="shared" si="101"/>
        <v>117</v>
      </c>
      <c r="E75" s="24">
        <f t="shared" si="101"/>
        <v>0</v>
      </c>
      <c r="F75" s="24">
        <f t="shared" si="101"/>
        <v>0</v>
      </c>
      <c r="G75" s="24">
        <f>G20</f>
        <v>158</v>
      </c>
      <c r="H75" s="24">
        <f t="shared" ref="H75:J75" si="102">H20</f>
        <v>206</v>
      </c>
      <c r="I75" s="24">
        <f t="shared" si="102"/>
        <v>0</v>
      </c>
      <c r="J75" s="24">
        <f t="shared" si="102"/>
        <v>0</v>
      </c>
      <c r="K75" s="24"/>
      <c r="L75" s="24"/>
      <c r="M75" s="24">
        <f t="shared" ref="M75:S75" si="103">M20</f>
        <v>1003</v>
      </c>
      <c r="N75" s="24">
        <f t="shared" si="103"/>
        <v>351</v>
      </c>
      <c r="O75" s="24">
        <f t="shared" si="103"/>
        <v>-665</v>
      </c>
      <c r="P75" s="24">
        <f t="shared" si="103"/>
        <v>256</v>
      </c>
      <c r="Q75" s="24">
        <f t="shared" si="103"/>
        <v>-202</v>
      </c>
      <c r="R75" s="24">
        <f t="shared" si="103"/>
        <v>502</v>
      </c>
      <c r="S75" s="24">
        <f t="shared" si="103"/>
        <v>0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x14ac:dyDescent="0.35">
      <c r="B76" t="s">
        <v>69</v>
      </c>
      <c r="C76" s="24">
        <v>137</v>
      </c>
      <c r="D76" s="24"/>
      <c r="E76" s="24"/>
      <c r="F76" s="24"/>
      <c r="G76" s="24">
        <v>124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x14ac:dyDescent="0.35">
      <c r="B77" t="s">
        <v>70</v>
      </c>
      <c r="C77" s="24">
        <v>23</v>
      </c>
      <c r="D77" s="24"/>
      <c r="E77" s="24"/>
      <c r="F77" s="24"/>
      <c r="G77" s="24">
        <v>27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x14ac:dyDescent="0.35">
      <c r="B78" t="s">
        <v>71</v>
      </c>
      <c r="C78" s="24">
        <v>28</v>
      </c>
      <c r="D78" s="24"/>
      <c r="E78" s="24"/>
      <c r="F78" s="24"/>
      <c r="G78" s="24">
        <v>-2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x14ac:dyDescent="0.35">
      <c r="B79" t="s">
        <v>72</v>
      </c>
      <c r="C79" s="24">
        <v>-47</v>
      </c>
      <c r="D79" s="24"/>
      <c r="E79" s="24"/>
      <c r="F79" s="24"/>
      <c r="G79" s="24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x14ac:dyDescent="0.35">
      <c r="B80" t="s">
        <v>73</v>
      </c>
      <c r="C80" s="24">
        <v>5</v>
      </c>
      <c r="D80" s="24"/>
      <c r="E80" s="24"/>
      <c r="F80" s="24"/>
      <c r="G80" s="24">
        <v>1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2:30" x14ac:dyDescent="0.35">
      <c r="B81" t="s">
        <v>74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2:30" x14ac:dyDescent="0.35">
      <c r="B82" t="s">
        <v>75</v>
      </c>
      <c r="C82" s="24">
        <v>83</v>
      </c>
      <c r="D82" s="24"/>
      <c r="E82" s="24"/>
      <c r="F82" s="24"/>
      <c r="G82" s="24">
        <v>38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2:30" x14ac:dyDescent="0.35">
      <c r="B83" t="s">
        <v>79</v>
      </c>
      <c r="C83" s="24">
        <v>9</v>
      </c>
      <c r="D83" s="24"/>
      <c r="E83" s="24"/>
      <c r="F83" s="24"/>
      <c r="G83" s="24">
        <v>15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2:30" x14ac:dyDescent="0.35">
      <c r="B84" t="s">
        <v>76</v>
      </c>
      <c r="C84" s="24">
        <v>-102</v>
      </c>
      <c r="D84" s="24"/>
      <c r="E84" s="24"/>
      <c r="F84" s="24"/>
      <c r="G84" s="24">
        <v>-152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2:30" x14ac:dyDescent="0.35">
      <c r="B85" t="s">
        <v>48</v>
      </c>
      <c r="C85" s="24">
        <v>-22</v>
      </c>
      <c r="D85" s="24"/>
      <c r="E85" s="24"/>
      <c r="F85" s="24"/>
      <c r="G85" s="24">
        <v>-158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2:30" x14ac:dyDescent="0.35">
      <c r="B86" t="s">
        <v>77</v>
      </c>
      <c r="C86" s="24">
        <v>-49</v>
      </c>
      <c r="D86" s="24"/>
      <c r="E86" s="24"/>
      <c r="F86" s="24"/>
      <c r="G86" s="24">
        <v>13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2:30" x14ac:dyDescent="0.35">
      <c r="B87" t="s">
        <v>78</v>
      </c>
      <c r="C87" s="24">
        <v>-11</v>
      </c>
      <c r="D87" s="24"/>
      <c r="E87" s="24"/>
      <c r="F87" s="24"/>
      <c r="G87" s="24">
        <v>-2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2:30" x14ac:dyDescent="0.35">
      <c r="B88" t="s">
        <v>82</v>
      </c>
      <c r="C88" s="24">
        <v>-21</v>
      </c>
      <c r="D88" s="24"/>
      <c r="E88" s="24"/>
      <c r="F88" s="24"/>
      <c r="G88" s="24">
        <v>-32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2:30" x14ac:dyDescent="0.35">
      <c r="B89" t="s">
        <v>80</v>
      </c>
      <c r="C89" s="24">
        <f>SUM(C82:C88)</f>
        <v>-113</v>
      </c>
      <c r="D89" s="24">
        <f t="shared" ref="D89:J89" si="104">SUM(D82:D88)</f>
        <v>0</v>
      </c>
      <c r="E89" s="24">
        <f t="shared" si="104"/>
        <v>0</v>
      </c>
      <c r="F89" s="24">
        <f t="shared" si="104"/>
        <v>0</v>
      </c>
      <c r="G89" s="24">
        <f t="shared" si="104"/>
        <v>-278</v>
      </c>
      <c r="H89" s="24">
        <f t="shared" si="104"/>
        <v>0</v>
      </c>
      <c r="I89" s="24">
        <f t="shared" si="104"/>
        <v>0</v>
      </c>
      <c r="J89" s="24">
        <f t="shared" si="104"/>
        <v>0</v>
      </c>
      <c r="K89" s="24"/>
      <c r="L89" s="24"/>
      <c r="M89" s="24"/>
      <c r="N89" s="24"/>
      <c r="O89" s="24"/>
      <c r="P89" s="24"/>
      <c r="Q89" s="24"/>
      <c r="R89" s="24"/>
      <c r="S89" s="24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2:30" x14ac:dyDescent="0.35">
      <c r="B90" s="7" t="s">
        <v>81</v>
      </c>
      <c r="C90" s="25">
        <f t="shared" ref="C90:J90" si="105">SUM(C75:C80)+C89</f>
        <v>15</v>
      </c>
      <c r="D90" s="25">
        <f t="shared" si="105"/>
        <v>117</v>
      </c>
      <c r="E90" s="25">
        <f t="shared" si="105"/>
        <v>0</v>
      </c>
      <c r="F90" s="25">
        <f t="shared" si="105"/>
        <v>0</v>
      </c>
      <c r="G90" s="25">
        <f t="shared" si="105"/>
        <v>30</v>
      </c>
      <c r="H90" s="25">
        <f t="shared" si="105"/>
        <v>206</v>
      </c>
      <c r="I90" s="25">
        <f t="shared" si="105"/>
        <v>0</v>
      </c>
      <c r="J90" s="25">
        <f t="shared" si="105"/>
        <v>0</v>
      </c>
      <c r="K90" s="24"/>
      <c r="L90" s="24"/>
      <c r="M90" s="24"/>
      <c r="N90" s="24"/>
      <c r="O90" s="24"/>
      <c r="P90" s="24"/>
      <c r="Q90" s="24"/>
      <c r="R90" s="24"/>
      <c r="S90" s="24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2:30" x14ac:dyDescent="0.35">
      <c r="B91" t="s">
        <v>83</v>
      </c>
      <c r="C91" s="24">
        <v>-117</v>
      </c>
      <c r="D91" s="24"/>
      <c r="E91" s="24"/>
      <c r="F91" s="24"/>
      <c r="G91" s="24">
        <v>-93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10"/>
      <c r="U91" s="10"/>
      <c r="V91" s="10"/>
      <c r="W91" s="6"/>
      <c r="X91" s="6"/>
      <c r="Y91" s="6"/>
      <c r="Z91" s="6"/>
      <c r="AA91" s="6"/>
      <c r="AB91" s="6"/>
      <c r="AC91" s="6"/>
      <c r="AD91" s="6"/>
    </row>
    <row r="92" spans="2:30" x14ac:dyDescent="0.35">
      <c r="B92" t="s">
        <v>84</v>
      </c>
      <c r="C92" s="24">
        <v>76</v>
      </c>
      <c r="D92" s="24"/>
      <c r="E92" s="24"/>
      <c r="F92" s="24"/>
      <c r="G92" s="24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10"/>
      <c r="U92" s="10"/>
      <c r="V92" s="10"/>
      <c r="W92" s="6"/>
      <c r="X92" s="6"/>
      <c r="Y92" s="6"/>
      <c r="Z92" s="6"/>
      <c r="AA92" s="6"/>
      <c r="AB92" s="6"/>
      <c r="AC92" s="6"/>
      <c r="AD92" s="6"/>
    </row>
    <row r="93" spans="2:30" x14ac:dyDescent="0.35">
      <c r="B93" t="s">
        <v>85</v>
      </c>
      <c r="C93" s="24">
        <v>0</v>
      </c>
      <c r="D93" s="24"/>
      <c r="E93" s="24"/>
      <c r="F93" s="24"/>
      <c r="G93" s="24">
        <v>-201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10"/>
      <c r="U93" s="10"/>
      <c r="V93" s="10"/>
      <c r="W93" s="6"/>
      <c r="X93" s="6"/>
      <c r="Y93" s="6"/>
      <c r="Z93" s="6"/>
      <c r="AA93" s="6"/>
      <c r="AB93" s="6"/>
      <c r="AC93" s="6"/>
      <c r="AD93" s="6"/>
    </row>
    <row r="94" spans="2:30" x14ac:dyDescent="0.35">
      <c r="B94" t="s">
        <v>86</v>
      </c>
      <c r="C94" s="24">
        <v>0</v>
      </c>
      <c r="D94" s="24"/>
      <c r="E94" s="24"/>
      <c r="F94" s="24"/>
      <c r="G94" s="24">
        <v>3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10"/>
      <c r="U94" s="10"/>
      <c r="V94" s="10"/>
      <c r="W94" s="6"/>
      <c r="X94" s="6"/>
      <c r="Y94" s="6"/>
      <c r="Z94" s="6"/>
      <c r="AA94" s="6"/>
      <c r="AB94" s="6"/>
      <c r="AC94" s="6"/>
      <c r="AD94" s="6"/>
    </row>
    <row r="95" spans="2:30" x14ac:dyDescent="0.35">
      <c r="B95" t="s">
        <v>87</v>
      </c>
      <c r="C95" s="24">
        <v>11</v>
      </c>
      <c r="D95" s="24"/>
      <c r="E95" s="24"/>
      <c r="F95" s="24"/>
      <c r="G95" s="24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10"/>
      <c r="U95" s="10"/>
      <c r="V95" s="10"/>
      <c r="W95" s="6"/>
      <c r="X95" s="6"/>
      <c r="Y95" s="6"/>
      <c r="Z95" s="6"/>
      <c r="AA95" s="6"/>
      <c r="AB95" s="6"/>
      <c r="AC95" s="6"/>
      <c r="AD95" s="6"/>
    </row>
    <row r="96" spans="2:30" x14ac:dyDescent="0.35">
      <c r="B96" s="7" t="s">
        <v>88</v>
      </c>
      <c r="C96" s="25">
        <f>SUM(C91:C95)</f>
        <v>-30</v>
      </c>
      <c r="D96" s="25">
        <f t="shared" ref="D96:J96" si="106">SUM(D91:D95)</f>
        <v>0</v>
      </c>
      <c r="E96" s="25">
        <f t="shared" si="106"/>
        <v>0</v>
      </c>
      <c r="F96" s="25">
        <f t="shared" si="106"/>
        <v>0</v>
      </c>
      <c r="G96" s="25">
        <f t="shared" si="106"/>
        <v>-291</v>
      </c>
      <c r="H96" s="25">
        <f t="shared" si="106"/>
        <v>0</v>
      </c>
      <c r="I96" s="25">
        <f t="shared" si="106"/>
        <v>0</v>
      </c>
      <c r="J96" s="25">
        <f t="shared" si="106"/>
        <v>0</v>
      </c>
      <c r="K96" s="24"/>
      <c r="L96" s="24"/>
      <c r="M96" s="24"/>
      <c r="N96" s="24"/>
      <c r="O96" s="24"/>
      <c r="P96" s="24"/>
      <c r="Q96" s="24"/>
      <c r="R96" s="24"/>
      <c r="S96" s="24"/>
      <c r="T96" s="10"/>
      <c r="U96" s="10"/>
      <c r="V96" s="10"/>
      <c r="W96" s="6"/>
      <c r="X96" s="6"/>
      <c r="Y96" s="6"/>
      <c r="Z96" s="6"/>
      <c r="AA96" s="6"/>
      <c r="AB96" s="6"/>
      <c r="AC96" s="6"/>
      <c r="AD96" s="6"/>
    </row>
    <row r="97" spans="2:30" x14ac:dyDescent="0.35">
      <c r="B97" t="s">
        <v>89</v>
      </c>
      <c r="C97" s="24">
        <v>7</v>
      </c>
      <c r="D97" s="24"/>
      <c r="E97" s="24"/>
      <c r="F97" s="24"/>
      <c r="G97" s="24">
        <v>10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10"/>
      <c r="U97" s="10"/>
      <c r="V97" s="10"/>
      <c r="W97" s="6"/>
      <c r="X97" s="6"/>
      <c r="Y97" s="6"/>
      <c r="Z97" s="6"/>
      <c r="AA97" s="6"/>
      <c r="AB97" s="6"/>
      <c r="AC97" s="6"/>
      <c r="AD97" s="6"/>
    </row>
    <row r="98" spans="2:30" x14ac:dyDescent="0.35">
      <c r="B98" t="s">
        <v>90</v>
      </c>
      <c r="C98" s="24">
        <v>-10</v>
      </c>
      <c r="D98" s="24"/>
      <c r="E98" s="24"/>
      <c r="F98" s="24"/>
      <c r="G98" s="24">
        <v>-31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10"/>
      <c r="U98" s="10"/>
      <c r="V98" s="10"/>
      <c r="W98" s="6"/>
      <c r="X98" s="6"/>
      <c r="Y98" s="6"/>
      <c r="Z98" s="6"/>
      <c r="AA98" s="6"/>
      <c r="AB98" s="6"/>
      <c r="AC98" s="6"/>
      <c r="AD98" s="6"/>
    </row>
    <row r="99" spans="2:30" x14ac:dyDescent="0.35">
      <c r="B99" t="s">
        <v>91</v>
      </c>
      <c r="C99" s="24">
        <v>-55</v>
      </c>
      <c r="D99" s="24"/>
      <c r="E99" s="24"/>
      <c r="F99" s="24"/>
      <c r="G99" s="24">
        <v>-56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10"/>
      <c r="U99" s="10"/>
      <c r="V99" s="10"/>
      <c r="W99" s="6"/>
      <c r="X99" s="6"/>
      <c r="Y99" s="6"/>
      <c r="Z99" s="6"/>
      <c r="AA99" s="6"/>
      <c r="AB99" s="6"/>
      <c r="AC99" s="6"/>
      <c r="AD99" s="6"/>
    </row>
    <row r="100" spans="2:30" x14ac:dyDescent="0.35">
      <c r="B100" s="7" t="s">
        <v>92</v>
      </c>
      <c r="C100" s="25">
        <f>SUM(C97:C99)</f>
        <v>-58</v>
      </c>
      <c r="D100" s="25">
        <f t="shared" ref="D100:J100" si="107">SUM(D97:D99)</f>
        <v>0</v>
      </c>
      <c r="E100" s="25">
        <f t="shared" si="107"/>
        <v>0</v>
      </c>
      <c r="F100" s="25">
        <f t="shared" si="107"/>
        <v>0</v>
      </c>
      <c r="G100" s="25">
        <f t="shared" si="107"/>
        <v>-77</v>
      </c>
      <c r="H100" s="25">
        <f t="shared" si="107"/>
        <v>0</v>
      </c>
      <c r="I100" s="25">
        <f t="shared" si="107"/>
        <v>0</v>
      </c>
      <c r="J100" s="25">
        <f t="shared" si="107"/>
        <v>0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10"/>
      <c r="U100" s="10"/>
      <c r="V100" s="10"/>
      <c r="W100" s="6"/>
      <c r="X100" s="6"/>
      <c r="Y100" s="6"/>
      <c r="Z100" s="6"/>
      <c r="AA100" s="6"/>
      <c r="AB100" s="6"/>
      <c r="AC100" s="6"/>
      <c r="AD100" s="6"/>
    </row>
    <row r="101" spans="2:30" x14ac:dyDescent="0.35">
      <c r="B101" t="s">
        <v>93</v>
      </c>
      <c r="C101" s="24">
        <v>-2</v>
      </c>
      <c r="D101" s="24"/>
      <c r="E101" s="24"/>
      <c r="F101" s="24"/>
      <c r="G101" s="24">
        <v>-2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10"/>
      <c r="U101" s="10"/>
      <c r="V101" s="10"/>
      <c r="W101" s="6"/>
      <c r="X101" s="6"/>
      <c r="Y101" s="6"/>
      <c r="Z101" s="6"/>
      <c r="AA101" s="6"/>
      <c r="AB101" s="6"/>
      <c r="AC101" s="6"/>
      <c r="AD101" s="6"/>
    </row>
    <row r="102" spans="2:30" x14ac:dyDescent="0.35">
      <c r="B102" s="7" t="s">
        <v>94</v>
      </c>
      <c r="C102" s="25">
        <f t="shared" ref="C102:F102" si="108">C100+C96+C90+C101</f>
        <v>-75</v>
      </c>
      <c r="D102" s="25">
        <f t="shared" si="108"/>
        <v>117</v>
      </c>
      <c r="E102" s="25">
        <f t="shared" si="108"/>
        <v>0</v>
      </c>
      <c r="F102" s="25">
        <f t="shared" si="108"/>
        <v>0</v>
      </c>
      <c r="G102" s="25">
        <f>G100+G96+G90+G101</f>
        <v>-340</v>
      </c>
      <c r="H102" s="25">
        <f t="shared" ref="H102:J102" si="109">H100+H96+H90+H101</f>
        <v>206</v>
      </c>
      <c r="I102" s="25">
        <f t="shared" si="109"/>
        <v>0</v>
      </c>
      <c r="J102" s="25">
        <f t="shared" si="109"/>
        <v>0</v>
      </c>
      <c r="K102" s="24"/>
      <c r="L102" s="24"/>
      <c r="M102" s="24"/>
      <c r="N102" s="24"/>
      <c r="O102" s="24"/>
      <c r="P102" s="24"/>
      <c r="Q102" s="24"/>
      <c r="R102" s="24"/>
      <c r="S102" s="24"/>
      <c r="T102" s="10"/>
      <c r="U102" s="10"/>
      <c r="V102" s="10"/>
      <c r="W102" s="6"/>
      <c r="X102" s="6"/>
      <c r="Y102" s="6"/>
      <c r="Z102" s="6"/>
      <c r="AA102" s="6"/>
      <c r="AB102" s="6"/>
      <c r="AC102" s="6"/>
      <c r="AD102" s="6"/>
    </row>
    <row r="103" spans="2:30" x14ac:dyDescent="0.3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10"/>
      <c r="U103" s="10"/>
      <c r="V103" s="10"/>
      <c r="W103" s="6"/>
      <c r="X103" s="6"/>
      <c r="Y103" s="6"/>
      <c r="Z103" s="6"/>
      <c r="AA103" s="6"/>
      <c r="AB103" s="6"/>
      <c r="AC103" s="6"/>
      <c r="AD103" s="6"/>
    </row>
    <row r="104" spans="2:30" x14ac:dyDescent="0.35">
      <c r="B104" t="s">
        <v>95</v>
      </c>
      <c r="C104" s="24">
        <v>1273</v>
      </c>
      <c r="D104" s="24"/>
      <c r="E104" s="24"/>
      <c r="F104" s="24"/>
      <c r="G104" s="24">
        <v>1901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10"/>
      <c r="U104" s="10"/>
      <c r="V104" s="10"/>
      <c r="W104" s="6"/>
      <c r="X104" s="6"/>
      <c r="Y104" s="6"/>
      <c r="Z104" s="6"/>
      <c r="AA104" s="6"/>
      <c r="AB104" s="6"/>
      <c r="AC104" s="6"/>
      <c r="AD104" s="6"/>
    </row>
    <row r="105" spans="2:30" x14ac:dyDescent="0.35">
      <c r="B105" t="s">
        <v>96</v>
      </c>
      <c r="C105" s="24">
        <f>C102+C104</f>
        <v>1198</v>
      </c>
      <c r="D105" s="24"/>
      <c r="E105" s="24"/>
      <c r="F105" s="24"/>
      <c r="G105" s="24">
        <f>G104+G102</f>
        <v>1561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10"/>
      <c r="U105" s="10"/>
      <c r="V105" s="10"/>
      <c r="W105" s="6"/>
      <c r="X105" s="6"/>
      <c r="Y105" s="6"/>
      <c r="Z105" s="6"/>
      <c r="AA105" s="6"/>
      <c r="AB105" s="6"/>
      <c r="AC105" s="6"/>
      <c r="AD105" s="6"/>
    </row>
    <row r="106" spans="2:30" x14ac:dyDescent="0.3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6"/>
      <c r="X106" s="6"/>
      <c r="Y106" s="6"/>
      <c r="Z106" s="6"/>
      <c r="AA106" s="6"/>
      <c r="AB106" s="6"/>
      <c r="AC106" s="6"/>
      <c r="AD106" s="6"/>
    </row>
    <row r="107" spans="2:30" x14ac:dyDescent="0.3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6"/>
      <c r="X107" s="6"/>
      <c r="Y107" s="6"/>
      <c r="Z107" s="6"/>
      <c r="AA107" s="6"/>
      <c r="AB107" s="6"/>
      <c r="AC107" s="6"/>
      <c r="AD107" s="6"/>
    </row>
    <row r="108" spans="2:30" x14ac:dyDescent="0.3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6"/>
      <c r="X108" s="6"/>
      <c r="Y108" s="6"/>
      <c r="Z108" s="6"/>
      <c r="AA108" s="6"/>
      <c r="AB108" s="6"/>
      <c r="AC108" s="6"/>
      <c r="AD108" s="6"/>
    </row>
    <row r="109" spans="2:30" x14ac:dyDescent="0.3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6"/>
      <c r="X109" s="6"/>
      <c r="Y109" s="6"/>
      <c r="Z109" s="6"/>
      <c r="AA109" s="6"/>
      <c r="AB109" s="6"/>
      <c r="AC109" s="6"/>
      <c r="AD109" s="6"/>
    </row>
    <row r="110" spans="2:30" x14ac:dyDescent="0.3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6"/>
      <c r="X110" s="6"/>
      <c r="Y110" s="6"/>
      <c r="Z110" s="6"/>
      <c r="AA110" s="6"/>
      <c r="AB110" s="6"/>
      <c r="AC110" s="6"/>
      <c r="AD110" s="6"/>
    </row>
    <row r="111" spans="2:30" x14ac:dyDescent="0.3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6"/>
      <c r="X111" s="6"/>
      <c r="Y111" s="6"/>
      <c r="Z111" s="6"/>
      <c r="AA111" s="6"/>
      <c r="AB111" s="6"/>
      <c r="AC111" s="6"/>
      <c r="AD111" s="6"/>
    </row>
    <row r="112" spans="2:30" x14ac:dyDescent="0.3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6"/>
      <c r="X112" s="6"/>
      <c r="Y112" s="6"/>
      <c r="Z112" s="6"/>
      <c r="AA112" s="6"/>
      <c r="AB112" s="6"/>
      <c r="AC112" s="6"/>
      <c r="AD112" s="6"/>
    </row>
    <row r="113" spans="3:30" x14ac:dyDescent="0.3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6"/>
      <c r="X113" s="6"/>
      <c r="Y113" s="6"/>
      <c r="Z113" s="6"/>
      <c r="AA113" s="6"/>
      <c r="AB113" s="6"/>
      <c r="AC113" s="6"/>
      <c r="AD113" s="6"/>
    </row>
    <row r="114" spans="3:30" x14ac:dyDescent="0.3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6"/>
      <c r="X114" s="6"/>
      <c r="Y114" s="6"/>
      <c r="Z114" s="6"/>
      <c r="AA114" s="6"/>
      <c r="AB114" s="6"/>
      <c r="AC114" s="6"/>
      <c r="AD114" s="6"/>
    </row>
    <row r="115" spans="3:30" x14ac:dyDescent="0.3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6"/>
      <c r="X115" s="6"/>
      <c r="Y115" s="6"/>
      <c r="Z115" s="6"/>
      <c r="AA115" s="6"/>
      <c r="AB115" s="6"/>
      <c r="AC115" s="6"/>
      <c r="AD115" s="6"/>
    </row>
    <row r="116" spans="3:30" x14ac:dyDescent="0.3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6"/>
      <c r="X116" s="6"/>
      <c r="Y116" s="6"/>
      <c r="Z116" s="6"/>
      <c r="AA116" s="6"/>
      <c r="AB116" s="6"/>
      <c r="AC116" s="6"/>
      <c r="AD116" s="6"/>
    </row>
    <row r="117" spans="3:30" x14ac:dyDescent="0.3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6"/>
      <c r="X117" s="6"/>
      <c r="Y117" s="6"/>
      <c r="Z117" s="6"/>
      <c r="AA117" s="6"/>
      <c r="AB117" s="6"/>
      <c r="AC117" s="6"/>
      <c r="AD117" s="6"/>
    </row>
    <row r="118" spans="3:30" x14ac:dyDescent="0.3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6"/>
      <c r="X118" s="6"/>
      <c r="Y118" s="6"/>
      <c r="Z118" s="6"/>
      <c r="AA118" s="6"/>
      <c r="AB118" s="6"/>
      <c r="AC118" s="6"/>
      <c r="AD118" s="6"/>
    </row>
    <row r="119" spans="3:30" x14ac:dyDescent="0.3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6"/>
      <c r="X119" s="6"/>
      <c r="Y119" s="6"/>
      <c r="Z119" s="6"/>
      <c r="AA119" s="6"/>
      <c r="AB119" s="6"/>
      <c r="AC119" s="6"/>
      <c r="AD119" s="6"/>
    </row>
    <row r="120" spans="3:30" x14ac:dyDescent="0.3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6"/>
      <c r="X120" s="6"/>
      <c r="Y120" s="6"/>
      <c r="Z120" s="6"/>
      <c r="AA120" s="6"/>
      <c r="AB120" s="6"/>
      <c r="AC120" s="6"/>
      <c r="AD120" s="6"/>
    </row>
    <row r="121" spans="3:30" x14ac:dyDescent="0.3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6"/>
      <c r="X121" s="6"/>
      <c r="Y121" s="6"/>
      <c r="Z121" s="6"/>
      <c r="AA121" s="6"/>
      <c r="AB121" s="6"/>
      <c r="AC121" s="6"/>
      <c r="AD121" s="6"/>
    </row>
    <row r="122" spans="3:30" x14ac:dyDescent="0.3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6"/>
      <c r="X122" s="6"/>
      <c r="Y122" s="6"/>
      <c r="Z122" s="6"/>
      <c r="AA122" s="6"/>
      <c r="AB122" s="6"/>
      <c r="AC122" s="6"/>
      <c r="AD122" s="6"/>
    </row>
    <row r="123" spans="3:30" x14ac:dyDescent="0.3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6"/>
      <c r="X123" s="6"/>
      <c r="Y123" s="6"/>
      <c r="Z123" s="6"/>
      <c r="AA123" s="6"/>
      <c r="AB123" s="6"/>
      <c r="AC123" s="6"/>
      <c r="AD123" s="6"/>
    </row>
    <row r="124" spans="3:30" x14ac:dyDescent="0.3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6"/>
      <c r="X124" s="6"/>
      <c r="Y124" s="6"/>
      <c r="Z124" s="6"/>
      <c r="AA124" s="6"/>
      <c r="AB124" s="6"/>
      <c r="AC124" s="6"/>
      <c r="AD124" s="6"/>
    </row>
    <row r="125" spans="3:30" x14ac:dyDescent="0.3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6"/>
      <c r="X125" s="6"/>
      <c r="Y125" s="6"/>
      <c r="Z125" s="6"/>
      <c r="AA125" s="6"/>
      <c r="AB125" s="6"/>
      <c r="AC125" s="6"/>
      <c r="AD125" s="6"/>
    </row>
    <row r="126" spans="3:30" x14ac:dyDescent="0.3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6"/>
      <c r="X126" s="6"/>
      <c r="Y126" s="6"/>
      <c r="Z126" s="6"/>
      <c r="AA126" s="6"/>
      <c r="AB126" s="6"/>
      <c r="AC126" s="6"/>
      <c r="AD126" s="6"/>
    </row>
    <row r="127" spans="3:30" x14ac:dyDescent="0.3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6"/>
      <c r="X127" s="6"/>
      <c r="Y127" s="6"/>
      <c r="Z127" s="6"/>
      <c r="AA127" s="6"/>
      <c r="AB127" s="6"/>
      <c r="AC127" s="6"/>
      <c r="AD127" s="6"/>
    </row>
    <row r="128" spans="3:30" x14ac:dyDescent="0.3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6"/>
      <c r="X128" s="6"/>
      <c r="Y128" s="6"/>
      <c r="Z128" s="6"/>
      <c r="AA128" s="6"/>
      <c r="AB128" s="6"/>
      <c r="AC128" s="6"/>
      <c r="AD128" s="6"/>
    </row>
    <row r="129" spans="3:30" x14ac:dyDescent="0.3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6"/>
      <c r="X129" s="6"/>
      <c r="Y129" s="6"/>
      <c r="Z129" s="6"/>
      <c r="AA129" s="6"/>
      <c r="AB129" s="6"/>
      <c r="AC129" s="6"/>
      <c r="AD129" s="6"/>
    </row>
    <row r="130" spans="3:30" x14ac:dyDescent="0.3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6"/>
      <c r="X130" s="6"/>
      <c r="Y130" s="6"/>
      <c r="Z130" s="6"/>
      <c r="AA130" s="6"/>
      <c r="AB130" s="6"/>
      <c r="AC130" s="6"/>
      <c r="AD130" s="6"/>
    </row>
    <row r="131" spans="3:30" x14ac:dyDescent="0.3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6"/>
      <c r="X131" s="6"/>
      <c r="Y131" s="6"/>
      <c r="Z131" s="6"/>
      <c r="AA131" s="6"/>
      <c r="AB131" s="6"/>
      <c r="AC131" s="6"/>
      <c r="AD131" s="6"/>
    </row>
    <row r="132" spans="3:30" x14ac:dyDescent="0.3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6"/>
      <c r="X132" s="6"/>
      <c r="Y132" s="6"/>
      <c r="Z132" s="6"/>
      <c r="AA132" s="6"/>
      <c r="AB132" s="6"/>
      <c r="AC132" s="6"/>
      <c r="AD132" s="6"/>
    </row>
    <row r="133" spans="3:30" x14ac:dyDescent="0.3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6"/>
      <c r="X133" s="6"/>
      <c r="Y133" s="6"/>
      <c r="Z133" s="6"/>
      <c r="AA133" s="6"/>
      <c r="AB133" s="6"/>
      <c r="AC133" s="6"/>
      <c r="AD133" s="6"/>
    </row>
    <row r="134" spans="3:30" x14ac:dyDescent="0.3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6"/>
      <c r="X134" s="6"/>
      <c r="Y134" s="6"/>
      <c r="Z134" s="6"/>
      <c r="AA134" s="6"/>
      <c r="AB134" s="6"/>
      <c r="AC134" s="6"/>
      <c r="AD134" s="6"/>
    </row>
    <row r="135" spans="3:30" x14ac:dyDescent="0.3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6"/>
      <c r="X135" s="6"/>
      <c r="Y135" s="6"/>
      <c r="Z135" s="6"/>
      <c r="AA135" s="6"/>
      <c r="AB135" s="6"/>
      <c r="AC135" s="6"/>
      <c r="AD135" s="6"/>
    </row>
    <row r="136" spans="3:30" x14ac:dyDescent="0.3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6"/>
      <c r="X136" s="6"/>
      <c r="Y136" s="6"/>
      <c r="Z136" s="6"/>
      <c r="AA136" s="6"/>
      <c r="AB136" s="6"/>
      <c r="AC136" s="6"/>
      <c r="AD136" s="6"/>
    </row>
    <row r="137" spans="3:30" x14ac:dyDescent="0.3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6"/>
      <c r="X137" s="6"/>
      <c r="Y137" s="6"/>
      <c r="Z137" s="6"/>
      <c r="AA137" s="6"/>
      <c r="AB137" s="6"/>
      <c r="AC137" s="6"/>
      <c r="AD137" s="6"/>
    </row>
    <row r="138" spans="3:30" x14ac:dyDescent="0.3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6"/>
      <c r="X138" s="6"/>
      <c r="Y138" s="6"/>
      <c r="Z138" s="6"/>
      <c r="AA138" s="6"/>
      <c r="AB138" s="6"/>
      <c r="AC138" s="6"/>
      <c r="AD138" s="6"/>
    </row>
    <row r="139" spans="3:30" x14ac:dyDescent="0.3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6"/>
      <c r="X139" s="6"/>
      <c r="Y139" s="6"/>
      <c r="Z139" s="6"/>
      <c r="AA139" s="6"/>
      <c r="AB139" s="6"/>
      <c r="AC139" s="6"/>
      <c r="AD139" s="6"/>
    </row>
    <row r="140" spans="3:30" x14ac:dyDescent="0.3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6"/>
      <c r="X140" s="6"/>
      <c r="Y140" s="6"/>
      <c r="Z140" s="6"/>
      <c r="AA140" s="6"/>
      <c r="AB140" s="6"/>
      <c r="AC140" s="6"/>
      <c r="AD140" s="6"/>
    </row>
    <row r="141" spans="3:30" x14ac:dyDescent="0.3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6"/>
      <c r="X141" s="6"/>
      <c r="Y141" s="6"/>
      <c r="Z141" s="6"/>
      <c r="AA141" s="6"/>
      <c r="AB141" s="6"/>
      <c r="AC141" s="6"/>
      <c r="AD141" s="6"/>
    </row>
    <row r="142" spans="3:30" x14ac:dyDescent="0.3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6"/>
      <c r="X142" s="6"/>
      <c r="Y142" s="6"/>
      <c r="Z142" s="6"/>
      <c r="AA142" s="6"/>
      <c r="AB142" s="6"/>
      <c r="AC142" s="6"/>
      <c r="AD142" s="6"/>
    </row>
    <row r="143" spans="3:30" x14ac:dyDescent="0.3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6"/>
      <c r="X143" s="6"/>
      <c r="Y143" s="6"/>
      <c r="Z143" s="6"/>
      <c r="AA143" s="6"/>
      <c r="AB143" s="6"/>
      <c r="AC143" s="6"/>
      <c r="AD143" s="6"/>
    </row>
    <row r="144" spans="3:30" x14ac:dyDescent="0.3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6"/>
      <c r="X144" s="6"/>
      <c r="Y144" s="6"/>
      <c r="Z144" s="6"/>
      <c r="AA144" s="6"/>
      <c r="AB144" s="6"/>
      <c r="AC144" s="6"/>
      <c r="AD144" s="6"/>
    </row>
    <row r="145" spans="3:30" x14ac:dyDescent="0.3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6"/>
      <c r="X145" s="6"/>
      <c r="Y145" s="6"/>
      <c r="Z145" s="6"/>
      <c r="AA145" s="6"/>
      <c r="AB145" s="6"/>
      <c r="AC145" s="6"/>
      <c r="AD145" s="6"/>
    </row>
    <row r="146" spans="3:30" x14ac:dyDescent="0.3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6"/>
      <c r="X146" s="6"/>
      <c r="Y146" s="6"/>
      <c r="Z146" s="6"/>
      <c r="AA146" s="6"/>
      <c r="AB146" s="6"/>
      <c r="AC146" s="6"/>
      <c r="AD146" s="6"/>
    </row>
    <row r="147" spans="3:30" x14ac:dyDescent="0.3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6"/>
      <c r="X147" s="6"/>
      <c r="Y147" s="6"/>
      <c r="Z147" s="6"/>
      <c r="AA147" s="6"/>
      <c r="AB147" s="6"/>
      <c r="AC147" s="6"/>
      <c r="AD147" s="6"/>
    </row>
    <row r="148" spans="3:30" x14ac:dyDescent="0.3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6"/>
      <c r="X148" s="6"/>
      <c r="Y148" s="6"/>
      <c r="Z148" s="6"/>
      <c r="AA148" s="6"/>
      <c r="AB148" s="6"/>
      <c r="AC148" s="6"/>
      <c r="AD148" s="6"/>
    </row>
    <row r="149" spans="3:30" x14ac:dyDescent="0.3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6"/>
      <c r="X149" s="6"/>
      <c r="Y149" s="6"/>
      <c r="Z149" s="6"/>
      <c r="AA149" s="6"/>
      <c r="AB149" s="6"/>
      <c r="AC149" s="6"/>
      <c r="AD149" s="6"/>
    </row>
    <row r="150" spans="3:30" x14ac:dyDescent="0.3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6"/>
      <c r="X150" s="6"/>
      <c r="Y150" s="6"/>
      <c r="Z150" s="6"/>
      <c r="AA150" s="6"/>
      <c r="AB150" s="6"/>
      <c r="AC150" s="6"/>
      <c r="AD150" s="6"/>
    </row>
    <row r="151" spans="3:30" x14ac:dyDescent="0.3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6"/>
      <c r="X151" s="6"/>
      <c r="Y151" s="6"/>
      <c r="Z151" s="6"/>
      <c r="AA151" s="6"/>
      <c r="AB151" s="6"/>
      <c r="AC151" s="6"/>
      <c r="AD151" s="6"/>
    </row>
    <row r="152" spans="3:30" x14ac:dyDescent="0.3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6"/>
      <c r="X152" s="6"/>
      <c r="Y152" s="6"/>
      <c r="Z152" s="6"/>
      <c r="AA152" s="6"/>
      <c r="AB152" s="6"/>
      <c r="AC152" s="6"/>
      <c r="AD152" s="6"/>
    </row>
    <row r="153" spans="3:30" x14ac:dyDescent="0.3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6"/>
      <c r="X153" s="6"/>
      <c r="Y153" s="6"/>
      <c r="Z153" s="6"/>
      <c r="AA153" s="6"/>
      <c r="AB153" s="6"/>
      <c r="AC153" s="6"/>
      <c r="AD153" s="6"/>
    </row>
    <row r="154" spans="3:30" x14ac:dyDescent="0.3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6"/>
      <c r="X154" s="6"/>
      <c r="Y154" s="6"/>
      <c r="Z154" s="6"/>
      <c r="AA154" s="6"/>
      <c r="AB154" s="6"/>
      <c r="AC154" s="6"/>
      <c r="AD154" s="6"/>
    </row>
    <row r="155" spans="3:30" x14ac:dyDescent="0.3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6"/>
      <c r="X155" s="6"/>
      <c r="Y155" s="6"/>
      <c r="Z155" s="6"/>
      <c r="AA155" s="6"/>
      <c r="AB155" s="6"/>
      <c r="AC155" s="6"/>
      <c r="AD155" s="6"/>
    </row>
    <row r="156" spans="3:30" x14ac:dyDescent="0.3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6"/>
      <c r="X156" s="6"/>
      <c r="Y156" s="6"/>
      <c r="Z156" s="6"/>
      <c r="AA156" s="6"/>
      <c r="AB156" s="6"/>
      <c r="AC156" s="6"/>
      <c r="AD156" s="6"/>
    </row>
    <row r="157" spans="3:30" x14ac:dyDescent="0.3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6"/>
      <c r="X157" s="6"/>
      <c r="Y157" s="6"/>
      <c r="Z157" s="6"/>
      <c r="AA157" s="6"/>
      <c r="AB157" s="6"/>
      <c r="AC157" s="6"/>
      <c r="AD157" s="6"/>
    </row>
    <row r="158" spans="3:30" x14ac:dyDescent="0.3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6"/>
      <c r="X158" s="6"/>
      <c r="Y158" s="6"/>
      <c r="Z158" s="6"/>
      <c r="AA158" s="6"/>
      <c r="AB158" s="6"/>
      <c r="AC158" s="6"/>
      <c r="AD158" s="6"/>
    </row>
    <row r="159" spans="3:30" x14ac:dyDescent="0.3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6"/>
      <c r="X159" s="6"/>
      <c r="Y159" s="6"/>
      <c r="Z159" s="6"/>
      <c r="AA159" s="6"/>
      <c r="AB159" s="6"/>
      <c r="AC159" s="6"/>
      <c r="AD159" s="6"/>
    </row>
    <row r="160" spans="3:30" x14ac:dyDescent="0.3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6"/>
      <c r="X160" s="6"/>
      <c r="Y160" s="6"/>
      <c r="Z160" s="6"/>
      <c r="AA160" s="6"/>
      <c r="AB160" s="6"/>
      <c r="AC160" s="6"/>
      <c r="AD160" s="6"/>
    </row>
    <row r="161" spans="3:30" x14ac:dyDescent="0.3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6"/>
      <c r="X161" s="6"/>
      <c r="Y161" s="6"/>
      <c r="Z161" s="6"/>
      <c r="AA161" s="6"/>
      <c r="AB161" s="6"/>
      <c r="AC161" s="6"/>
      <c r="AD161" s="6"/>
    </row>
    <row r="162" spans="3:30" x14ac:dyDescent="0.3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6"/>
      <c r="X162" s="6"/>
      <c r="Y162" s="6"/>
      <c r="Z162" s="6"/>
      <c r="AA162" s="6"/>
      <c r="AB162" s="6"/>
      <c r="AC162" s="6"/>
      <c r="AD162" s="6"/>
    </row>
    <row r="163" spans="3:30" x14ac:dyDescent="0.3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6"/>
      <c r="X163" s="6"/>
      <c r="Y163" s="6"/>
      <c r="Z163" s="6"/>
      <c r="AA163" s="6"/>
      <c r="AB163" s="6"/>
      <c r="AC163" s="6"/>
      <c r="AD163" s="6"/>
    </row>
    <row r="164" spans="3:30" x14ac:dyDescent="0.3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6"/>
      <c r="X164" s="6"/>
      <c r="Y164" s="6"/>
      <c r="Z164" s="6"/>
      <c r="AA164" s="6"/>
      <c r="AB164" s="6"/>
      <c r="AC164" s="6"/>
      <c r="AD164" s="6"/>
    </row>
    <row r="165" spans="3:30" x14ac:dyDescent="0.3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6"/>
      <c r="X165" s="6"/>
      <c r="Y165" s="6"/>
      <c r="Z165" s="6"/>
      <c r="AA165" s="6"/>
      <c r="AB165" s="6"/>
      <c r="AC165" s="6"/>
      <c r="AD165" s="6"/>
    </row>
    <row r="166" spans="3:30" x14ac:dyDescent="0.3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6"/>
      <c r="X166" s="6"/>
      <c r="Y166" s="6"/>
      <c r="Z166" s="6"/>
      <c r="AA166" s="6"/>
      <c r="AB166" s="6"/>
      <c r="AC166" s="6"/>
      <c r="AD166" s="6"/>
    </row>
    <row r="167" spans="3:30" x14ac:dyDescent="0.3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6"/>
      <c r="X167" s="6"/>
      <c r="Y167" s="6"/>
      <c r="Z167" s="6"/>
      <c r="AA167" s="6"/>
      <c r="AB167" s="6"/>
      <c r="AC167" s="6"/>
      <c r="AD167" s="6"/>
    </row>
    <row r="168" spans="3:30" x14ac:dyDescent="0.3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6"/>
      <c r="X168" s="6"/>
      <c r="Y168" s="6"/>
      <c r="Z168" s="6"/>
      <c r="AA168" s="6"/>
      <c r="AB168" s="6"/>
      <c r="AC168" s="6"/>
      <c r="AD168" s="6"/>
    </row>
    <row r="169" spans="3:30" x14ac:dyDescent="0.3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6"/>
      <c r="X169" s="6"/>
      <c r="Y169" s="6"/>
      <c r="Z169" s="6"/>
      <c r="AA169" s="6"/>
      <c r="AB169" s="6"/>
      <c r="AC169" s="6"/>
      <c r="AD169" s="6"/>
    </row>
    <row r="170" spans="3:30" x14ac:dyDescent="0.3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6"/>
      <c r="X170" s="6"/>
      <c r="Y170" s="6"/>
      <c r="Z170" s="6"/>
      <c r="AA170" s="6"/>
      <c r="AB170" s="6"/>
      <c r="AC170" s="6"/>
      <c r="AD170" s="6"/>
    </row>
    <row r="171" spans="3:30" x14ac:dyDescent="0.3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6"/>
      <c r="X171" s="6"/>
      <c r="Y171" s="6"/>
      <c r="Z171" s="6"/>
      <c r="AA171" s="6"/>
      <c r="AB171" s="6"/>
      <c r="AC171" s="6"/>
      <c r="AD171" s="6"/>
    </row>
    <row r="172" spans="3:30" x14ac:dyDescent="0.3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6"/>
      <c r="X172" s="6"/>
      <c r="Y172" s="6"/>
      <c r="Z172" s="6"/>
      <c r="AA172" s="6"/>
      <c r="AB172" s="6"/>
      <c r="AC172" s="6"/>
      <c r="AD172" s="6"/>
    </row>
    <row r="173" spans="3:30" x14ac:dyDescent="0.3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6"/>
      <c r="X173" s="6"/>
      <c r="Y173" s="6"/>
      <c r="Z173" s="6"/>
      <c r="AA173" s="6"/>
      <c r="AB173" s="6"/>
      <c r="AC173" s="6"/>
      <c r="AD173" s="6"/>
    </row>
    <row r="174" spans="3:30" x14ac:dyDescent="0.3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6"/>
      <c r="X174" s="6"/>
      <c r="Y174" s="6"/>
      <c r="Z174" s="6"/>
      <c r="AA174" s="6"/>
      <c r="AB174" s="6"/>
      <c r="AC174" s="6"/>
      <c r="AD174" s="6"/>
    </row>
    <row r="175" spans="3:30" x14ac:dyDescent="0.3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6"/>
      <c r="X175" s="6"/>
      <c r="Y175" s="6"/>
      <c r="Z175" s="6"/>
      <c r="AA175" s="6"/>
      <c r="AB175" s="6"/>
      <c r="AC175" s="6"/>
      <c r="AD175" s="6"/>
    </row>
    <row r="176" spans="3:30" x14ac:dyDescent="0.3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6"/>
      <c r="X176" s="6"/>
      <c r="Y176" s="6"/>
      <c r="Z176" s="6"/>
      <c r="AA176" s="6"/>
      <c r="AB176" s="6"/>
      <c r="AC176" s="6"/>
      <c r="AD176" s="6"/>
    </row>
    <row r="177" spans="3:30" x14ac:dyDescent="0.3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6"/>
      <c r="X177" s="6"/>
      <c r="Y177" s="6"/>
      <c r="Z177" s="6"/>
      <c r="AA177" s="6"/>
      <c r="AB177" s="6"/>
      <c r="AC177" s="6"/>
      <c r="AD177" s="6"/>
    </row>
    <row r="178" spans="3:30" x14ac:dyDescent="0.3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6"/>
      <c r="X178" s="6"/>
      <c r="Y178" s="6"/>
      <c r="Z178" s="6"/>
      <c r="AA178" s="6"/>
      <c r="AB178" s="6"/>
      <c r="AC178" s="6"/>
      <c r="AD178" s="6"/>
    </row>
    <row r="179" spans="3:30" x14ac:dyDescent="0.3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6"/>
      <c r="X179" s="6"/>
      <c r="Y179" s="6"/>
      <c r="Z179" s="6"/>
      <c r="AA179" s="6"/>
      <c r="AB179" s="6"/>
      <c r="AC179" s="6"/>
      <c r="AD179" s="6"/>
    </row>
    <row r="180" spans="3:30" x14ac:dyDescent="0.3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6"/>
      <c r="X180" s="6"/>
      <c r="Y180" s="6"/>
      <c r="Z180" s="6"/>
      <c r="AA180" s="6"/>
      <c r="AB180" s="6"/>
      <c r="AC180" s="6"/>
      <c r="AD180" s="6"/>
    </row>
    <row r="181" spans="3:30" x14ac:dyDescent="0.3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6"/>
      <c r="X181" s="6"/>
      <c r="Y181" s="6"/>
      <c r="Z181" s="6"/>
      <c r="AA181" s="6"/>
      <c r="AB181" s="6"/>
      <c r="AC181" s="6"/>
      <c r="AD181" s="6"/>
    </row>
    <row r="182" spans="3:30" x14ac:dyDescent="0.3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6"/>
      <c r="X182" s="6"/>
      <c r="Y182" s="6"/>
      <c r="Z182" s="6"/>
      <c r="AA182" s="6"/>
      <c r="AB182" s="6"/>
      <c r="AC182" s="6"/>
      <c r="AD182" s="6"/>
    </row>
    <row r="183" spans="3:30" x14ac:dyDescent="0.3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6"/>
      <c r="X183" s="6"/>
      <c r="Y183" s="6"/>
      <c r="Z183" s="6"/>
      <c r="AA183" s="6"/>
      <c r="AB183" s="6"/>
      <c r="AC183" s="6"/>
      <c r="AD183" s="6"/>
    </row>
    <row r="184" spans="3:30" x14ac:dyDescent="0.3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6"/>
      <c r="X184" s="6"/>
      <c r="Y184" s="6"/>
      <c r="Z184" s="6"/>
      <c r="AA184" s="6"/>
      <c r="AB184" s="6"/>
      <c r="AC184" s="6"/>
      <c r="AD184" s="6"/>
    </row>
    <row r="185" spans="3:30" x14ac:dyDescent="0.3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6"/>
      <c r="X185" s="6"/>
      <c r="Y185" s="6"/>
      <c r="Z185" s="6"/>
      <c r="AA185" s="6"/>
      <c r="AB185" s="6"/>
      <c r="AC185" s="6"/>
      <c r="AD185" s="6"/>
    </row>
    <row r="186" spans="3:30" x14ac:dyDescent="0.3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6"/>
      <c r="X186" s="6"/>
      <c r="Y186" s="6"/>
      <c r="Z186" s="6"/>
      <c r="AA186" s="6"/>
      <c r="AB186" s="6"/>
      <c r="AC186" s="6"/>
      <c r="AD186" s="6"/>
    </row>
    <row r="187" spans="3:30" x14ac:dyDescent="0.3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6"/>
      <c r="X187" s="6"/>
      <c r="Y187" s="6"/>
      <c r="Z187" s="6"/>
      <c r="AA187" s="6"/>
      <c r="AB187" s="6"/>
      <c r="AC187" s="6"/>
      <c r="AD187" s="6"/>
    </row>
    <row r="188" spans="3:30" x14ac:dyDescent="0.3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6"/>
      <c r="X188" s="6"/>
      <c r="Y188" s="6"/>
      <c r="Z188" s="6"/>
      <c r="AA188" s="6"/>
      <c r="AB188" s="6"/>
      <c r="AC188" s="6"/>
      <c r="AD188" s="6"/>
    </row>
    <row r="189" spans="3:30" x14ac:dyDescent="0.3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6"/>
      <c r="X189" s="6"/>
      <c r="Y189" s="6"/>
      <c r="Z189" s="6"/>
      <c r="AA189" s="6"/>
      <c r="AB189" s="6"/>
      <c r="AC189" s="6"/>
      <c r="AD189" s="6"/>
    </row>
    <row r="190" spans="3:30" x14ac:dyDescent="0.3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6"/>
      <c r="X190" s="6"/>
      <c r="Y190" s="6"/>
      <c r="Z190" s="6"/>
      <c r="AA190" s="6"/>
      <c r="AB190" s="6"/>
      <c r="AC190" s="6"/>
      <c r="AD190" s="6"/>
    </row>
    <row r="191" spans="3:30" x14ac:dyDescent="0.3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6"/>
      <c r="X191" s="6"/>
      <c r="Y191" s="6"/>
      <c r="Z191" s="6"/>
      <c r="AA191" s="6"/>
      <c r="AB191" s="6"/>
      <c r="AC191" s="6"/>
      <c r="AD191" s="6"/>
    </row>
    <row r="192" spans="3:30" x14ac:dyDescent="0.3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6"/>
      <c r="X192" s="6"/>
      <c r="Y192" s="6"/>
      <c r="Z192" s="6"/>
      <c r="AA192" s="6"/>
      <c r="AB192" s="6"/>
      <c r="AC192" s="6"/>
      <c r="AD192" s="6"/>
    </row>
    <row r="193" spans="3:30" x14ac:dyDescent="0.3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6"/>
      <c r="X193" s="6"/>
      <c r="Y193" s="6"/>
      <c r="Z193" s="6"/>
      <c r="AA193" s="6"/>
      <c r="AB193" s="6"/>
      <c r="AC193" s="6"/>
      <c r="AD193" s="6"/>
    </row>
    <row r="194" spans="3:30" x14ac:dyDescent="0.3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6"/>
      <c r="X194" s="6"/>
      <c r="Y194" s="6"/>
      <c r="Z194" s="6"/>
      <c r="AA194" s="6"/>
      <c r="AB194" s="6"/>
      <c r="AC194" s="6"/>
      <c r="AD194" s="6"/>
    </row>
    <row r="195" spans="3:30" x14ac:dyDescent="0.3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6"/>
      <c r="X195" s="6"/>
      <c r="Y195" s="6"/>
      <c r="Z195" s="6"/>
      <c r="AA195" s="6"/>
      <c r="AB195" s="6"/>
      <c r="AC195" s="6"/>
      <c r="AD195" s="6"/>
    </row>
    <row r="196" spans="3:30" x14ac:dyDescent="0.3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6"/>
      <c r="X196" s="6"/>
      <c r="Y196" s="6"/>
      <c r="Z196" s="6"/>
      <c r="AA196" s="6"/>
      <c r="AB196" s="6"/>
      <c r="AC196" s="6"/>
      <c r="AD196" s="6"/>
    </row>
    <row r="197" spans="3:30" x14ac:dyDescent="0.3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6"/>
      <c r="X197" s="6"/>
      <c r="Y197" s="6"/>
      <c r="Z197" s="6"/>
      <c r="AA197" s="6"/>
      <c r="AB197" s="6"/>
      <c r="AC197" s="6"/>
      <c r="AD197" s="6"/>
    </row>
    <row r="198" spans="3:30" x14ac:dyDescent="0.3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6"/>
      <c r="X198" s="6"/>
      <c r="Y198" s="6"/>
      <c r="Z198" s="6"/>
      <c r="AA198" s="6"/>
      <c r="AB198" s="6"/>
      <c r="AC198" s="6"/>
      <c r="AD198" s="6"/>
    </row>
    <row r="199" spans="3:30" x14ac:dyDescent="0.3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6"/>
      <c r="X199" s="6"/>
      <c r="Y199" s="6"/>
      <c r="Z199" s="6"/>
      <c r="AA199" s="6"/>
      <c r="AB199" s="6"/>
      <c r="AC199" s="6"/>
      <c r="AD199" s="6"/>
    </row>
    <row r="200" spans="3:30" x14ac:dyDescent="0.3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6"/>
      <c r="X200" s="6"/>
      <c r="Y200" s="6"/>
      <c r="Z200" s="6"/>
      <c r="AA200" s="6"/>
      <c r="AB200" s="6"/>
      <c r="AC200" s="6"/>
      <c r="AD200" s="6"/>
    </row>
    <row r="201" spans="3:30" x14ac:dyDescent="0.3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6"/>
      <c r="X201" s="6"/>
      <c r="Y201" s="6"/>
      <c r="Z201" s="6"/>
      <c r="AA201" s="6"/>
      <c r="AB201" s="6"/>
      <c r="AC201" s="6"/>
      <c r="AD201" s="6"/>
    </row>
    <row r="202" spans="3:30" x14ac:dyDescent="0.3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6"/>
      <c r="X202" s="6"/>
      <c r="Y202" s="6"/>
      <c r="Z202" s="6"/>
      <c r="AA202" s="6"/>
      <c r="AB202" s="6"/>
      <c r="AC202" s="6"/>
      <c r="AD202" s="6"/>
    </row>
    <row r="203" spans="3:30" x14ac:dyDescent="0.3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6"/>
      <c r="X203" s="6"/>
      <c r="Y203" s="6"/>
      <c r="Z203" s="6"/>
      <c r="AA203" s="6"/>
      <c r="AB203" s="6"/>
      <c r="AC203" s="6"/>
      <c r="AD203" s="6"/>
    </row>
    <row r="204" spans="3:30" x14ac:dyDescent="0.3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6"/>
      <c r="X204" s="6"/>
      <c r="Y204" s="6"/>
      <c r="Z204" s="6"/>
      <c r="AA204" s="6"/>
      <c r="AB204" s="6"/>
      <c r="AC204" s="6"/>
      <c r="AD204" s="6"/>
    </row>
    <row r="205" spans="3:30" x14ac:dyDescent="0.3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6"/>
      <c r="X205" s="6"/>
      <c r="Y205" s="6"/>
      <c r="Z205" s="6"/>
      <c r="AA205" s="6"/>
      <c r="AB205" s="6"/>
      <c r="AC205" s="6"/>
      <c r="AD205" s="6"/>
    </row>
    <row r="206" spans="3:30" x14ac:dyDescent="0.3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6"/>
      <c r="X206" s="6"/>
      <c r="Y206" s="6"/>
      <c r="Z206" s="6"/>
      <c r="AA206" s="6"/>
      <c r="AB206" s="6"/>
      <c r="AC206" s="6"/>
      <c r="AD206" s="6"/>
    </row>
    <row r="207" spans="3:30" x14ac:dyDescent="0.3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6"/>
      <c r="X207" s="6"/>
      <c r="Y207" s="6"/>
      <c r="Z207" s="6"/>
      <c r="AA207" s="6"/>
      <c r="AB207" s="6"/>
      <c r="AC207" s="6"/>
      <c r="AD207" s="6"/>
    </row>
    <row r="208" spans="3:30" x14ac:dyDescent="0.3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6"/>
      <c r="X208" s="6"/>
      <c r="Y208" s="6"/>
      <c r="Z208" s="6"/>
      <c r="AA208" s="6"/>
      <c r="AB208" s="6"/>
      <c r="AC208" s="6"/>
      <c r="AD208" s="6"/>
    </row>
    <row r="209" spans="3:30" x14ac:dyDescent="0.3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6"/>
      <c r="X209" s="6"/>
      <c r="Y209" s="6"/>
      <c r="Z209" s="6"/>
      <c r="AA209" s="6"/>
      <c r="AB209" s="6"/>
      <c r="AC209" s="6"/>
      <c r="AD209" s="6"/>
    </row>
    <row r="210" spans="3:30" x14ac:dyDescent="0.3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6"/>
      <c r="X210" s="6"/>
      <c r="Y210" s="6"/>
      <c r="Z210" s="6"/>
      <c r="AA210" s="6"/>
      <c r="AB210" s="6"/>
      <c r="AC210" s="6"/>
      <c r="AD210" s="6"/>
    </row>
    <row r="211" spans="3:30" x14ac:dyDescent="0.3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6"/>
      <c r="X211" s="6"/>
      <c r="Y211" s="6"/>
      <c r="Z211" s="6"/>
      <c r="AA211" s="6"/>
      <c r="AB211" s="6"/>
      <c r="AC211" s="6"/>
      <c r="AD211" s="6"/>
    </row>
    <row r="212" spans="3:30" x14ac:dyDescent="0.3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6"/>
      <c r="X212" s="6"/>
      <c r="Y212" s="6"/>
      <c r="Z212" s="6"/>
      <c r="AA212" s="6"/>
      <c r="AB212" s="6"/>
      <c r="AC212" s="6"/>
      <c r="AD212" s="6"/>
    </row>
    <row r="213" spans="3:30" x14ac:dyDescent="0.3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6"/>
      <c r="X213" s="6"/>
      <c r="Y213" s="6"/>
      <c r="Z213" s="6"/>
      <c r="AA213" s="6"/>
      <c r="AB213" s="6"/>
      <c r="AC213" s="6"/>
      <c r="AD213" s="6"/>
    </row>
    <row r="214" spans="3:30" x14ac:dyDescent="0.3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6"/>
      <c r="X214" s="6"/>
      <c r="Y214" s="6"/>
      <c r="Z214" s="6"/>
      <c r="AA214" s="6"/>
      <c r="AB214" s="6"/>
      <c r="AC214" s="6"/>
      <c r="AD214" s="6"/>
    </row>
  </sheetData>
  <hyperlinks>
    <hyperlink ref="A1" location="Main!A1" display="Main" xr:uid="{86F6F4C9-DEF9-4305-9566-806DF50454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2024-06-23T13:37:16Z</dcterms:created>
  <dcterms:modified xsi:type="dcterms:W3CDTF">2024-11-14T09:44:59Z</dcterms:modified>
</cp:coreProperties>
</file>