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E60E257C-ABC8-4B8E-B35F-5EC4015DE414}" xr6:coauthVersionLast="47" xr6:coauthVersionMax="47" xr10:uidLastSave="{00000000-0000-0000-0000-000000000000}"/>
  <bookViews>
    <workbookView xWindow="225" yWindow="390" windowWidth="38175" windowHeight="15240" xr2:uid="{D4E53C97-B5F0-4187-8ABA-7D06CADAD88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3" i="2" l="1"/>
  <c r="H33" i="2"/>
  <c r="G33" i="2"/>
  <c r="F33" i="2"/>
  <c r="E33" i="2"/>
  <c r="D33" i="2"/>
  <c r="C33" i="2"/>
  <c r="I32" i="2"/>
  <c r="H32" i="2"/>
  <c r="G32" i="2"/>
  <c r="F32" i="2"/>
  <c r="E32" i="2"/>
  <c r="D32" i="2"/>
  <c r="C32" i="2"/>
  <c r="I31" i="2"/>
  <c r="H31" i="2"/>
  <c r="G31" i="2"/>
  <c r="F31" i="2"/>
  <c r="E31" i="2"/>
  <c r="D31" i="2"/>
  <c r="C31" i="2"/>
  <c r="J33" i="2"/>
  <c r="J32" i="2"/>
  <c r="J31" i="2"/>
  <c r="I30" i="2"/>
  <c r="H30" i="2"/>
  <c r="G30" i="2"/>
  <c r="I29" i="2"/>
  <c r="H29" i="2"/>
  <c r="G29" i="2"/>
  <c r="I28" i="2"/>
  <c r="H28" i="2"/>
  <c r="G28" i="2"/>
  <c r="I27" i="2"/>
  <c r="H27" i="2"/>
  <c r="G27" i="2"/>
  <c r="I26" i="2"/>
  <c r="H26" i="2"/>
  <c r="G26" i="2"/>
  <c r="I25" i="2"/>
  <c r="H25" i="2"/>
  <c r="G25" i="2"/>
  <c r="I24" i="2"/>
  <c r="H24" i="2"/>
  <c r="G24" i="2"/>
  <c r="J30" i="2"/>
  <c r="J29" i="2"/>
  <c r="J28" i="2"/>
  <c r="J27" i="2"/>
  <c r="J26" i="2"/>
  <c r="J25" i="2"/>
  <c r="J24" i="2"/>
  <c r="G8" i="2"/>
  <c r="C8" i="2"/>
  <c r="H21" i="2"/>
  <c r="D21" i="2"/>
  <c r="E8" i="2"/>
  <c r="I8" i="2"/>
  <c r="J21" i="2"/>
  <c r="F8" i="2"/>
  <c r="J8" i="2"/>
  <c r="I5" i="1"/>
  <c r="I4" i="1"/>
  <c r="I7" i="1" s="1"/>
  <c r="D8" i="2"/>
  <c r="H8" i="2"/>
  <c r="D11" i="2"/>
  <c r="D15" i="2" s="1"/>
  <c r="D17" i="2" s="1"/>
  <c r="D19" i="2" s="1"/>
  <c r="J11" i="2"/>
  <c r="J15" i="2" s="1"/>
  <c r="J17" i="2" s="1"/>
  <c r="J19" i="2" s="1"/>
  <c r="I11" i="2"/>
  <c r="I15" i="2" s="1"/>
  <c r="I17" i="2" s="1"/>
  <c r="I19" i="2" s="1"/>
  <c r="I21" i="2" s="1"/>
  <c r="H11" i="2"/>
  <c r="H15" i="2" s="1"/>
  <c r="H17" i="2" s="1"/>
  <c r="H19" i="2" s="1"/>
  <c r="G11" i="2"/>
  <c r="G15" i="2" s="1"/>
  <c r="G17" i="2" s="1"/>
  <c r="G19" i="2" s="1"/>
  <c r="G21" i="2" s="1"/>
  <c r="F11" i="2"/>
  <c r="F15" i="2" s="1"/>
  <c r="F17" i="2" s="1"/>
  <c r="F19" i="2" s="1"/>
  <c r="F21" i="2" s="1"/>
  <c r="E11" i="2"/>
  <c r="E15" i="2" s="1"/>
  <c r="E17" i="2" s="1"/>
  <c r="E19" i="2" s="1"/>
  <c r="E21" i="2" s="1"/>
  <c r="C11" i="2"/>
  <c r="C15" i="2" s="1"/>
  <c r="C17" i="2" s="1"/>
  <c r="C19" i="2" s="1"/>
  <c r="C21" i="2" s="1"/>
</calcChain>
</file>

<file path=xl/sharedStrings.xml><?xml version="1.0" encoding="utf-8"?>
<sst xmlns="http://schemas.openxmlformats.org/spreadsheetml/2006/main" count="54" uniqueCount="50">
  <si>
    <t xml:space="preserve">Alpahbet </t>
  </si>
  <si>
    <t>numbers in mio USD</t>
  </si>
  <si>
    <t>SEC</t>
  </si>
  <si>
    <t>GOOG</t>
  </si>
  <si>
    <t>Price</t>
  </si>
  <si>
    <t>Shares</t>
  </si>
  <si>
    <t>MC</t>
  </si>
  <si>
    <t>Cash</t>
  </si>
  <si>
    <t>Debt</t>
  </si>
  <si>
    <t>EV</t>
  </si>
  <si>
    <t>Q224</t>
  </si>
  <si>
    <t>Main</t>
  </si>
  <si>
    <t>Q123</t>
  </si>
  <si>
    <t>Q223</t>
  </si>
  <si>
    <t>Q323</t>
  </si>
  <si>
    <t>Q423</t>
  </si>
  <si>
    <t>Q124</t>
  </si>
  <si>
    <t>Q424</t>
  </si>
  <si>
    <t>Revenue</t>
  </si>
  <si>
    <t>COGS</t>
  </si>
  <si>
    <t>Gross Profit</t>
  </si>
  <si>
    <t>R&amp;D</t>
  </si>
  <si>
    <t>Sales &amp; Marketing</t>
  </si>
  <si>
    <t>General &amp; Administrative</t>
  </si>
  <si>
    <t>Operating Income</t>
  </si>
  <si>
    <t>Other Income</t>
  </si>
  <si>
    <t>Pretax Income</t>
  </si>
  <si>
    <t>Income Tax Expesne</t>
  </si>
  <si>
    <t>Net Income</t>
  </si>
  <si>
    <t>EPS</t>
  </si>
  <si>
    <t>Google Search and other</t>
  </si>
  <si>
    <t>YouTube Ads</t>
  </si>
  <si>
    <t>Google Network</t>
  </si>
  <si>
    <t xml:space="preserve">Google Cloud </t>
  </si>
  <si>
    <t>Other bets</t>
  </si>
  <si>
    <t>Google Supscritions, devices etc</t>
  </si>
  <si>
    <t>IR</t>
  </si>
  <si>
    <t>Q324</t>
  </si>
  <si>
    <t>Google Search Growth</t>
  </si>
  <si>
    <t>YouTube Ads Growth</t>
  </si>
  <si>
    <t>Google Network Growth</t>
  </si>
  <si>
    <t>Google Subscription Growth</t>
  </si>
  <si>
    <t>Google Cloud Growth</t>
  </si>
  <si>
    <t>Other bets Growth</t>
  </si>
  <si>
    <t>Revenue Growth</t>
  </si>
  <si>
    <t xml:space="preserve">Gross Margin </t>
  </si>
  <si>
    <t xml:space="preserve">Operating Margin </t>
  </si>
  <si>
    <t>Tax Rate</t>
  </si>
  <si>
    <t>Notes</t>
  </si>
  <si>
    <t>18-03-25: Aqcuistion of Wiz for 32 billion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</si>
</sst>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(#,##0\)"/>
    <numFmt numFmtId="165" formatCode="#,##0.0;\(#,##0.0\)"/>
    <numFmt numFmtId="166" formatCode="#,##0.00;\(#,##0.00\)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164" fontId="1" fillId="0" borderId="0" xfId="0" applyNumberFormat="1" applyFont="1"/>
    <xf numFmtId="166" fontId="0" fillId="0" borderId="0" xfId="0" applyNumberFormat="1"/>
    <xf numFmtId="9" fontId="0" fillId="0" borderId="0" xfId="2" applyFont="1"/>
    <xf numFmtId="0" fontId="4" fillId="0" borderId="0" xfId="0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abc.xyz/investor/" TargetMode="External"/><Relationship Id="rId1" Type="http://schemas.openxmlformats.org/officeDocument/2006/relationships/hyperlink" Target="https://www.sec.gov/edgar/browse/?CIK=1652044&amp;owner=exclu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CFA51-5998-459C-9259-D851D24389D5}">
  <dimension ref="A1:J14"/>
  <sheetViews>
    <sheetView tabSelected="1" zoomScale="200" zoomScaleNormal="200" workbookViewId="0">
      <selection activeCell="I3" sqref="I3"/>
    </sheetView>
  </sheetViews>
  <sheetFormatPr defaultRowHeight="15" x14ac:dyDescent="0.25"/>
  <cols>
    <col min="1" max="1" width="4.5703125" customWidth="1"/>
    <col min="9" max="9" width="9.5703125" bestFit="1" customWidth="1"/>
  </cols>
  <sheetData>
    <row r="1" spans="1:10" x14ac:dyDescent="0.25">
      <c r="A1" s="1" t="s">
        <v>0</v>
      </c>
    </row>
    <row r="2" spans="1:10" x14ac:dyDescent="0.25">
      <c r="A2" t="s">
        <v>1</v>
      </c>
      <c r="H2" t="s">
        <v>4</v>
      </c>
      <c r="I2" s="3">
        <v>148.5</v>
      </c>
    </row>
    <row r="3" spans="1:10" x14ac:dyDescent="0.25">
      <c r="H3" t="s">
        <v>5</v>
      </c>
      <c r="I3" s="2">
        <v>12228</v>
      </c>
      <c r="J3" s="4" t="s">
        <v>17</v>
      </c>
    </row>
    <row r="4" spans="1:10" x14ac:dyDescent="0.25">
      <c r="B4" s="5" t="s">
        <v>2</v>
      </c>
      <c r="H4" t="s">
        <v>6</v>
      </c>
      <c r="I4" s="2">
        <f>I2*I3</f>
        <v>1815858</v>
      </c>
    </row>
    <row r="5" spans="1:10" x14ac:dyDescent="0.25">
      <c r="B5" t="s">
        <v>3</v>
      </c>
      <c r="H5" t="s">
        <v>7</v>
      </c>
      <c r="I5" s="2">
        <f>23466+72191</f>
        <v>95657</v>
      </c>
      <c r="J5" s="4" t="s">
        <v>17</v>
      </c>
    </row>
    <row r="6" spans="1:10" x14ac:dyDescent="0.25">
      <c r="B6" s="5" t="s">
        <v>36</v>
      </c>
      <c r="H6" t="s">
        <v>8</v>
      </c>
      <c r="I6" s="2">
        <v>10883</v>
      </c>
      <c r="J6" s="4" t="s">
        <v>17</v>
      </c>
    </row>
    <row r="7" spans="1:10" x14ac:dyDescent="0.25">
      <c r="H7" t="s">
        <v>9</v>
      </c>
      <c r="I7" s="2">
        <f>I4-I5+I6</f>
        <v>1731084</v>
      </c>
    </row>
    <row r="13" spans="1:10" x14ac:dyDescent="0.25">
      <c r="B13" s="9" t="s">
        <v>48</v>
      </c>
    </row>
    <row r="14" spans="1:10" x14ac:dyDescent="0.25">
      <c r="B14" t="s">
        <v>49</v>
      </c>
    </row>
  </sheetData>
  <hyperlinks>
    <hyperlink ref="B4" r:id="rId1" xr:uid="{EBBEEF96-A0F9-41D4-85A5-49237A32F934}"/>
    <hyperlink ref="B6" r:id="rId2" xr:uid="{6C7D90F9-2C8E-4ADD-BA6F-8C1258A46E9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E9DFC-D321-430C-971E-EAB3ABB980BE}">
  <dimension ref="A1:R342"/>
  <sheetViews>
    <sheetView zoomScale="200" zoomScaleNormal="200" workbookViewId="0">
      <pane xSplit="2" ySplit="2" topLeftCell="C11" activePane="bottomRight" state="frozen"/>
      <selection pane="topRight" activeCell="C1" sqref="C1"/>
      <selection pane="bottomLeft" activeCell="A3" sqref="A3"/>
      <selection pane="bottomRight" activeCell="J31" sqref="C31:J33"/>
    </sheetView>
  </sheetViews>
  <sheetFormatPr defaultRowHeight="15" x14ac:dyDescent="0.25"/>
  <cols>
    <col min="1" max="1" width="4.7109375" bestFit="1" customWidth="1"/>
    <col min="2" max="2" width="29.85546875" bestFit="1" customWidth="1"/>
  </cols>
  <sheetData>
    <row r="1" spans="1:18" x14ac:dyDescent="0.25">
      <c r="A1" s="5" t="s">
        <v>11</v>
      </c>
    </row>
    <row r="2" spans="1:18" x14ac:dyDescent="0.25"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10</v>
      </c>
      <c r="I2" s="4" t="s">
        <v>37</v>
      </c>
      <c r="J2" s="4" t="s">
        <v>17</v>
      </c>
    </row>
    <row r="3" spans="1:18" x14ac:dyDescent="0.25">
      <c r="B3" t="s">
        <v>30</v>
      </c>
      <c r="C3" s="2">
        <v>40359</v>
      </c>
      <c r="D3" s="2">
        <v>42628</v>
      </c>
      <c r="E3" s="2">
        <v>44026</v>
      </c>
      <c r="F3" s="2">
        <v>48020</v>
      </c>
      <c r="G3" s="2">
        <v>46156</v>
      </c>
      <c r="H3" s="2">
        <v>48509</v>
      </c>
      <c r="I3" s="2">
        <v>49385</v>
      </c>
      <c r="J3" s="2">
        <v>54034</v>
      </c>
      <c r="K3" s="2"/>
      <c r="L3" s="2"/>
      <c r="M3" s="2"/>
      <c r="N3" s="2"/>
      <c r="O3" s="2"/>
      <c r="P3" s="2"/>
      <c r="Q3" s="2"/>
      <c r="R3" s="2"/>
    </row>
    <row r="4" spans="1:18" x14ac:dyDescent="0.25">
      <c r="B4" t="s">
        <v>31</v>
      </c>
      <c r="C4" s="2">
        <v>6693</v>
      </c>
      <c r="D4" s="2">
        <v>7665</v>
      </c>
      <c r="E4" s="2">
        <v>7952</v>
      </c>
      <c r="F4" s="2">
        <v>9200</v>
      </c>
      <c r="G4" s="2">
        <v>8090</v>
      </c>
      <c r="H4" s="2">
        <v>8663</v>
      </c>
      <c r="I4" s="2">
        <v>8921</v>
      </c>
      <c r="J4" s="2">
        <v>10473</v>
      </c>
      <c r="K4" s="2"/>
      <c r="L4" s="2"/>
      <c r="M4" s="2"/>
      <c r="N4" s="2"/>
      <c r="O4" s="2"/>
      <c r="P4" s="2"/>
      <c r="Q4" s="2"/>
      <c r="R4" s="2"/>
    </row>
    <row r="5" spans="1:18" x14ac:dyDescent="0.25">
      <c r="B5" t="s">
        <v>32</v>
      </c>
      <c r="C5" s="2">
        <v>7496</v>
      </c>
      <c r="D5" s="2">
        <v>7850</v>
      </c>
      <c r="E5" s="2">
        <v>7669</v>
      </c>
      <c r="F5" s="2">
        <v>8297</v>
      </c>
      <c r="G5" s="2">
        <v>7413</v>
      </c>
      <c r="H5" s="2">
        <v>7444</v>
      </c>
      <c r="I5" s="2">
        <v>7548</v>
      </c>
      <c r="J5" s="2">
        <v>7954</v>
      </c>
      <c r="K5" s="2"/>
      <c r="L5" s="2"/>
      <c r="M5" s="2"/>
      <c r="N5" s="2"/>
      <c r="O5" s="2"/>
      <c r="P5" s="2"/>
      <c r="Q5" s="2"/>
      <c r="R5" s="2"/>
    </row>
    <row r="6" spans="1:18" x14ac:dyDescent="0.25">
      <c r="B6" t="s">
        <v>35</v>
      </c>
      <c r="C6" s="2">
        <v>7413</v>
      </c>
      <c r="D6" s="2">
        <v>8142</v>
      </c>
      <c r="E6" s="2">
        <v>8339</v>
      </c>
      <c r="F6" s="2">
        <v>10794</v>
      </c>
      <c r="G6" s="2">
        <v>8739</v>
      </c>
      <c r="H6" s="2">
        <v>9312</v>
      </c>
      <c r="I6" s="2">
        <v>10656</v>
      </c>
      <c r="J6" s="2">
        <v>11633</v>
      </c>
      <c r="K6" s="2"/>
      <c r="L6" s="2"/>
      <c r="M6" s="2"/>
      <c r="N6" s="2"/>
      <c r="O6" s="2"/>
      <c r="P6" s="2"/>
      <c r="Q6" s="2"/>
      <c r="R6" s="2"/>
    </row>
    <row r="7" spans="1:18" x14ac:dyDescent="0.25">
      <c r="B7" t="s">
        <v>33</v>
      </c>
      <c r="C7" s="2">
        <v>7454</v>
      </c>
      <c r="D7" s="2">
        <v>8031</v>
      </c>
      <c r="E7" s="2">
        <v>8411</v>
      </c>
      <c r="F7" s="2">
        <v>9192</v>
      </c>
      <c r="G7" s="2">
        <v>9574</v>
      </c>
      <c r="H7" s="2">
        <v>10347</v>
      </c>
      <c r="I7" s="2">
        <v>11353</v>
      </c>
      <c r="J7" s="2">
        <v>11955</v>
      </c>
      <c r="K7" s="2"/>
      <c r="L7" s="2"/>
      <c r="M7" s="2"/>
      <c r="N7" s="2"/>
      <c r="O7" s="2"/>
      <c r="P7" s="2"/>
      <c r="Q7" s="2"/>
      <c r="R7" s="2"/>
    </row>
    <row r="8" spans="1:18" x14ac:dyDescent="0.25">
      <c r="B8" t="s">
        <v>34</v>
      </c>
      <c r="C8" s="2">
        <f>288+84</f>
        <v>372</v>
      </c>
      <c r="D8" s="2">
        <f>285+3</f>
        <v>288</v>
      </c>
      <c r="E8" s="2">
        <f>297-1</f>
        <v>296</v>
      </c>
      <c r="F8" s="2">
        <f>657+150</f>
        <v>807</v>
      </c>
      <c r="G8" s="2">
        <f>495+72</f>
        <v>567</v>
      </c>
      <c r="H8" s="2">
        <f>365+102</f>
        <v>467</v>
      </c>
      <c r="I8" s="2">
        <f>388+17</f>
        <v>405</v>
      </c>
      <c r="J8" s="2">
        <f>400+20</f>
        <v>420</v>
      </c>
      <c r="K8" s="2"/>
      <c r="L8" s="2"/>
      <c r="M8" s="2"/>
      <c r="N8" s="2"/>
      <c r="O8" s="2"/>
      <c r="P8" s="2"/>
      <c r="Q8" s="2"/>
      <c r="R8" s="2"/>
    </row>
    <row r="9" spans="1:18" x14ac:dyDescent="0.25">
      <c r="B9" s="1" t="s">
        <v>18</v>
      </c>
      <c r="C9" s="6">
        <v>69787</v>
      </c>
      <c r="D9" s="6">
        <v>74604</v>
      </c>
      <c r="E9" s="6">
        <v>76693</v>
      </c>
      <c r="F9" s="6">
        <v>86310</v>
      </c>
      <c r="G9" s="6">
        <v>80539</v>
      </c>
      <c r="H9" s="6">
        <v>84742</v>
      </c>
      <c r="I9" s="6">
        <v>88268</v>
      </c>
      <c r="J9" s="6">
        <v>96469</v>
      </c>
      <c r="K9" s="2"/>
      <c r="L9" s="2"/>
      <c r="M9" s="2"/>
      <c r="N9" s="2"/>
      <c r="O9" s="2"/>
      <c r="P9" s="2"/>
      <c r="Q9" s="2"/>
      <c r="R9" s="2"/>
    </row>
    <row r="10" spans="1:18" x14ac:dyDescent="0.25">
      <c r="B10" t="s">
        <v>19</v>
      </c>
      <c r="C10" s="2">
        <v>30612</v>
      </c>
      <c r="D10" s="2">
        <v>31916</v>
      </c>
      <c r="E10" s="2">
        <v>33229</v>
      </c>
      <c r="F10" s="2">
        <v>37575</v>
      </c>
      <c r="G10" s="2">
        <v>33712</v>
      </c>
      <c r="H10" s="2">
        <v>35507</v>
      </c>
      <c r="I10" s="2">
        <v>36474</v>
      </c>
      <c r="J10" s="2">
        <v>40613</v>
      </c>
      <c r="K10" s="2"/>
      <c r="L10" s="2"/>
      <c r="M10" s="2"/>
      <c r="N10" s="2"/>
      <c r="O10" s="2"/>
      <c r="P10" s="2"/>
      <c r="Q10" s="2"/>
      <c r="R10" s="2"/>
    </row>
    <row r="11" spans="1:18" x14ac:dyDescent="0.25">
      <c r="B11" t="s">
        <v>20</v>
      </c>
      <c r="C11" s="2">
        <f>C9-C10</f>
        <v>39175</v>
      </c>
      <c r="D11" s="2">
        <f t="shared" ref="D11:J11" si="0">D9-D10</f>
        <v>42688</v>
      </c>
      <c r="E11" s="2">
        <f t="shared" si="0"/>
        <v>43464</v>
      </c>
      <c r="F11" s="2">
        <f t="shared" si="0"/>
        <v>48735</v>
      </c>
      <c r="G11" s="2">
        <f t="shared" si="0"/>
        <v>46827</v>
      </c>
      <c r="H11" s="2">
        <f t="shared" si="0"/>
        <v>49235</v>
      </c>
      <c r="I11" s="2">
        <f t="shared" si="0"/>
        <v>51794</v>
      </c>
      <c r="J11" s="2">
        <f t="shared" si="0"/>
        <v>55856</v>
      </c>
      <c r="K11" s="2"/>
      <c r="L11" s="2"/>
      <c r="M11" s="2"/>
      <c r="N11" s="2"/>
      <c r="O11" s="2"/>
      <c r="P11" s="2"/>
      <c r="Q11" s="2"/>
      <c r="R11" s="2"/>
    </row>
    <row r="12" spans="1:18" x14ac:dyDescent="0.25">
      <c r="B12" t="s">
        <v>21</v>
      </c>
      <c r="C12" s="2">
        <v>11468</v>
      </c>
      <c r="D12" s="2">
        <v>10588</v>
      </c>
      <c r="E12" s="2">
        <v>11258</v>
      </c>
      <c r="F12" s="2">
        <v>12113</v>
      </c>
      <c r="G12" s="2">
        <v>11903</v>
      </c>
      <c r="H12" s="2">
        <v>11860</v>
      </c>
      <c r="I12" s="2">
        <v>12447</v>
      </c>
      <c r="J12" s="2">
        <v>13116</v>
      </c>
      <c r="K12" s="2"/>
      <c r="L12" s="2"/>
      <c r="M12" s="2"/>
      <c r="N12" s="2"/>
      <c r="O12" s="2"/>
      <c r="P12" s="2"/>
      <c r="Q12" s="2"/>
      <c r="R12" s="2"/>
    </row>
    <row r="13" spans="1:18" x14ac:dyDescent="0.25">
      <c r="B13" t="s">
        <v>22</v>
      </c>
      <c r="C13" s="2">
        <v>6533</v>
      </c>
      <c r="D13" s="2">
        <v>6781</v>
      </c>
      <c r="E13" s="2">
        <v>6884</v>
      </c>
      <c r="F13" s="2">
        <v>7719</v>
      </c>
      <c r="G13" s="2">
        <v>6426</v>
      </c>
      <c r="H13" s="2">
        <v>6792</v>
      </c>
      <c r="I13" s="2">
        <v>7227</v>
      </c>
      <c r="J13" s="2">
        <v>7363</v>
      </c>
      <c r="K13" s="2"/>
      <c r="L13" s="2"/>
      <c r="M13" s="2"/>
      <c r="N13" s="2"/>
      <c r="O13" s="2"/>
      <c r="P13" s="2"/>
      <c r="Q13" s="2"/>
      <c r="R13" s="2"/>
    </row>
    <row r="14" spans="1:18" x14ac:dyDescent="0.25">
      <c r="B14" t="s">
        <v>23</v>
      </c>
      <c r="C14" s="2">
        <v>3759</v>
      </c>
      <c r="D14" s="2">
        <v>3481</v>
      </c>
      <c r="E14" s="2">
        <v>3979</v>
      </c>
      <c r="F14" s="2">
        <v>5206</v>
      </c>
      <c r="G14" s="2">
        <v>3026</v>
      </c>
      <c r="H14" s="2">
        <v>3158</v>
      </c>
      <c r="I14" s="2">
        <v>3599</v>
      </c>
      <c r="J14" s="2">
        <v>4405</v>
      </c>
      <c r="K14" s="2"/>
      <c r="L14" s="2"/>
      <c r="M14" s="2"/>
      <c r="N14" s="2"/>
      <c r="O14" s="2"/>
      <c r="P14" s="2"/>
      <c r="Q14" s="2"/>
      <c r="R14" s="2"/>
    </row>
    <row r="15" spans="1:18" x14ac:dyDescent="0.25">
      <c r="B15" t="s">
        <v>24</v>
      </c>
      <c r="C15" s="2">
        <f t="shared" ref="C15" si="1">C11-SUM(C12:C14)</f>
        <v>17415</v>
      </c>
      <c r="D15" s="2">
        <f t="shared" ref="D15:J15" si="2">D11-SUM(D12:D14)</f>
        <v>21838</v>
      </c>
      <c r="E15" s="2">
        <f t="shared" si="2"/>
        <v>21343</v>
      </c>
      <c r="F15" s="2">
        <f t="shared" si="2"/>
        <v>23697</v>
      </c>
      <c r="G15" s="2">
        <f t="shared" si="2"/>
        <v>25472</v>
      </c>
      <c r="H15" s="2">
        <f t="shared" si="2"/>
        <v>27425</v>
      </c>
      <c r="I15" s="2">
        <f t="shared" si="2"/>
        <v>28521</v>
      </c>
      <c r="J15" s="2">
        <f t="shared" si="2"/>
        <v>30972</v>
      </c>
      <c r="K15" s="2"/>
      <c r="L15" s="2"/>
      <c r="M15" s="2"/>
      <c r="N15" s="2"/>
      <c r="O15" s="2"/>
      <c r="P15" s="2"/>
      <c r="Q15" s="2"/>
      <c r="R15" s="2"/>
    </row>
    <row r="16" spans="1:18" x14ac:dyDescent="0.25">
      <c r="B16" t="s">
        <v>25</v>
      </c>
      <c r="C16" s="2">
        <v>790</v>
      </c>
      <c r="D16" s="2">
        <v>63</v>
      </c>
      <c r="E16" s="2">
        <v>-146</v>
      </c>
      <c r="F16" s="2">
        <v>715</v>
      </c>
      <c r="G16" s="2">
        <v>2843</v>
      </c>
      <c r="H16" s="2">
        <v>126</v>
      </c>
      <c r="I16" s="2">
        <v>3185</v>
      </c>
      <c r="J16" s="2">
        <v>1271</v>
      </c>
      <c r="K16" s="2"/>
      <c r="L16" s="2"/>
      <c r="M16" s="2"/>
      <c r="N16" s="2"/>
      <c r="O16" s="2"/>
      <c r="P16" s="2"/>
      <c r="Q16" s="2"/>
      <c r="R16" s="2"/>
    </row>
    <row r="17" spans="2:18" x14ac:dyDescent="0.25">
      <c r="B17" t="s">
        <v>26</v>
      </c>
      <c r="C17" s="2">
        <f t="shared" ref="C17" si="3">C15+C16</f>
        <v>18205</v>
      </c>
      <c r="D17" s="2">
        <f t="shared" ref="D17:J17" si="4">D15+D16</f>
        <v>21901</v>
      </c>
      <c r="E17" s="2">
        <f t="shared" si="4"/>
        <v>21197</v>
      </c>
      <c r="F17" s="2">
        <f t="shared" si="4"/>
        <v>24412</v>
      </c>
      <c r="G17" s="2">
        <f t="shared" si="4"/>
        <v>28315</v>
      </c>
      <c r="H17" s="2">
        <f t="shared" si="4"/>
        <v>27551</v>
      </c>
      <c r="I17" s="2">
        <f t="shared" si="4"/>
        <v>31706</v>
      </c>
      <c r="J17" s="2">
        <f t="shared" si="4"/>
        <v>32243</v>
      </c>
      <c r="K17" s="2"/>
      <c r="L17" s="2"/>
      <c r="M17" s="2"/>
      <c r="N17" s="2"/>
      <c r="O17" s="2"/>
      <c r="P17" s="2"/>
      <c r="Q17" s="2"/>
      <c r="R17" s="2"/>
    </row>
    <row r="18" spans="2:18" x14ac:dyDescent="0.25">
      <c r="B18" t="s">
        <v>27</v>
      </c>
      <c r="C18" s="2">
        <v>3154</v>
      </c>
      <c r="D18" s="2">
        <v>3535</v>
      </c>
      <c r="E18" s="2">
        <v>1508</v>
      </c>
      <c r="F18" s="2">
        <v>3725</v>
      </c>
      <c r="G18" s="2">
        <v>4653</v>
      </c>
      <c r="H18" s="2">
        <v>3932</v>
      </c>
      <c r="I18" s="2">
        <v>5405</v>
      </c>
      <c r="J18" s="2">
        <v>5707</v>
      </c>
      <c r="K18" s="2"/>
      <c r="L18" s="2"/>
      <c r="M18" s="2"/>
      <c r="N18" s="2"/>
      <c r="O18" s="2"/>
      <c r="P18" s="2"/>
      <c r="Q18" s="2"/>
      <c r="R18" s="2"/>
    </row>
    <row r="19" spans="2:18" x14ac:dyDescent="0.25">
      <c r="B19" t="s">
        <v>28</v>
      </c>
      <c r="C19" s="2">
        <f t="shared" ref="C19" si="5">C17-C18</f>
        <v>15051</v>
      </c>
      <c r="D19" s="2">
        <f t="shared" ref="D19:J19" si="6">D17-D18</f>
        <v>18366</v>
      </c>
      <c r="E19" s="2">
        <f t="shared" si="6"/>
        <v>19689</v>
      </c>
      <c r="F19" s="2">
        <f t="shared" si="6"/>
        <v>20687</v>
      </c>
      <c r="G19" s="2">
        <f t="shared" si="6"/>
        <v>23662</v>
      </c>
      <c r="H19" s="2">
        <f t="shared" si="6"/>
        <v>23619</v>
      </c>
      <c r="I19" s="2">
        <f t="shared" si="6"/>
        <v>26301</v>
      </c>
      <c r="J19" s="2">
        <f t="shared" si="6"/>
        <v>26536</v>
      </c>
      <c r="K19" s="2"/>
      <c r="L19" s="2"/>
      <c r="M19" s="2"/>
      <c r="N19" s="2"/>
      <c r="O19" s="2"/>
      <c r="P19" s="2"/>
      <c r="Q19" s="2"/>
      <c r="R19" s="2"/>
    </row>
    <row r="20" spans="2:18" x14ac:dyDescent="0.25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2:18" x14ac:dyDescent="0.25">
      <c r="B21" t="s">
        <v>29</v>
      </c>
      <c r="C21" s="7">
        <f t="shared" ref="C21:H21" si="7">+C19/C22</f>
        <v>1.1776073859635396</v>
      </c>
      <c r="D21" s="7">
        <f t="shared" si="7"/>
        <v>1.4497947584464794</v>
      </c>
      <c r="E21" s="7">
        <f t="shared" si="7"/>
        <v>1.5649789364915347</v>
      </c>
      <c r="F21" s="7">
        <f t="shared" si="7"/>
        <v>1.6565502882767458</v>
      </c>
      <c r="G21" s="7">
        <f t="shared" si="7"/>
        <v>1.9059202577527186</v>
      </c>
      <c r="H21" s="7">
        <f t="shared" si="7"/>
        <v>1.9135542412703557</v>
      </c>
      <c r="I21" s="7">
        <f>+I19/I22</f>
        <v>2.1400325467860051</v>
      </c>
      <c r="J21" s="7">
        <f>+J19/J22</f>
        <v>2.1701014066077855</v>
      </c>
      <c r="K21" s="2"/>
      <c r="L21" s="2"/>
      <c r="M21" s="2"/>
      <c r="N21" s="2"/>
      <c r="O21" s="2"/>
      <c r="P21" s="2"/>
      <c r="Q21" s="2"/>
      <c r="R21" s="2"/>
    </row>
    <row r="22" spans="2:18" x14ac:dyDescent="0.25">
      <c r="B22" t="s">
        <v>5</v>
      </c>
      <c r="C22" s="2">
        <v>12781</v>
      </c>
      <c r="D22" s="2">
        <v>12668</v>
      </c>
      <c r="E22" s="2">
        <v>12581</v>
      </c>
      <c r="F22" s="2">
        <v>12488</v>
      </c>
      <c r="G22" s="2">
        <v>12415</v>
      </c>
      <c r="H22" s="2">
        <v>12343</v>
      </c>
      <c r="I22" s="2">
        <v>12290</v>
      </c>
      <c r="J22" s="2">
        <v>12228</v>
      </c>
      <c r="K22" s="2"/>
      <c r="L22" s="2"/>
      <c r="M22" s="2"/>
      <c r="N22" s="2"/>
      <c r="O22" s="2"/>
      <c r="P22" s="2"/>
      <c r="Q22" s="2"/>
      <c r="R22" s="2"/>
    </row>
    <row r="23" spans="2:18" x14ac:dyDescent="0.25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2:18" x14ac:dyDescent="0.25">
      <c r="B24" t="s">
        <v>38</v>
      </c>
      <c r="C24" s="2"/>
      <c r="D24" s="2"/>
      <c r="E24" s="2"/>
      <c r="F24" s="2"/>
      <c r="G24" s="8">
        <f t="shared" ref="G24:I30" si="8">+G3/C3-1</f>
        <v>0.14363586808394668</v>
      </c>
      <c r="H24" s="8">
        <f t="shared" si="8"/>
        <v>0.13796096462419061</v>
      </c>
      <c r="I24" s="8">
        <f t="shared" si="8"/>
        <v>0.12172352700676869</v>
      </c>
      <c r="J24" s="8">
        <f>+J3/F3-1</f>
        <v>0.12523948354852155</v>
      </c>
      <c r="K24" s="2"/>
      <c r="L24" s="2"/>
      <c r="M24" s="2"/>
      <c r="N24" s="2"/>
      <c r="O24" s="2"/>
      <c r="P24" s="2"/>
      <c r="Q24" s="2"/>
      <c r="R24" s="2"/>
    </row>
    <row r="25" spans="2:18" x14ac:dyDescent="0.25">
      <c r="B25" t="s">
        <v>39</v>
      </c>
      <c r="C25" s="2"/>
      <c r="D25" s="2"/>
      <c r="E25" s="2"/>
      <c r="F25" s="2"/>
      <c r="G25" s="8">
        <f t="shared" si="8"/>
        <v>0.20872553414014638</v>
      </c>
      <c r="H25" s="8">
        <f t="shared" si="8"/>
        <v>0.13020221787345077</v>
      </c>
      <c r="I25" s="8">
        <f t="shared" si="8"/>
        <v>0.12185613682092544</v>
      </c>
      <c r="J25" s="8">
        <f t="shared" ref="J25:J30" si="9">+J4/F4-1</f>
        <v>0.1383695652173913</v>
      </c>
      <c r="K25" s="2"/>
      <c r="L25" s="2"/>
      <c r="M25" s="2"/>
      <c r="N25" s="2"/>
      <c r="O25" s="2"/>
      <c r="P25" s="2"/>
      <c r="Q25" s="2"/>
      <c r="R25" s="2"/>
    </row>
    <row r="26" spans="2:18" x14ac:dyDescent="0.25">
      <c r="B26" t="s">
        <v>40</v>
      </c>
      <c r="C26" s="2"/>
      <c r="D26" s="2"/>
      <c r="E26" s="2"/>
      <c r="F26" s="2"/>
      <c r="G26" s="8">
        <f t="shared" si="8"/>
        <v>-1.1072572038420492E-2</v>
      </c>
      <c r="H26" s="8">
        <f t="shared" si="8"/>
        <v>-5.1719745222929991E-2</v>
      </c>
      <c r="I26" s="8">
        <f t="shared" si="8"/>
        <v>-1.5777806754466051E-2</v>
      </c>
      <c r="J26" s="8">
        <f t="shared" si="9"/>
        <v>-4.1340243461492121E-2</v>
      </c>
      <c r="K26" s="2"/>
      <c r="L26" s="2"/>
      <c r="M26" s="2"/>
      <c r="N26" s="2"/>
      <c r="O26" s="2"/>
      <c r="P26" s="2"/>
      <c r="Q26" s="2"/>
      <c r="R26" s="2"/>
    </row>
    <row r="27" spans="2:18" x14ac:dyDescent="0.25">
      <c r="B27" t="s">
        <v>41</v>
      </c>
      <c r="C27" s="2"/>
      <c r="D27" s="2"/>
      <c r="E27" s="2"/>
      <c r="F27" s="2"/>
      <c r="G27" s="8">
        <f t="shared" si="8"/>
        <v>0.17887494941319293</v>
      </c>
      <c r="H27" s="8">
        <f t="shared" si="8"/>
        <v>0.14369933677229185</v>
      </c>
      <c r="I27" s="8">
        <f t="shared" si="8"/>
        <v>0.2778510612783307</v>
      </c>
      <c r="J27" s="8">
        <f t="shared" si="9"/>
        <v>7.772836761163604E-2</v>
      </c>
      <c r="K27" s="2"/>
      <c r="L27" s="2"/>
      <c r="M27" s="2"/>
      <c r="N27" s="2"/>
      <c r="O27" s="2"/>
      <c r="P27" s="2"/>
      <c r="Q27" s="2"/>
      <c r="R27" s="2"/>
    </row>
    <row r="28" spans="2:18" x14ac:dyDescent="0.25">
      <c r="B28" t="s">
        <v>42</v>
      </c>
      <c r="C28" s="2"/>
      <c r="D28" s="2"/>
      <c r="E28" s="2"/>
      <c r="F28" s="2"/>
      <c r="G28" s="8">
        <f t="shared" si="8"/>
        <v>0.28441105446740012</v>
      </c>
      <c r="H28" s="8">
        <f t="shared" si="8"/>
        <v>0.28838251774374291</v>
      </c>
      <c r="I28" s="8">
        <f t="shared" si="8"/>
        <v>0.34978004993460954</v>
      </c>
      <c r="J28" s="8">
        <f t="shared" si="9"/>
        <v>0.3005874673629243</v>
      </c>
      <c r="K28" s="2"/>
      <c r="L28" s="2"/>
      <c r="M28" s="2"/>
      <c r="N28" s="2"/>
      <c r="O28" s="2"/>
      <c r="P28" s="2"/>
      <c r="Q28" s="2"/>
      <c r="R28" s="2"/>
    </row>
    <row r="29" spans="2:18" x14ac:dyDescent="0.25">
      <c r="B29" t="s">
        <v>43</v>
      </c>
      <c r="C29" s="2"/>
      <c r="D29" s="2"/>
      <c r="E29" s="2"/>
      <c r="F29" s="2"/>
      <c r="G29" s="8">
        <f t="shared" si="8"/>
        <v>0.52419354838709675</v>
      </c>
      <c r="H29" s="8">
        <f t="shared" si="8"/>
        <v>0.62152777777777768</v>
      </c>
      <c r="I29" s="8">
        <f t="shared" si="8"/>
        <v>0.3682432432432432</v>
      </c>
      <c r="J29" s="8">
        <f t="shared" si="9"/>
        <v>-0.4795539033457249</v>
      </c>
      <c r="K29" s="2"/>
      <c r="L29" s="2"/>
      <c r="M29" s="2"/>
      <c r="N29" s="2"/>
      <c r="O29" s="2"/>
      <c r="P29" s="2"/>
      <c r="Q29" s="2"/>
      <c r="R29" s="2"/>
    </row>
    <row r="30" spans="2:18" x14ac:dyDescent="0.25">
      <c r="B30" t="s">
        <v>44</v>
      </c>
      <c r="C30" s="2"/>
      <c r="D30" s="2"/>
      <c r="E30" s="2"/>
      <c r="F30" s="2"/>
      <c r="G30" s="8">
        <f t="shared" si="8"/>
        <v>0.15406880937710454</v>
      </c>
      <c r="H30" s="8">
        <f t="shared" si="8"/>
        <v>0.13589083695244231</v>
      </c>
      <c r="I30" s="8">
        <f t="shared" si="8"/>
        <v>0.15092642092498654</v>
      </c>
      <c r="J30" s="8">
        <f t="shared" si="9"/>
        <v>0.11770362646275045</v>
      </c>
      <c r="K30" s="2"/>
      <c r="L30" s="2"/>
      <c r="M30" s="2"/>
      <c r="N30" s="2"/>
      <c r="O30" s="2"/>
      <c r="P30" s="2"/>
      <c r="Q30" s="2"/>
      <c r="R30" s="2"/>
    </row>
    <row r="31" spans="2:18" x14ac:dyDescent="0.25">
      <c r="B31" t="s">
        <v>45</v>
      </c>
      <c r="C31" s="8">
        <f t="shared" ref="C31:I31" si="10">+C11/C9</f>
        <v>0.56135096794531936</v>
      </c>
      <c r="D31" s="8">
        <f t="shared" si="10"/>
        <v>0.5721945204010509</v>
      </c>
      <c r="E31" s="8">
        <f t="shared" si="10"/>
        <v>0.56672708069836886</v>
      </c>
      <c r="F31" s="8">
        <f t="shared" si="10"/>
        <v>0.56465067778936395</v>
      </c>
      <c r="G31" s="8">
        <f t="shared" si="10"/>
        <v>0.58142018152696207</v>
      </c>
      <c r="H31" s="8">
        <f t="shared" si="10"/>
        <v>0.58099879634655782</v>
      </c>
      <c r="I31" s="8">
        <f t="shared" si="10"/>
        <v>0.58678116644763678</v>
      </c>
      <c r="J31" s="8">
        <f>+J11/J9</f>
        <v>0.5790046543449191</v>
      </c>
      <c r="K31" s="2"/>
      <c r="L31" s="2"/>
      <c r="M31" s="2"/>
      <c r="N31" s="2"/>
      <c r="O31" s="2"/>
      <c r="P31" s="2"/>
      <c r="Q31" s="2"/>
      <c r="R31" s="2"/>
    </row>
    <row r="32" spans="2:18" x14ac:dyDescent="0.25">
      <c r="B32" t="s">
        <v>46</v>
      </c>
      <c r="C32" s="8">
        <f t="shared" ref="C32:I32" si="11">+C15/C9</f>
        <v>0.24954504420594092</v>
      </c>
      <c r="D32" s="8">
        <f t="shared" si="11"/>
        <v>0.29271888906761029</v>
      </c>
      <c r="E32" s="8">
        <f t="shared" si="11"/>
        <v>0.27829136948613303</v>
      </c>
      <c r="F32" s="8">
        <f t="shared" si="11"/>
        <v>0.27455683003128256</v>
      </c>
      <c r="G32" s="8">
        <f t="shared" si="11"/>
        <v>0.31626913669154072</v>
      </c>
      <c r="H32" s="8">
        <f t="shared" si="11"/>
        <v>0.32362936914398999</v>
      </c>
      <c r="I32" s="8">
        <f t="shared" si="11"/>
        <v>0.32311823084243441</v>
      </c>
      <c r="J32" s="8">
        <f>+J15/J9</f>
        <v>0.32105650519856122</v>
      </c>
      <c r="K32" s="2"/>
      <c r="L32" s="2"/>
      <c r="M32" s="2"/>
      <c r="N32" s="2"/>
      <c r="O32" s="2"/>
      <c r="P32" s="2"/>
      <c r="Q32" s="2"/>
      <c r="R32" s="2"/>
    </row>
    <row r="33" spans="2:18" x14ac:dyDescent="0.25">
      <c r="B33" t="s">
        <v>47</v>
      </c>
      <c r="C33" s="8">
        <f t="shared" ref="C33:I33" si="12">+C18/C17</f>
        <v>0.17324910738808019</v>
      </c>
      <c r="D33" s="8">
        <f t="shared" si="12"/>
        <v>0.16140815487877266</v>
      </c>
      <c r="E33" s="8">
        <f t="shared" si="12"/>
        <v>7.1142142756050381E-2</v>
      </c>
      <c r="F33" s="8">
        <f t="shared" si="12"/>
        <v>0.15258889070948714</v>
      </c>
      <c r="G33" s="8">
        <f t="shared" si="12"/>
        <v>0.16432986049796927</v>
      </c>
      <c r="H33" s="8">
        <f t="shared" si="12"/>
        <v>0.14271714275343908</v>
      </c>
      <c r="I33" s="8">
        <f t="shared" si="12"/>
        <v>0.17047246577934777</v>
      </c>
      <c r="J33" s="8">
        <f>+J18/J17</f>
        <v>0.17699965884067859</v>
      </c>
      <c r="K33" s="2"/>
      <c r="L33" s="2"/>
      <c r="M33" s="2"/>
      <c r="N33" s="2"/>
      <c r="O33" s="2"/>
      <c r="P33" s="2"/>
      <c r="Q33" s="2"/>
      <c r="R33" s="2"/>
    </row>
    <row r="34" spans="2:18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2:18" x14ac:dyDescent="0.2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2:18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2:18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2:18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2:18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2:18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2:18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2:18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2:18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2:18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2:18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2:18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2:18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2:18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3:18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3:18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3:18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3:18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3:18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3:18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3:18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3:18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3:18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3:18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3:18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3:18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3:18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3:18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3:18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3:18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3:18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3:18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3:18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3:18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3:18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3:18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3:18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3:18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3:18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3:18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3:18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3:18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3:18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3:18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3:18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3:18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3:18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3:18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3:18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3:18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3:18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3:18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3:18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3:18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3:18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3:18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3:18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3:18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3:18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3:18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3:18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3:18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3:18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3:18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3:18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3:18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3:18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3:18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3:18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3:18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3:18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3:18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3:18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3:18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3:18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3:18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3:18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3:18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3:18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3:18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3:18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3:18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3:18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3:18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3:18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3:18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3:18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3:18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3:18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3:18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3:18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3:18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3:18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3:18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3:18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3:18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3:18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3:18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3:18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3:18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3:18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3:18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3:18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3:18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3:18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3:18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3:18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3:18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3:18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3:18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3:18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3:18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3:18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3:18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3:18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3:18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3:18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3:18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3:18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3:18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3:18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3:18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3:18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3:18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3:18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3:18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3:18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3:18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3:18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3:18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3:18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3:18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3:18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3:18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3:18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3:18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3:18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3:18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3:18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3:18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3:18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3:18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3:18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3:18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3:18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3:18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3:18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3:18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3:18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3:18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3:18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3:18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3:18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3:18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3:18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3:18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3:18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3:18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3:18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3:18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3:18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3:18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3:18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3:18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3:18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3:18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3:18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3:18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3:18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3:18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3:18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3:18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3:18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3:18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3:18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3:18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3:18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3:18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3:18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3:18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3:18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3:18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3:18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3:18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3:18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3:18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3:18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3:18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3:18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3:18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3:18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3:18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3:18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3:18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3:18" x14ac:dyDescent="0.2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3:18" x14ac:dyDescent="0.2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3:18" x14ac:dyDescent="0.2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3:18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3:18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3:18" x14ac:dyDescent="0.2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3:18" x14ac:dyDescent="0.2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3:18" x14ac:dyDescent="0.2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3:18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3:18" x14ac:dyDescent="0.2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3:18" x14ac:dyDescent="0.2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3:18" x14ac:dyDescent="0.2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3:18" x14ac:dyDescent="0.2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3:18" x14ac:dyDescent="0.2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3:18" x14ac:dyDescent="0.2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3:18" x14ac:dyDescent="0.2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3:18" x14ac:dyDescent="0.2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3:18" x14ac:dyDescent="0.2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3:18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3:18" x14ac:dyDescent="0.2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3:18" x14ac:dyDescent="0.2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3:18" x14ac:dyDescent="0.2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3:18" x14ac:dyDescent="0.2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3:18" x14ac:dyDescent="0.2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3:18" x14ac:dyDescent="0.2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3:18" x14ac:dyDescent="0.2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3:18" x14ac:dyDescent="0.2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3:18" x14ac:dyDescent="0.2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3:18" x14ac:dyDescent="0.2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3:18" x14ac:dyDescent="0.2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3:18" x14ac:dyDescent="0.2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3:18" x14ac:dyDescent="0.2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3:18" x14ac:dyDescent="0.2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3:18" x14ac:dyDescent="0.2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3:18" x14ac:dyDescent="0.2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3:18" x14ac:dyDescent="0.2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3:18" x14ac:dyDescent="0.2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3:18" x14ac:dyDescent="0.2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3:18" x14ac:dyDescent="0.2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3:18" x14ac:dyDescent="0.2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3:18" x14ac:dyDescent="0.2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3:18" x14ac:dyDescent="0.2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3:18" x14ac:dyDescent="0.2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3:18" x14ac:dyDescent="0.2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3:18" x14ac:dyDescent="0.2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3:18" x14ac:dyDescent="0.2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3:18" x14ac:dyDescent="0.2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3:18" x14ac:dyDescent="0.2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3:18" x14ac:dyDescent="0.2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3:18" x14ac:dyDescent="0.2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3:18" x14ac:dyDescent="0.2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3:18" x14ac:dyDescent="0.2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3:18" x14ac:dyDescent="0.2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3:18" x14ac:dyDescent="0.2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3:18" x14ac:dyDescent="0.2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3:18" x14ac:dyDescent="0.2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3:18" x14ac:dyDescent="0.2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3:18" x14ac:dyDescent="0.2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3:18" x14ac:dyDescent="0.2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3:18" x14ac:dyDescent="0.2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3:18" x14ac:dyDescent="0.2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3:18" x14ac:dyDescent="0.2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3:18" x14ac:dyDescent="0.2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3:18" x14ac:dyDescent="0.2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3:18" x14ac:dyDescent="0.2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3:18" x14ac:dyDescent="0.2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3:18" x14ac:dyDescent="0.2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3:18" x14ac:dyDescent="0.2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3:18" x14ac:dyDescent="0.2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3:18" x14ac:dyDescent="0.2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3:18" x14ac:dyDescent="0.2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3:18" x14ac:dyDescent="0.2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3:18" x14ac:dyDescent="0.2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3:18" x14ac:dyDescent="0.2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3:18" x14ac:dyDescent="0.2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3:18" x14ac:dyDescent="0.2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3:18" x14ac:dyDescent="0.2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3:18" x14ac:dyDescent="0.2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3:18" x14ac:dyDescent="0.2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3:18" x14ac:dyDescent="0.2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3:18" x14ac:dyDescent="0.2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spans="3:18" x14ac:dyDescent="0.2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3:18" x14ac:dyDescent="0.2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3:18" x14ac:dyDescent="0.2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spans="3:18" x14ac:dyDescent="0.2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spans="3:18" x14ac:dyDescent="0.2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3:18" x14ac:dyDescent="0.2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spans="3:18" x14ac:dyDescent="0.2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3:18" x14ac:dyDescent="0.2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3:18" x14ac:dyDescent="0.2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3:18" x14ac:dyDescent="0.2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3:18" x14ac:dyDescent="0.2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3:18" x14ac:dyDescent="0.2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3:18" x14ac:dyDescent="0.2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3:18" x14ac:dyDescent="0.2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3:18" x14ac:dyDescent="0.2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3:18" x14ac:dyDescent="0.2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3:18" x14ac:dyDescent="0.2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3:18" x14ac:dyDescent="0.2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3:18" x14ac:dyDescent="0.2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3:18" x14ac:dyDescent="0.2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3:18" x14ac:dyDescent="0.2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3:18" x14ac:dyDescent="0.2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spans="3:18" x14ac:dyDescent="0.2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3:18" x14ac:dyDescent="0.2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3:18" x14ac:dyDescent="0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3:18" x14ac:dyDescent="0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3:18" x14ac:dyDescent="0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3:18" x14ac:dyDescent="0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3:18" x14ac:dyDescent="0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3:18" x14ac:dyDescent="0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3:18" x14ac:dyDescent="0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spans="3:18" x14ac:dyDescent="0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3:18" x14ac:dyDescent="0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</sheetData>
  <hyperlinks>
    <hyperlink ref="A1" location="Main!A1" display="Main" xr:uid="{4C63A239-4C0A-48B3-8C90-38E2389F67B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2024-10-01T08:39:25Z</dcterms:created>
  <dcterms:modified xsi:type="dcterms:W3CDTF">2025-04-08T09:25:02Z</dcterms:modified>
</cp:coreProperties>
</file>