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1B8368B-9448-4E25-B19D-AF8C99BF59A4}" xr6:coauthVersionLast="47" xr6:coauthVersionMax="47" xr10:uidLastSave="{00000000-0000-0000-0000-000000000000}"/>
  <bookViews>
    <workbookView xWindow="19095" yWindow="0" windowWidth="19410" windowHeight="20925" xr2:uid="{A861BF2C-D46A-4677-B024-DD180144423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J55" i="2"/>
  <c r="J54" i="2"/>
  <c r="H56" i="2"/>
  <c r="H55" i="2"/>
  <c r="H54" i="2"/>
  <c r="I52" i="2"/>
  <c r="I51" i="2"/>
  <c r="I50" i="2"/>
  <c r="I49" i="2"/>
  <c r="I48" i="2"/>
  <c r="I47" i="2"/>
  <c r="I46" i="2"/>
  <c r="I45" i="2"/>
  <c r="I44" i="2"/>
  <c r="I43" i="2"/>
  <c r="I42" i="2"/>
  <c r="G26" i="2"/>
  <c r="G31" i="2" s="1"/>
  <c r="G34" i="2" s="1"/>
  <c r="G36" i="2" s="1"/>
  <c r="F26" i="2"/>
  <c r="F31" i="2" s="1"/>
  <c r="F34" i="2" s="1"/>
  <c r="F36" i="2" s="1"/>
  <c r="E26" i="2"/>
  <c r="E31" i="2" s="1"/>
  <c r="E34" i="2" s="1"/>
  <c r="E36" i="2" s="1"/>
  <c r="D26" i="2"/>
  <c r="D31" i="2" s="1"/>
  <c r="D34" i="2" s="1"/>
  <c r="D36" i="2" s="1"/>
  <c r="J24" i="2"/>
  <c r="J26" i="2" s="1"/>
  <c r="J31" i="2" s="1"/>
  <c r="J34" i="2" s="1"/>
  <c r="J36" i="2" s="1"/>
  <c r="H24" i="2"/>
  <c r="H26" i="2" s="1"/>
  <c r="H31" i="2" s="1"/>
  <c r="H34" i="2" s="1"/>
  <c r="H36" i="2" s="1"/>
  <c r="G24" i="2"/>
  <c r="F24" i="2"/>
  <c r="E24" i="2"/>
  <c r="D24" i="2"/>
  <c r="C24" i="2"/>
  <c r="C26" i="2" s="1"/>
  <c r="I24" i="2"/>
  <c r="I26" i="2" s="1"/>
  <c r="I7" i="1"/>
  <c r="I4" i="1"/>
  <c r="I6" i="1"/>
  <c r="E10" i="2"/>
  <c r="I10" i="2"/>
  <c r="I41" i="2" s="1"/>
  <c r="I31" i="2" l="1"/>
  <c r="I54" i="2"/>
  <c r="C31" i="2"/>
  <c r="C54" i="2"/>
  <c r="D55" i="2"/>
  <c r="E55" i="2"/>
  <c r="F55" i="2"/>
  <c r="G55" i="2"/>
  <c r="D56" i="2"/>
  <c r="E56" i="2"/>
  <c r="F56" i="2"/>
  <c r="G56" i="2"/>
  <c r="I53" i="2"/>
  <c r="D54" i="2"/>
  <c r="E54" i="2"/>
  <c r="F54" i="2"/>
  <c r="G54" i="2"/>
  <c r="C34" i="2" l="1"/>
  <c r="C56" i="2" s="1"/>
  <c r="C55" i="2"/>
  <c r="I34" i="2"/>
  <c r="I55" i="2"/>
  <c r="I36" i="2" l="1"/>
  <c r="I56" i="2"/>
</calcChain>
</file>

<file path=xl/sharedStrings.xml><?xml version="1.0" encoding="utf-8"?>
<sst xmlns="http://schemas.openxmlformats.org/spreadsheetml/2006/main" count="73" uniqueCount="67">
  <si>
    <t>JD.L</t>
  </si>
  <si>
    <t>JD Sports</t>
  </si>
  <si>
    <t>IR</t>
  </si>
  <si>
    <t>numbers in mio GBP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</si>
  <si>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</si>
  <si>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</si>
  <si>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</si>
  <si>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</si>
  <si>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</si>
  <si>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</si>
  <si>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</si>
  <si>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</si>
  <si>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</si>
  <si>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</si>
  <si>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</si>
  <si>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</si>
  <si>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</si>
  <si>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</si>
  <si>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</si>
  <si>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Stores UK</t>
  </si>
  <si>
    <t>Stores Europe</t>
  </si>
  <si>
    <t>Stores North America</t>
  </si>
  <si>
    <t>Stores Finish Line</t>
  </si>
  <si>
    <t>Storse Asia Pacific</t>
  </si>
  <si>
    <t>Total Stores</t>
  </si>
  <si>
    <t>Contemplementary Concepts</t>
  </si>
  <si>
    <t>Sporting Goods &amp; Outdoor</t>
  </si>
  <si>
    <t>JD Gyms</t>
  </si>
  <si>
    <t>UK Revenue</t>
  </si>
  <si>
    <t>Europe Revenue</t>
  </si>
  <si>
    <t>North America Revenue</t>
  </si>
  <si>
    <t>Asia Pacific Revenue</t>
  </si>
  <si>
    <t>Retail Stores Revenue</t>
  </si>
  <si>
    <t>Online Revenue</t>
  </si>
  <si>
    <t>Other Revenue</t>
  </si>
  <si>
    <t>Footwear Revenue</t>
  </si>
  <si>
    <t>Appereal Revenue</t>
  </si>
  <si>
    <t>Accessoires Revenue</t>
  </si>
  <si>
    <t>Total Revenue</t>
  </si>
  <si>
    <t>COGS</t>
  </si>
  <si>
    <t>Selling &amp; Distribution</t>
  </si>
  <si>
    <t>Administrative Expenses</t>
  </si>
  <si>
    <t>Income of subsidaries</t>
  </si>
  <si>
    <t>Other operating income</t>
  </si>
  <si>
    <t>Operating Income</t>
  </si>
  <si>
    <t>Financial Expense</t>
  </si>
  <si>
    <t>Financial Income</t>
  </si>
  <si>
    <t>Pretax Income</t>
  </si>
  <si>
    <t>Tax Expense</t>
  </si>
  <si>
    <t>Net Income</t>
  </si>
  <si>
    <t>EPS</t>
  </si>
  <si>
    <t>UK Growth</t>
  </si>
  <si>
    <t>Europe Growth</t>
  </si>
  <si>
    <t>North America Growth</t>
  </si>
  <si>
    <t>Asia Pacific Growth</t>
  </si>
  <si>
    <t>Retail Stores Growth</t>
  </si>
  <si>
    <t>Online Growth</t>
  </si>
  <si>
    <t>Other Growth</t>
  </si>
  <si>
    <t>Footwear Growth</t>
  </si>
  <si>
    <t>Appereal Growth</t>
  </si>
  <si>
    <t>Accessoires Growth</t>
  </si>
  <si>
    <t>Store Growth</t>
  </si>
  <si>
    <t>Revenue Growth</t>
  </si>
  <si>
    <t>Gross Margin</t>
  </si>
  <si>
    <t xml:space="preserve">Operating Margin </t>
  </si>
  <si>
    <t>Tax Rate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</si>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</sst>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dplc.com/investor-relations/ir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6C36-D83F-4A49-8F05-A33A0CCD3C0A}">
  <dimension ref="A1:J7"/>
  <sheetViews>
    <sheetView tabSelected="1" topLeftCell="B1" zoomScale="200" zoomScaleNormal="200" workbookViewId="0">
      <selection activeCell="J5" sqref="J5:J6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1</v>
      </c>
    </row>
    <row r="2" spans="1:10" x14ac:dyDescent="0.25">
      <c r="A2" t="s">
        <v>3</v>
      </c>
      <c r="H2" t="s">
        <v>4</v>
      </c>
      <c r="I2" s="2">
        <v>0.83069999999999999</v>
      </c>
    </row>
    <row r="3" spans="1:10" x14ac:dyDescent="0.25">
      <c r="H3" t="s">
        <v>5</v>
      </c>
      <c r="I3" s="3">
        <v>5183.1000000000004</v>
      </c>
      <c r="J3" s="5" t="s">
        <v>17</v>
      </c>
    </row>
    <row r="4" spans="1:10" x14ac:dyDescent="0.25">
      <c r="B4" t="s">
        <v>0</v>
      </c>
      <c r="H4" t="s">
        <v>6</v>
      </c>
      <c r="I4" s="3">
        <f>+I2*I3</f>
        <v>4305.6011699999999</v>
      </c>
    </row>
    <row r="5" spans="1:10" x14ac:dyDescent="0.25">
      <c r="B5" s="4" t="s">
        <v>2</v>
      </c>
      <c r="H5" t="s">
        <v>7</v>
      </c>
      <c r="I5" s="3">
        <v>946.3</v>
      </c>
      <c r="J5" s="5" t="s">
        <v>17</v>
      </c>
    </row>
    <row r="6" spans="1:10" x14ac:dyDescent="0.25">
      <c r="H6" t="s">
        <v>8</v>
      </c>
      <c r="I6" s="3">
        <f>92.6+813</f>
        <v>905.6</v>
      </c>
      <c r="J6" s="5" t="s">
        <v>17</v>
      </c>
    </row>
    <row r="7" spans="1:10" x14ac:dyDescent="0.25">
      <c r="H7" t="s">
        <v>9</v>
      </c>
      <c r="I7" s="3">
        <f>+I4-I5+I6</f>
        <v>4264.9011700000001</v>
      </c>
    </row>
  </sheetData>
  <hyperlinks>
    <hyperlink ref="B5" r:id="rId1" xr:uid="{DE4F3A08-CB51-44DB-8B1C-EB43C6FFB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6DB5-0B42-4F18-BA10-3ABCA98E0102}">
  <dimension ref="A1:BJ256"/>
  <sheetViews>
    <sheetView zoomScale="200" zoomScaleNormal="2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5" x14ac:dyDescent="0.25"/>
  <cols>
    <col min="1" max="1" width="5.42578125" bestFit="1" customWidth="1"/>
    <col min="2" max="2" width="26.7109375" bestFit="1" customWidth="1"/>
  </cols>
  <sheetData>
    <row r="1" spans="1:62" x14ac:dyDescent="0.25">
      <c r="A1" s="4" t="s">
        <v>10</v>
      </c>
    </row>
    <row r="2" spans="1:62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</row>
    <row r="3" spans="1:62" x14ac:dyDescent="0.25">
      <c r="B3" t="s">
        <v>19</v>
      </c>
      <c r="C3" s="3"/>
      <c r="D3" s="3"/>
      <c r="E3" s="3">
        <v>430</v>
      </c>
      <c r="F3" s="3"/>
      <c r="G3" s="3"/>
      <c r="H3" s="3"/>
      <c r="I3" s="3">
        <v>430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5">
      <c r="B4" t="s">
        <v>20</v>
      </c>
      <c r="C4" s="3"/>
      <c r="D4" s="3"/>
      <c r="E4" s="3">
        <v>537</v>
      </c>
      <c r="F4" s="3"/>
      <c r="G4" s="3"/>
      <c r="H4" s="3"/>
      <c r="I4" s="3">
        <v>585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5">
      <c r="B5" t="s">
        <v>21</v>
      </c>
      <c r="C5" s="3"/>
      <c r="D5" s="3"/>
      <c r="E5" s="3">
        <v>240</v>
      </c>
      <c r="F5" s="3"/>
      <c r="G5" s="3"/>
      <c r="H5" s="3"/>
      <c r="I5" s="3">
        <v>275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5">
      <c r="B6" t="s">
        <v>22</v>
      </c>
      <c r="C6" s="3"/>
      <c r="D6" s="3"/>
      <c r="E6" s="3">
        <v>606</v>
      </c>
      <c r="F6" s="3"/>
      <c r="G6" s="3"/>
      <c r="H6" s="3"/>
      <c r="I6" s="3">
        <v>569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5">
      <c r="B7" t="s">
        <v>23</v>
      </c>
      <c r="C7" s="3"/>
      <c r="D7" s="3"/>
      <c r="E7" s="3">
        <v>89</v>
      </c>
      <c r="F7" s="3"/>
      <c r="G7" s="3"/>
      <c r="H7" s="3"/>
      <c r="I7" s="3">
        <v>92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5">
      <c r="B8" t="s">
        <v>25</v>
      </c>
      <c r="C8" s="3"/>
      <c r="D8" s="3"/>
      <c r="E8" s="3">
        <v>795</v>
      </c>
      <c r="F8" s="3"/>
      <c r="G8" s="3"/>
      <c r="H8" s="3"/>
      <c r="I8" s="3">
        <v>1940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5">
      <c r="B9" t="s">
        <v>26</v>
      </c>
      <c r="C9" s="3"/>
      <c r="D9" s="3"/>
      <c r="E9" s="3">
        <v>620</v>
      </c>
      <c r="F9" s="3"/>
      <c r="G9" s="3"/>
      <c r="H9" s="3"/>
      <c r="I9" s="3">
        <v>615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5">
      <c r="B10" t="s">
        <v>24</v>
      </c>
      <c r="C10" s="3"/>
      <c r="D10" s="3"/>
      <c r="E10" s="3">
        <f>+SUM(E3:E9)</f>
        <v>3317</v>
      </c>
      <c r="F10" s="3"/>
      <c r="G10" s="3"/>
      <c r="H10" s="3"/>
      <c r="I10" s="3">
        <f>+SUM(I3:I9)</f>
        <v>4506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B11" t="s">
        <v>27</v>
      </c>
      <c r="C11" s="3"/>
      <c r="D11" s="3"/>
      <c r="E11" s="3">
        <v>85</v>
      </c>
      <c r="F11" s="3"/>
      <c r="G11" s="3"/>
      <c r="H11" s="3"/>
      <c r="I11" s="3">
        <v>90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B13" t="s">
        <v>28</v>
      </c>
      <c r="C13" s="3"/>
      <c r="D13" s="3"/>
      <c r="E13" s="3">
        <v>1525.9</v>
      </c>
      <c r="F13" s="3"/>
      <c r="G13" s="3"/>
      <c r="H13" s="3"/>
      <c r="I13" s="3">
        <v>1498.7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5">
      <c r="B14" t="s">
        <v>29</v>
      </c>
      <c r="C14" s="3"/>
      <c r="D14" s="3"/>
      <c r="E14" s="3">
        <v>1482</v>
      </c>
      <c r="F14" s="3"/>
      <c r="G14" s="3"/>
      <c r="H14" s="3"/>
      <c r="I14" s="3">
        <v>1547.1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B15" t="s">
        <v>30</v>
      </c>
      <c r="C15" s="3"/>
      <c r="D15" s="3"/>
      <c r="E15" s="3">
        <v>1520.4</v>
      </c>
      <c r="F15" s="3"/>
      <c r="G15" s="3"/>
      <c r="H15" s="3"/>
      <c r="I15" s="3">
        <v>1753.8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5">
      <c r="B16" t="s">
        <v>31</v>
      </c>
      <c r="C16" s="3"/>
      <c r="D16" s="3"/>
      <c r="E16" s="3">
        <v>255.6</v>
      </c>
      <c r="F16" s="3"/>
      <c r="G16" s="3"/>
      <c r="H16" s="3"/>
      <c r="I16" s="3">
        <v>232.6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5">
      <c r="B17" t="s">
        <v>32</v>
      </c>
      <c r="C17" s="3"/>
      <c r="D17" s="3"/>
      <c r="E17" s="3">
        <v>3591.5</v>
      </c>
      <c r="F17" s="3"/>
      <c r="G17" s="3"/>
      <c r="H17" s="3"/>
      <c r="I17" s="3">
        <v>3924.9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5">
      <c r="B18" t="s">
        <v>33</v>
      </c>
      <c r="C18" s="3"/>
      <c r="D18" s="3"/>
      <c r="E18" s="3">
        <v>1059.5999999999999</v>
      </c>
      <c r="F18" s="3"/>
      <c r="G18" s="3"/>
      <c r="H18" s="3"/>
      <c r="I18" s="3">
        <v>1043.8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5">
      <c r="B19" t="s">
        <v>34</v>
      </c>
      <c r="C19" s="3"/>
      <c r="D19" s="3"/>
      <c r="E19" s="3">
        <v>132.80000000000001</v>
      </c>
      <c r="F19" s="3"/>
      <c r="G19" s="3"/>
      <c r="H19" s="3"/>
      <c r="I19" s="3">
        <v>63.5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5">
      <c r="B20" t="s">
        <v>35</v>
      </c>
      <c r="C20" s="3"/>
      <c r="D20" s="3"/>
      <c r="E20" s="3">
        <v>2743.9</v>
      </c>
      <c r="F20" s="3"/>
      <c r="G20" s="3"/>
      <c r="H20" s="3"/>
      <c r="I20" s="3">
        <v>3008.6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5">
      <c r="B21" t="s">
        <v>36</v>
      </c>
      <c r="C21" s="3"/>
      <c r="D21" s="3"/>
      <c r="E21" s="3">
        <v>1490.2</v>
      </c>
      <c r="F21" s="3"/>
      <c r="G21" s="3"/>
      <c r="H21" s="3"/>
      <c r="I21" s="3">
        <v>1501.3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5">
      <c r="B22" t="s">
        <v>37</v>
      </c>
      <c r="C22" s="3"/>
      <c r="D22" s="3"/>
      <c r="E22" s="3">
        <v>298.89999999999998</v>
      </c>
      <c r="F22" s="3"/>
      <c r="G22" s="3"/>
      <c r="H22" s="3"/>
      <c r="I22" s="3">
        <v>295.60000000000002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5">
      <c r="B23" t="s">
        <v>34</v>
      </c>
      <c r="C23" s="3"/>
      <c r="D23" s="3"/>
      <c r="E23" s="3">
        <v>250.9</v>
      </c>
      <c r="F23" s="3"/>
      <c r="G23" s="3"/>
      <c r="H23" s="3"/>
      <c r="I23" s="3">
        <v>226.7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5">
      <c r="B24" s="1" t="s">
        <v>38</v>
      </c>
      <c r="C24" s="6">
        <f t="shared" ref="C24:J24" si="0">+SUM(C17:C19)</f>
        <v>0</v>
      </c>
      <c r="D24" s="6">
        <f t="shared" si="0"/>
        <v>0</v>
      </c>
      <c r="E24" s="6">
        <f t="shared" si="0"/>
        <v>4783.9000000000005</v>
      </c>
      <c r="F24" s="6">
        <f t="shared" si="0"/>
        <v>0</v>
      </c>
      <c r="G24" s="6">
        <f t="shared" si="0"/>
        <v>0</v>
      </c>
      <c r="H24" s="6">
        <f t="shared" si="0"/>
        <v>0</v>
      </c>
      <c r="I24" s="6">
        <f>+SUM(I17:I19)</f>
        <v>5032.2</v>
      </c>
      <c r="J24" s="6">
        <f t="shared" ref="J24" si="1">+SUM(J17:J19)</f>
        <v>0</v>
      </c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5">
      <c r="B25" t="s">
        <v>39</v>
      </c>
      <c r="C25" s="3"/>
      <c r="D25" s="3"/>
      <c r="E25" s="3">
        <v>2466.5</v>
      </c>
      <c r="F25" s="3"/>
      <c r="G25" s="3"/>
      <c r="H25" s="3"/>
      <c r="I25" s="3">
        <v>2604.1999999999998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5">
      <c r="B26" t="s">
        <v>66</v>
      </c>
      <c r="C26" s="3">
        <f t="shared" ref="C26:H26" si="2">+C24-C25</f>
        <v>0</v>
      </c>
      <c r="D26" s="3">
        <f t="shared" si="2"/>
        <v>0</v>
      </c>
      <c r="E26" s="3">
        <f t="shared" si="2"/>
        <v>2317.4000000000005</v>
      </c>
      <c r="F26" s="3">
        <f t="shared" si="2"/>
        <v>0</v>
      </c>
      <c r="G26" s="3">
        <f t="shared" si="2"/>
        <v>0</v>
      </c>
      <c r="H26" s="3">
        <f t="shared" si="2"/>
        <v>0</v>
      </c>
      <c r="I26" s="3">
        <f>+I24-I25</f>
        <v>2428</v>
      </c>
      <c r="J26" s="3">
        <f t="shared" ref="J26" si="3">+J24-J25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5">
      <c r="B27" t="s">
        <v>40</v>
      </c>
      <c r="C27" s="3"/>
      <c r="D27" s="3"/>
      <c r="E27" s="3">
        <v>1685</v>
      </c>
      <c r="F27" s="3"/>
      <c r="G27" s="3"/>
      <c r="H27" s="3"/>
      <c r="I27" s="3">
        <v>1769.1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5">
      <c r="B28" t="s">
        <v>41</v>
      </c>
      <c r="C28" s="3"/>
      <c r="D28" s="3"/>
      <c r="E28" s="3">
        <v>273.8</v>
      </c>
      <c r="F28" s="3"/>
      <c r="G28" s="3"/>
      <c r="H28" s="3"/>
      <c r="I28" s="3">
        <v>382.3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5">
      <c r="B29" t="s">
        <v>42</v>
      </c>
      <c r="C29" s="3"/>
      <c r="D29" s="3"/>
      <c r="E29" s="3">
        <v>3.1</v>
      </c>
      <c r="F29" s="3"/>
      <c r="G29" s="3"/>
      <c r="H29" s="3"/>
      <c r="I29" s="3">
        <v>3.4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5">
      <c r="B30" t="s">
        <v>43</v>
      </c>
      <c r="C30" s="3"/>
      <c r="D30" s="3"/>
      <c r="E30" s="3">
        <v>13.1</v>
      </c>
      <c r="F30" s="3"/>
      <c r="G30" s="3"/>
      <c r="H30" s="3"/>
      <c r="I30" s="3">
        <v>12.2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5">
      <c r="B31" t="s">
        <v>44</v>
      </c>
      <c r="C31" s="3">
        <f t="shared" ref="C31" si="4">+C26-C27-C28+C29+C30</f>
        <v>0</v>
      </c>
      <c r="D31" s="3">
        <f t="shared" ref="D31" si="5">+D26-D27-D28+D29+D30</f>
        <v>0</v>
      </c>
      <c r="E31" s="3">
        <f t="shared" ref="E31:H31" si="6">+E26-E27-E28+E29+E30</f>
        <v>374.80000000000058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>+I26-I27-I28+I29+I30</f>
        <v>292.20000000000005</v>
      </c>
      <c r="J31" s="3">
        <f t="shared" ref="J31" si="7">+J26-J27-J28+J29+J30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5">
      <c r="B32" t="s">
        <v>45</v>
      </c>
      <c r="C32" s="3"/>
      <c r="D32" s="3"/>
      <c r="E32" s="3">
        <v>16.100000000000001</v>
      </c>
      <c r="F32" s="3"/>
      <c r="G32" s="3"/>
      <c r="H32" s="3"/>
      <c r="I32" s="3">
        <v>15.1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5">
      <c r="B33" t="s">
        <v>46</v>
      </c>
      <c r="C33" s="3"/>
      <c r="D33" s="3"/>
      <c r="E33" s="3">
        <v>37.200000000000003</v>
      </c>
      <c r="F33" s="3"/>
      <c r="G33" s="3"/>
      <c r="H33" s="3"/>
      <c r="I33" s="3">
        <v>181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5">
      <c r="B34" t="s">
        <v>47</v>
      </c>
      <c r="C34" s="3">
        <f t="shared" ref="C34:H34" si="8">+C31+C32-C33</f>
        <v>0</v>
      </c>
      <c r="D34" s="3">
        <f t="shared" si="8"/>
        <v>0</v>
      </c>
      <c r="E34" s="3">
        <f t="shared" si="8"/>
        <v>353.70000000000061</v>
      </c>
      <c r="F34" s="3">
        <f t="shared" si="8"/>
        <v>0</v>
      </c>
      <c r="G34" s="3">
        <f t="shared" si="8"/>
        <v>0</v>
      </c>
      <c r="H34" s="3">
        <f t="shared" si="8"/>
        <v>0</v>
      </c>
      <c r="I34" s="3">
        <f>+I31+I32-I33</f>
        <v>126.30000000000007</v>
      </c>
      <c r="J34" s="3">
        <f t="shared" ref="J34" si="9">+J31+J32-J33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5">
      <c r="B35" t="s">
        <v>48</v>
      </c>
      <c r="C35" s="3"/>
      <c r="D35" s="3"/>
      <c r="E35" s="3">
        <v>96.2</v>
      </c>
      <c r="F35" s="3"/>
      <c r="G35" s="3"/>
      <c r="H35" s="3"/>
      <c r="I35" s="3">
        <v>74.099999999999994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5">
      <c r="B36" t="s">
        <v>49</v>
      </c>
      <c r="C36" s="3"/>
      <c r="D36" s="3">
        <f t="shared" ref="D36:H36" si="10">+D34-D35</f>
        <v>0</v>
      </c>
      <c r="E36" s="3">
        <f t="shared" si="10"/>
        <v>257.50000000000063</v>
      </c>
      <c r="F36" s="3">
        <f t="shared" si="10"/>
        <v>0</v>
      </c>
      <c r="G36" s="3">
        <f t="shared" si="10"/>
        <v>0</v>
      </c>
      <c r="H36" s="3">
        <f t="shared" si="10"/>
        <v>0</v>
      </c>
      <c r="I36" s="3">
        <f>+I34-I35</f>
        <v>52.200000000000074</v>
      </c>
      <c r="J36" s="3">
        <f t="shared" ref="J36" si="11">+J34-J35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5">
      <c r="B38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5">
      <c r="B39" t="s">
        <v>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5">
      <c r="B41" t="s">
        <v>61</v>
      </c>
      <c r="C41" s="3"/>
      <c r="D41" s="3"/>
      <c r="E41" s="3"/>
      <c r="F41" s="3"/>
      <c r="G41" s="3"/>
      <c r="H41" s="3"/>
      <c r="I41" s="7">
        <f>+I10/E10-1</f>
        <v>0.35845643653904125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5">
      <c r="B42" t="s">
        <v>51</v>
      </c>
      <c r="C42" s="3"/>
      <c r="D42" s="3"/>
      <c r="E42" s="3"/>
      <c r="F42" s="3"/>
      <c r="G42" s="3"/>
      <c r="H42" s="3"/>
      <c r="I42" s="7">
        <f>+I13/E13-1</f>
        <v>-1.7825545579657986E-2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5">
      <c r="B43" t="s">
        <v>52</v>
      </c>
      <c r="C43" s="3"/>
      <c r="D43" s="3"/>
      <c r="E43" s="3"/>
      <c r="F43" s="3"/>
      <c r="G43" s="3"/>
      <c r="H43" s="3"/>
      <c r="I43" s="7">
        <f t="shared" ref="I43:I53" si="12">+I14/E14-1</f>
        <v>4.3927125506072917E-2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5">
      <c r="B44" t="s">
        <v>53</v>
      </c>
      <c r="C44" s="3"/>
      <c r="D44" s="3"/>
      <c r="E44" s="3"/>
      <c r="F44" s="3"/>
      <c r="G44" s="3"/>
      <c r="H44" s="3"/>
      <c r="I44" s="7">
        <f t="shared" si="12"/>
        <v>0.15351223362273081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5">
      <c r="B45" t="s">
        <v>54</v>
      </c>
      <c r="C45" s="3"/>
      <c r="D45" s="3"/>
      <c r="E45" s="3"/>
      <c r="F45" s="3"/>
      <c r="G45" s="3"/>
      <c r="H45" s="3"/>
      <c r="I45" s="7">
        <f t="shared" si="12"/>
        <v>-8.9984350547730796E-2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5">
      <c r="B46" t="s">
        <v>55</v>
      </c>
      <c r="C46" s="3"/>
      <c r="D46" s="3"/>
      <c r="E46" s="3"/>
      <c r="F46" s="3"/>
      <c r="G46" s="3"/>
      <c r="H46" s="3"/>
      <c r="I46" s="7">
        <f t="shared" si="12"/>
        <v>9.2830293749129877E-2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5">
      <c r="B47" t="s">
        <v>56</v>
      </c>
      <c r="C47" s="3"/>
      <c r="D47" s="3"/>
      <c r="E47" s="3"/>
      <c r="F47" s="3"/>
      <c r="G47" s="3"/>
      <c r="H47" s="3"/>
      <c r="I47" s="7">
        <f t="shared" si="12"/>
        <v>-1.4911287278218111E-2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5">
      <c r="B48" t="s">
        <v>57</v>
      </c>
      <c r="C48" s="3"/>
      <c r="D48" s="3"/>
      <c r="E48" s="3"/>
      <c r="F48" s="3"/>
      <c r="G48" s="3"/>
      <c r="H48" s="3"/>
      <c r="I48" s="7">
        <f t="shared" si="12"/>
        <v>-0.52183734939759041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2:62" x14ac:dyDescent="0.25">
      <c r="B49" t="s">
        <v>58</v>
      </c>
      <c r="C49" s="3"/>
      <c r="D49" s="3"/>
      <c r="E49" s="3"/>
      <c r="F49" s="3"/>
      <c r="G49" s="3"/>
      <c r="H49" s="3"/>
      <c r="I49" s="7">
        <f t="shared" si="12"/>
        <v>9.6468530194248947E-2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2:62" x14ac:dyDescent="0.25">
      <c r="B50" t="s">
        <v>59</v>
      </c>
      <c r="C50" s="3"/>
      <c r="D50" s="3"/>
      <c r="E50" s="3"/>
      <c r="F50" s="3"/>
      <c r="G50" s="3"/>
      <c r="H50" s="3"/>
      <c r="I50" s="7">
        <f t="shared" si="12"/>
        <v>7.4486646087772446E-3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2:62" x14ac:dyDescent="0.25">
      <c r="B51" t="s">
        <v>60</v>
      </c>
      <c r="C51" s="3"/>
      <c r="D51" s="3"/>
      <c r="E51" s="3"/>
      <c r="F51" s="3"/>
      <c r="G51" s="3"/>
      <c r="H51" s="3"/>
      <c r="I51" s="7">
        <f t="shared" si="12"/>
        <v>-1.1040481766476984E-2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2:62" x14ac:dyDescent="0.25">
      <c r="B52" t="s">
        <v>57</v>
      </c>
      <c r="C52" s="3"/>
      <c r="D52" s="3"/>
      <c r="E52" s="3"/>
      <c r="F52" s="3"/>
      <c r="G52" s="3"/>
      <c r="H52" s="3"/>
      <c r="I52" s="7">
        <f t="shared" si="12"/>
        <v>-9.6452770027899648E-2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2:62" x14ac:dyDescent="0.25">
      <c r="B53" t="s">
        <v>62</v>
      </c>
      <c r="C53" s="3"/>
      <c r="D53" s="3"/>
      <c r="E53" s="3"/>
      <c r="F53" s="3"/>
      <c r="G53" s="3"/>
      <c r="H53" s="3"/>
      <c r="I53" s="7">
        <f t="shared" si="12"/>
        <v>5.1903258847383782E-2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2:62" x14ac:dyDescent="0.25">
      <c r="B54" t="s">
        <v>63</v>
      </c>
      <c r="C54" s="7" t="e">
        <f t="shared" ref="C54:I54" si="13">+C26/C24</f>
        <v>#DIV/0!</v>
      </c>
      <c r="D54" s="7" t="e">
        <f t="shared" si="13"/>
        <v>#DIV/0!</v>
      </c>
      <c r="E54" s="7">
        <f t="shared" si="13"/>
        <v>0.48441648027759782</v>
      </c>
      <c r="F54" s="7" t="e">
        <f t="shared" si="13"/>
        <v>#DIV/0!</v>
      </c>
      <c r="G54" s="7" t="e">
        <f t="shared" si="13"/>
        <v>#DIV/0!</v>
      </c>
      <c r="H54" s="7" t="e">
        <f t="shared" si="13"/>
        <v>#DIV/0!</v>
      </c>
      <c r="I54" s="7">
        <f>+I26/I24</f>
        <v>0.48249274671118003</v>
      </c>
      <c r="J54" s="7" t="e">
        <f t="shared" ref="J54" si="14">+J26/J24</f>
        <v>#DIV/0!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2:62" x14ac:dyDescent="0.25">
      <c r="B55" t="s">
        <v>64</v>
      </c>
      <c r="C55" s="7" t="e">
        <f t="shared" ref="C55:I55" si="15">+C31/C24</f>
        <v>#DIV/0!</v>
      </c>
      <c r="D55" s="7" t="e">
        <f t="shared" si="15"/>
        <v>#DIV/0!</v>
      </c>
      <c r="E55" s="7">
        <f t="shared" si="15"/>
        <v>7.8346119275068571E-2</v>
      </c>
      <c r="F55" s="7" t="e">
        <f t="shared" si="15"/>
        <v>#DIV/0!</v>
      </c>
      <c r="G55" s="7" t="e">
        <f t="shared" si="15"/>
        <v>#DIV/0!</v>
      </c>
      <c r="H55" s="7" t="e">
        <f t="shared" si="15"/>
        <v>#DIV/0!</v>
      </c>
      <c r="I55" s="7">
        <f>+I31/I24</f>
        <v>5.8066054608322412E-2</v>
      </c>
      <c r="J55" s="7" t="e">
        <f t="shared" ref="J55" si="16">+J31/J24</f>
        <v>#DIV/0!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2:62" x14ac:dyDescent="0.25">
      <c r="B56" t="s">
        <v>65</v>
      </c>
      <c r="C56" s="7" t="e">
        <f t="shared" ref="C56:I56" si="17">+C35/C34</f>
        <v>#DIV/0!</v>
      </c>
      <c r="D56" s="7" t="e">
        <f t="shared" si="17"/>
        <v>#DIV/0!</v>
      </c>
      <c r="E56" s="7">
        <f t="shared" si="17"/>
        <v>0.27198190556969137</v>
      </c>
      <c r="F56" s="7" t="e">
        <f t="shared" si="17"/>
        <v>#DIV/0!</v>
      </c>
      <c r="G56" s="7" t="e">
        <f t="shared" si="17"/>
        <v>#DIV/0!</v>
      </c>
      <c r="H56" s="7" t="e">
        <f t="shared" si="17"/>
        <v>#DIV/0!</v>
      </c>
      <c r="I56" s="7">
        <f>+I35/I34</f>
        <v>0.58669833729216114</v>
      </c>
      <c r="J56" s="7" t="e">
        <f t="shared" ref="J56" si="18">+J35/J34</f>
        <v>#DIV/0!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2:6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2:6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2:6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2:6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2:6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2:6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2:6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2:6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</sheetData>
  <hyperlinks>
    <hyperlink ref="A1" location="Main!A1" display="Main" xr:uid="{B5630C99-7186-4128-81BB-01C815AA4E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2025-01-29T13:28:44Z</dcterms:created>
  <dcterms:modified xsi:type="dcterms:W3CDTF">2025-01-29T13:56:54Z</dcterms:modified>
</cp:coreProperties>
</file>