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782BB7AD-790F-40D1-8FE8-65833F470D14}" xr6:coauthVersionLast="47" xr6:coauthVersionMax="47" xr10:uidLastSave="{00000000-0000-0000-0000-000000000000}"/>
  <bookViews>
    <workbookView xWindow="19095" yWindow="0" windowWidth="19410" windowHeight="20925" xr2:uid="{9E3B2CDD-2CED-45A5-B12A-3E11EED2C6B4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2" l="1"/>
  <c r="E36" i="2"/>
  <c r="F35" i="2"/>
  <c r="E35" i="2"/>
  <c r="F34" i="2"/>
  <c r="E34" i="2"/>
  <c r="F33" i="2"/>
  <c r="E33" i="2"/>
  <c r="G36" i="2"/>
  <c r="G35" i="2"/>
  <c r="G34" i="2"/>
  <c r="G33" i="2"/>
  <c r="G32" i="2"/>
  <c r="G31" i="2"/>
  <c r="I7" i="1"/>
  <c r="I6" i="1"/>
  <c r="I5" i="1"/>
  <c r="F26" i="2"/>
  <c r="D26" i="2"/>
  <c r="F24" i="2"/>
  <c r="E24" i="2"/>
  <c r="E26" i="2" s="1"/>
  <c r="E28" i="2" s="1"/>
  <c r="F28" i="2"/>
  <c r="G26" i="2"/>
  <c r="G28" i="2" s="1"/>
  <c r="G24" i="2"/>
  <c r="F19" i="2"/>
  <c r="E19" i="2"/>
  <c r="D19" i="2"/>
  <c r="G19" i="2"/>
  <c r="F15" i="2"/>
  <c r="E15" i="2"/>
  <c r="G15" i="2"/>
  <c r="F11" i="2"/>
  <c r="E11" i="2"/>
  <c r="D11" i="2"/>
  <c r="C11" i="2"/>
  <c r="G11" i="2"/>
  <c r="E10" i="2"/>
  <c r="D10" i="2"/>
  <c r="C10" i="2"/>
  <c r="F6" i="2"/>
  <c r="E6" i="2"/>
  <c r="D6" i="2"/>
  <c r="C6" i="2"/>
  <c r="G6" i="2"/>
  <c r="F10" i="2"/>
  <c r="G10" i="2"/>
  <c r="I4" i="1"/>
  <c r="I3" i="1"/>
</calcChain>
</file>

<file path=xl/sharedStrings.xml><?xml version="1.0" encoding="utf-8"?>
<sst xmlns="http://schemas.openxmlformats.org/spreadsheetml/2006/main" count="50" uniqueCount="44">
  <si>
    <t>Mastercrads</t>
  </si>
  <si>
    <t>numbers in mio USD</t>
  </si>
  <si>
    <t>Price</t>
  </si>
  <si>
    <t>Shares</t>
  </si>
  <si>
    <t>MC</t>
  </si>
  <si>
    <t>Cash</t>
  </si>
  <si>
    <t>Debt</t>
  </si>
  <si>
    <t>EV</t>
  </si>
  <si>
    <t>Main</t>
  </si>
  <si>
    <t>FY20</t>
  </si>
  <si>
    <t>FY21</t>
  </si>
  <si>
    <t>FY22</t>
  </si>
  <si>
    <t>FY23</t>
  </si>
  <si>
    <t>FY24</t>
  </si>
  <si>
    <t>Gross Dollar Volume (in trillions)</t>
  </si>
  <si>
    <t>Consumer Credit</t>
  </si>
  <si>
    <t>Consumer Debit &amp; Prepaid</t>
  </si>
  <si>
    <t>Commerical Credit &amp; Debit</t>
  </si>
  <si>
    <t>Total Cards</t>
  </si>
  <si>
    <t>Net Revenue</t>
  </si>
  <si>
    <t>D&amp;A</t>
  </si>
  <si>
    <t>Gross Profit</t>
  </si>
  <si>
    <t>G&amp;A</t>
  </si>
  <si>
    <t>Advertising &amp; Marketing</t>
  </si>
  <si>
    <t>Litigation fees</t>
  </si>
  <si>
    <t>Operating Income</t>
  </si>
  <si>
    <t>Investment Income</t>
  </si>
  <si>
    <t>Gains on investments</t>
  </si>
  <si>
    <t>Interest Expense</t>
  </si>
  <si>
    <t>Other Income</t>
  </si>
  <si>
    <t>Pretax Income</t>
  </si>
  <si>
    <t>Tax Expense</t>
  </si>
  <si>
    <t>Net Income</t>
  </si>
  <si>
    <t>EPS</t>
  </si>
  <si>
    <t>Q424</t>
  </si>
  <si>
    <t>Cards Growth</t>
  </si>
  <si>
    <t>GDV Growth</t>
  </si>
  <si>
    <t>Revenue Growth</t>
  </si>
  <si>
    <t>Gross Margin</t>
  </si>
  <si>
    <t>Operating Margin</t>
  </si>
  <si>
    <t>Tax Rate</t>
  </si>
  <si>
    <t>CFFO</t>
  </si>
  <si>
    <t>CapEx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</si>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</sst>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6" formatCode="#,##0.00;\(#,##0.00\)"/>
    <numFmt numFmtId="167" formatCode="#,##0.000;\(#,##0.000\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2"/>
    <xf numFmtId="0" fontId="0" fillId="0" borderId="0" xfId="0" applyAlignment="1">
      <alignment horizontal="right"/>
    </xf>
    <xf numFmtId="164" fontId="2" fillId="0" borderId="0" xfId="0" applyNumberFormat="1" applyFont="1"/>
    <xf numFmtId="166" fontId="0" fillId="0" borderId="0" xfId="0" applyNumberFormat="1"/>
    <xf numFmtId="167" fontId="0" fillId="0" borderId="0" xfId="0" applyNumberFormat="1"/>
    <xf numFmtId="167" fontId="2" fillId="0" borderId="0" xfId="0" applyNumberFormat="1" applyFont="1"/>
    <xf numFmtId="9" fontId="0" fillId="0" borderId="0" xfId="1" applyFont="1"/>
    <xf numFmtId="9" fontId="2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859A-FB17-4048-9578-1A6C9016B9DB}">
  <dimension ref="A1:J7"/>
  <sheetViews>
    <sheetView tabSelected="1" topLeftCell="B1" zoomScale="200" zoomScaleNormal="200" workbookViewId="0">
      <selection activeCell="I10" sqref="I10:I11"/>
    </sheetView>
  </sheetViews>
  <sheetFormatPr defaultRowHeight="15" x14ac:dyDescent="0.25"/>
  <cols>
    <col min="1" max="1" width="3.7109375" customWidth="1"/>
  </cols>
  <sheetData>
    <row r="1" spans="1:10" x14ac:dyDescent="0.25">
      <c r="A1" s="1" t="s">
        <v>0</v>
      </c>
    </row>
    <row r="2" spans="1:10" x14ac:dyDescent="0.25">
      <c r="A2" t="s">
        <v>1</v>
      </c>
      <c r="H2" t="s">
        <v>2</v>
      </c>
      <c r="I2">
        <v>519.49</v>
      </c>
    </row>
    <row r="3" spans="1:10" x14ac:dyDescent="0.25">
      <c r="H3" t="s">
        <v>3</v>
      </c>
      <c r="I3" s="2">
        <f>904.889521+6.818985</f>
        <v>911.70850599999994</v>
      </c>
      <c r="J3" s="4" t="s">
        <v>34</v>
      </c>
    </row>
    <row r="4" spans="1:10" x14ac:dyDescent="0.25">
      <c r="H4" t="s">
        <v>4</v>
      </c>
      <c r="I4" s="2">
        <f>+I2*I3</f>
        <v>473623.45178194001</v>
      </c>
    </row>
    <row r="5" spans="1:10" x14ac:dyDescent="0.25">
      <c r="H5" t="s">
        <v>5</v>
      </c>
      <c r="I5" s="2">
        <f>8442+492+330</f>
        <v>9264</v>
      </c>
      <c r="J5" s="4" t="s">
        <v>34</v>
      </c>
    </row>
    <row r="6" spans="1:10" x14ac:dyDescent="0.25">
      <c r="H6" t="s">
        <v>6</v>
      </c>
      <c r="I6" s="2">
        <f>750+17476</f>
        <v>18226</v>
      </c>
      <c r="J6" s="4" t="s">
        <v>34</v>
      </c>
    </row>
    <row r="7" spans="1:10" x14ac:dyDescent="0.25">
      <c r="H7" t="s">
        <v>7</v>
      </c>
      <c r="I7" s="2">
        <f>+I4-I5+I6</f>
        <v>482585.45178194001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59A7-1C57-4929-9B48-F3D7C1F7695B}">
  <dimension ref="A1:AX653"/>
  <sheetViews>
    <sheetView zoomScale="200" zoomScaleNormal="200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G39" sqref="G39"/>
    </sheetView>
  </sheetViews>
  <sheetFormatPr defaultRowHeight="15" x14ac:dyDescent="0.25"/>
  <cols>
    <col min="1" max="1" width="5.42578125" bestFit="1" customWidth="1"/>
    <col min="2" max="2" width="30.28515625" customWidth="1"/>
  </cols>
  <sheetData>
    <row r="1" spans="1:50" x14ac:dyDescent="0.25">
      <c r="A1" s="3" t="s">
        <v>8</v>
      </c>
    </row>
    <row r="2" spans="1:50" x14ac:dyDescent="0.25"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50" x14ac:dyDescent="0.25">
      <c r="B3" t="s">
        <v>15</v>
      </c>
      <c r="C3" s="2"/>
      <c r="D3" s="2"/>
      <c r="E3" s="2"/>
      <c r="F3" s="2"/>
      <c r="G3" s="2">
        <v>1070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5">
      <c r="B4" t="s">
        <v>16</v>
      </c>
      <c r="C4" s="2"/>
      <c r="D4" s="2"/>
      <c r="E4" s="2"/>
      <c r="F4" s="2"/>
      <c r="G4" s="2">
        <v>1935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5">
      <c r="B5" t="s">
        <v>17</v>
      </c>
      <c r="C5" s="2"/>
      <c r="D5" s="2"/>
      <c r="E5" s="2"/>
      <c r="F5" s="2"/>
      <c r="G5" s="2">
        <v>153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x14ac:dyDescent="0.25">
      <c r="B6" s="1" t="s">
        <v>18</v>
      </c>
      <c r="C6" s="5">
        <f t="shared" ref="C6:F6" si="0">+SUM(C3:C5)</f>
        <v>0</v>
      </c>
      <c r="D6" s="5">
        <f t="shared" si="0"/>
        <v>0</v>
      </c>
      <c r="E6" s="5">
        <f t="shared" si="0"/>
        <v>0</v>
      </c>
      <c r="F6" s="5">
        <f t="shared" si="0"/>
        <v>0</v>
      </c>
      <c r="G6" s="5">
        <f>+SUM(G3:G5)</f>
        <v>3158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x14ac:dyDescent="0.25">
      <c r="B7" t="s">
        <v>15</v>
      </c>
      <c r="C7" s="7"/>
      <c r="D7" s="7"/>
      <c r="E7" s="7"/>
      <c r="F7" s="7"/>
      <c r="G7" s="7">
        <v>3.6339999999999999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25">
      <c r="B8" t="s">
        <v>16</v>
      </c>
      <c r="C8" s="7"/>
      <c r="D8" s="7"/>
      <c r="E8" s="7"/>
      <c r="F8" s="7"/>
      <c r="G8" s="7">
        <v>4.8650000000000002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x14ac:dyDescent="0.25">
      <c r="B9" t="s">
        <v>17</v>
      </c>
      <c r="C9" s="7"/>
      <c r="D9" s="7"/>
      <c r="E9" s="7"/>
      <c r="F9" s="7"/>
      <c r="G9" s="7">
        <v>1.258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x14ac:dyDescent="0.25">
      <c r="B10" s="1" t="s">
        <v>14</v>
      </c>
      <c r="C10" s="8">
        <f t="shared" ref="C10:E10" si="1">+SUM(C7:C9)</f>
        <v>0</v>
      </c>
      <c r="D10" s="8">
        <f t="shared" si="1"/>
        <v>0</v>
      </c>
      <c r="E10" s="8">
        <f t="shared" si="1"/>
        <v>0</v>
      </c>
      <c r="F10" s="8">
        <f>+SUM(F7:F9)</f>
        <v>0</v>
      </c>
      <c r="G10" s="8">
        <f>+SUM(G7:G9)</f>
        <v>9.7570000000000014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25">
      <c r="C11" s="9" t="e">
        <f t="shared" ref="C11:F11" si="2">+C13/(C10*100000)</f>
        <v>#DIV/0!</v>
      </c>
      <c r="D11" s="9" t="e">
        <f t="shared" si="2"/>
        <v>#DIV/0!</v>
      </c>
      <c r="E11" s="9" t="e">
        <f t="shared" si="2"/>
        <v>#DIV/0!</v>
      </c>
      <c r="F11" s="9" t="e">
        <f t="shared" si="2"/>
        <v>#DIV/0!</v>
      </c>
      <c r="G11" s="9">
        <f>+G13/(G10*100000)</f>
        <v>2.8868504663318639E-2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x14ac:dyDescent="0.25">
      <c r="B13" s="1" t="s">
        <v>19</v>
      </c>
      <c r="C13" s="5"/>
      <c r="D13" s="5"/>
      <c r="E13" s="5">
        <v>22237</v>
      </c>
      <c r="F13" s="5">
        <v>25098</v>
      </c>
      <c r="G13" s="5">
        <v>28167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x14ac:dyDescent="0.25">
      <c r="B14" t="s">
        <v>20</v>
      </c>
      <c r="C14" s="2"/>
      <c r="D14" s="2"/>
      <c r="E14" s="2">
        <v>750</v>
      </c>
      <c r="F14" s="2">
        <v>799</v>
      </c>
      <c r="G14" s="2">
        <v>897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x14ac:dyDescent="0.25">
      <c r="B15" t="s">
        <v>21</v>
      </c>
      <c r="C15" s="2"/>
      <c r="D15" s="2"/>
      <c r="E15" s="2">
        <f t="shared" ref="E15:F15" si="3">+E13-E14</f>
        <v>21487</v>
      </c>
      <c r="F15" s="2">
        <f t="shared" si="3"/>
        <v>24299</v>
      </c>
      <c r="G15" s="2">
        <f>+G13-G14</f>
        <v>27270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x14ac:dyDescent="0.25">
      <c r="B16" t="s">
        <v>22</v>
      </c>
      <c r="C16" s="2"/>
      <c r="D16" s="2"/>
      <c r="E16" s="2">
        <v>8078</v>
      </c>
      <c r="F16" s="2">
        <v>8927</v>
      </c>
      <c r="G16" s="2">
        <v>10193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2:50" x14ac:dyDescent="0.25">
      <c r="B17" t="s">
        <v>23</v>
      </c>
      <c r="C17" s="2"/>
      <c r="D17" s="2"/>
      <c r="E17" s="2">
        <v>789</v>
      </c>
      <c r="F17" s="2">
        <v>825</v>
      </c>
      <c r="G17" s="2">
        <v>815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2:50" x14ac:dyDescent="0.25">
      <c r="B18" t="s">
        <v>24</v>
      </c>
      <c r="C18" s="2"/>
      <c r="D18" s="2"/>
      <c r="E18" s="2">
        <v>356</v>
      </c>
      <c r="F18" s="2">
        <v>539</v>
      </c>
      <c r="G18" s="2">
        <v>680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2:50" x14ac:dyDescent="0.25">
      <c r="B19" t="s">
        <v>25</v>
      </c>
      <c r="C19" s="2"/>
      <c r="D19" s="2">
        <f t="shared" ref="D19:F19" si="4">+D15-SUM(D16:D18)</f>
        <v>0</v>
      </c>
      <c r="E19" s="2">
        <f t="shared" si="4"/>
        <v>12264</v>
      </c>
      <c r="F19" s="2">
        <f t="shared" si="4"/>
        <v>14008</v>
      </c>
      <c r="G19" s="2">
        <f>+G15-SUM(G16:G18)</f>
        <v>15582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2:50" x14ac:dyDescent="0.25">
      <c r="B20" t="s">
        <v>26</v>
      </c>
      <c r="C20" s="2"/>
      <c r="D20" s="2"/>
      <c r="E20" s="2">
        <v>61</v>
      </c>
      <c r="F20" s="2">
        <v>274</v>
      </c>
      <c r="G20" s="2">
        <v>327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2:50" x14ac:dyDescent="0.25">
      <c r="B21" t="s">
        <v>27</v>
      </c>
      <c r="C21" s="2"/>
      <c r="D21" s="2"/>
      <c r="E21" s="2">
        <v>-145</v>
      </c>
      <c r="F21" s="2">
        <v>-61</v>
      </c>
      <c r="G21" s="2">
        <v>-29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2:50" x14ac:dyDescent="0.25">
      <c r="B22" t="s">
        <v>28</v>
      </c>
      <c r="C22" s="2"/>
      <c r="D22" s="2"/>
      <c r="E22" s="2">
        <v>471</v>
      </c>
      <c r="F22" s="2">
        <v>575</v>
      </c>
      <c r="G22" s="2">
        <v>646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2:50" x14ac:dyDescent="0.25">
      <c r="B23" t="s">
        <v>29</v>
      </c>
      <c r="C23" s="2"/>
      <c r="D23" s="2"/>
      <c r="E23" s="2">
        <v>23</v>
      </c>
      <c r="F23" s="2">
        <v>-7</v>
      </c>
      <c r="G23" s="2">
        <v>20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2:50" x14ac:dyDescent="0.25">
      <c r="B24" t="s">
        <v>30</v>
      </c>
      <c r="C24" s="2"/>
      <c r="D24" s="2"/>
      <c r="E24" s="2">
        <f t="shared" ref="E24:F24" si="5">+E19+E20+E21-E22+E23</f>
        <v>11732</v>
      </c>
      <c r="F24" s="2">
        <f t="shared" si="5"/>
        <v>13639</v>
      </c>
      <c r="G24" s="2">
        <f>+G19+G20+G21-G22+G23</f>
        <v>15254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2:50" x14ac:dyDescent="0.25">
      <c r="B25" t="s">
        <v>31</v>
      </c>
      <c r="C25" s="2"/>
      <c r="D25" s="2"/>
      <c r="E25" s="2">
        <v>1802</v>
      </c>
      <c r="F25" s="2">
        <v>2444</v>
      </c>
      <c r="G25" s="2">
        <v>2380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2:50" x14ac:dyDescent="0.25">
      <c r="B26" t="s">
        <v>32</v>
      </c>
      <c r="C26" s="2"/>
      <c r="D26" s="2">
        <f t="shared" ref="D26:F26" si="6">+D24-D25</f>
        <v>0</v>
      </c>
      <c r="E26" s="2">
        <f t="shared" si="6"/>
        <v>9930</v>
      </c>
      <c r="F26" s="2">
        <f t="shared" si="6"/>
        <v>11195</v>
      </c>
      <c r="G26" s="2">
        <f>+G24-G25</f>
        <v>12874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2:50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2:50" x14ac:dyDescent="0.25">
      <c r="B28" t="s">
        <v>33</v>
      </c>
      <c r="C28" s="2"/>
      <c r="D28" s="2"/>
      <c r="E28" s="6">
        <f t="shared" ref="E28:F28" si="7">+E26/E29</f>
        <v>10.258264462809917</v>
      </c>
      <c r="F28" s="6">
        <f t="shared" si="7"/>
        <v>11.859110169491526</v>
      </c>
      <c r="G28" s="6">
        <f>+G26/G29</f>
        <v>13.917837837837839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2:50" x14ac:dyDescent="0.25">
      <c r="B29" t="s">
        <v>3</v>
      </c>
      <c r="C29" s="2"/>
      <c r="D29" s="2"/>
      <c r="E29" s="2">
        <v>968</v>
      </c>
      <c r="F29" s="2">
        <v>944</v>
      </c>
      <c r="G29" s="2">
        <v>925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2:50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2:50" x14ac:dyDescent="0.25">
      <c r="B31" t="s">
        <v>35</v>
      </c>
      <c r="C31" s="2"/>
      <c r="D31" s="2"/>
      <c r="E31" s="2"/>
      <c r="F31" s="2"/>
      <c r="G31" s="2" t="e">
        <f>+G6/F6-1</f>
        <v>#DIV/0!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2:50" x14ac:dyDescent="0.25">
      <c r="B32" t="s">
        <v>36</v>
      </c>
      <c r="C32" s="2"/>
      <c r="D32" s="2"/>
      <c r="E32" s="2"/>
      <c r="F32" s="2"/>
      <c r="G32" s="2" t="e">
        <f>+G10/F10</f>
        <v>#DIV/0!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2:50" s="1" customFormat="1" x14ac:dyDescent="0.25">
      <c r="B33" s="1" t="s">
        <v>37</v>
      </c>
      <c r="C33" s="5"/>
      <c r="D33" s="5"/>
      <c r="E33" s="10" t="e">
        <f t="shared" ref="E33:G33" si="8">+E13/D13-1</f>
        <v>#DIV/0!</v>
      </c>
      <c r="F33" s="10">
        <f t="shared" si="8"/>
        <v>0.1286594414714215</v>
      </c>
      <c r="G33" s="10">
        <f>+G13/F13-1</f>
        <v>0.12228065981353087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spans="2:50" x14ac:dyDescent="0.25">
      <c r="B34" t="s">
        <v>38</v>
      </c>
      <c r="C34" s="2"/>
      <c r="D34" s="2"/>
      <c r="E34" s="9">
        <f t="shared" ref="E34:G34" si="9">+E15/E13</f>
        <v>0.96627242883482489</v>
      </c>
      <c r="F34" s="9">
        <f t="shared" si="9"/>
        <v>0.96816479400749067</v>
      </c>
      <c r="G34" s="9">
        <f>+G15/G13</f>
        <v>0.96815422302694643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2:50" x14ac:dyDescent="0.25">
      <c r="B35" t="s">
        <v>39</v>
      </c>
      <c r="C35" s="2"/>
      <c r="D35" s="2"/>
      <c r="E35" s="9">
        <f t="shared" ref="E35:G35" si="10">+E19/E13</f>
        <v>0.55151324369294419</v>
      </c>
      <c r="F35" s="9">
        <f t="shared" si="10"/>
        <v>0.55813212208144081</v>
      </c>
      <c r="G35" s="9">
        <f>+G19/G13</f>
        <v>0.55320055383959954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2:50" x14ac:dyDescent="0.25">
      <c r="B36" t="s">
        <v>40</v>
      </c>
      <c r="C36" s="2"/>
      <c r="D36" s="2"/>
      <c r="E36" s="9">
        <f t="shared" ref="E36:G36" si="11">+E25/E24</f>
        <v>0.15359699965905216</v>
      </c>
      <c r="F36" s="9">
        <f t="shared" si="11"/>
        <v>0.17919202287557739</v>
      </c>
      <c r="G36" s="9">
        <f>+G25/G24</f>
        <v>0.15602464927232201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2:50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2:50" x14ac:dyDescent="0.25">
      <c r="B38" t="s">
        <v>41</v>
      </c>
      <c r="C38" s="2"/>
      <c r="D38" s="2"/>
      <c r="E38" s="2">
        <v>11195</v>
      </c>
      <c r="F38" s="2">
        <v>11980</v>
      </c>
      <c r="G38" s="2">
        <v>14780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2:50" x14ac:dyDescent="0.25">
      <c r="B39" t="s">
        <v>42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2:50" x14ac:dyDescent="0.25">
      <c r="B40" t="s">
        <v>43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2:50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2:50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2:50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2:50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2:50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2:50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2:50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2:50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3:50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3:50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3:50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3:50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3:50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3:50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3:50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3:50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3:50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3:50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3:50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3:50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3:50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3:50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3:50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3:50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3:50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3:50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3:50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3:50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3:50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3:50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3:50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3:50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3:50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3:50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3:50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3:50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3:50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3:50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3:50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3:50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3:50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3:50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3:50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3:50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3:50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3:50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3:50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3:50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3:50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3:50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3:50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3:50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3:50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3:50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3:50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3:50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3:50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3:50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3:50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3:50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3:50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3:50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3:50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3:50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3:50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3:50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3:50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3:50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3:50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3:50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3:50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3:50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3:50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3:50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3:50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3:50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3:50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3:50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3:50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3:50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3:50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3:50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3:50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3:50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3:50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3:50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3:50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3:50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3:50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3:50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3:50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3:50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3:50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3:50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3:50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3:50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3:50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3:50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3:50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3:50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3:50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3:50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3:50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3:50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3:50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3:50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3:50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3:50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3:50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3:50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3:50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3:50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3:50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3:50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3:50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3:50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3:50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3:50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3:50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3:50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3:50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3:50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3:50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3:50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3:50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3:50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3:50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3:50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3:50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3:50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3:50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3:50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3:50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3:50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3:50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3:50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3:50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3:50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3:50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3:50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3:50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3:50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3:50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3:50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3:50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3:50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3:50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3:50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3:50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3:50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3:50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3:50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3:50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3:50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3:50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3:50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3:50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3:50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3:50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3:50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3:50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3:50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3:50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3:50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3:50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3:50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3:50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3:50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3:50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3:50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3:50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3:50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3:50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3:50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3:50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3:50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3:50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3:50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3:50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3:50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3:50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3:50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3:50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3:50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3:50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3:50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3:50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3:50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3:50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3:50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3:50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3:50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3:50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3:50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3:50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3:50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3:50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3:50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3:50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3:50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3:50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3:50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3:50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3:50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3:50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3:50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3:50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3:50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3:50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3:50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3:50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3:50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3:50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3:50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3:50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3:50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3:50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3:50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3:50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3:50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3:50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3:50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3:50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3:50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3:50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3:50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3:50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3:50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3:50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3:50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3:50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3:50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3:50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3:50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3:50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3:50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3:50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3:50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3:50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3:50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3:50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3:50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3:50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3:50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3:50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3:50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3:50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3:50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3:50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3:50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3:50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3:50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3:50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3:50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3:50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3:50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3:50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3:50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3:50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3:50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3:50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3:50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3:50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3:50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3:50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3:50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3:50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3:50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3:50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3:50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3:50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3:50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3:50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3:50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3:50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3:50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3:50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3:50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3:50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3:50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3:50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3:50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3:50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3:50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3:50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3:50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3:50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3:50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3:50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3:50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3:50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3:50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3:50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3:50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3:50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3:50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3:50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3:50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3:50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3:50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3:50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3:50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3:50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3:50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3:50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3:50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3:50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3:50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3:50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3:50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3:50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3:50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3:50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3:50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3:50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3:50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3:50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3:50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3:50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3:50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3:50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3:50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3:50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3:50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3:50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3:50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3:50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3:50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3:50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3:50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3:50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3:50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3:50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3:50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3:50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3:50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3:50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3:50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3:50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3:50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3:50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3:50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3:50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3:50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3:50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3:50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3:50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3:50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3:50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3:50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3:50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3:50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3:50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3:50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3:50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3:50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3:50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3:50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3:50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3:50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3:50" x14ac:dyDescent="0.25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3:50" x14ac:dyDescent="0.25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3:50" x14ac:dyDescent="0.25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3:50" x14ac:dyDescent="0.25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3:50" x14ac:dyDescent="0.25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3:50" x14ac:dyDescent="0.25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3:50" x14ac:dyDescent="0.25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3:50" x14ac:dyDescent="0.25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3:50" x14ac:dyDescent="0.25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3:50" x14ac:dyDescent="0.25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3:50" x14ac:dyDescent="0.25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3:50" x14ac:dyDescent="0.25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3:50" x14ac:dyDescent="0.25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3:50" x14ac:dyDescent="0.25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3:50" x14ac:dyDescent="0.25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3:50" x14ac:dyDescent="0.25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3:50" x14ac:dyDescent="0.25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3:50" x14ac:dyDescent="0.25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3:50" x14ac:dyDescent="0.25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3:50" x14ac:dyDescent="0.25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3:50" x14ac:dyDescent="0.25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3:50" x14ac:dyDescent="0.25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3:50" x14ac:dyDescent="0.25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3:50" x14ac:dyDescent="0.25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3:50" x14ac:dyDescent="0.25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3:50" x14ac:dyDescent="0.25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3:50" x14ac:dyDescent="0.25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3:50" x14ac:dyDescent="0.25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3:50" x14ac:dyDescent="0.25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3:50" x14ac:dyDescent="0.25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3:50" x14ac:dyDescent="0.25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3:50" x14ac:dyDescent="0.25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3:50" x14ac:dyDescent="0.25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3:50" x14ac:dyDescent="0.25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3:50" x14ac:dyDescent="0.25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3:50" x14ac:dyDescent="0.25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3:50" x14ac:dyDescent="0.25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3:50" x14ac:dyDescent="0.25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3:50" x14ac:dyDescent="0.25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3:50" x14ac:dyDescent="0.25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3:50" x14ac:dyDescent="0.25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3:50" x14ac:dyDescent="0.25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3:50" x14ac:dyDescent="0.25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3:50" x14ac:dyDescent="0.25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3:50" x14ac:dyDescent="0.25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3:50" x14ac:dyDescent="0.25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3:50" x14ac:dyDescent="0.25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3:50" x14ac:dyDescent="0.25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3:50" x14ac:dyDescent="0.25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3:50" x14ac:dyDescent="0.25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3:50" x14ac:dyDescent="0.25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3:50" x14ac:dyDescent="0.25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3:50" x14ac:dyDescent="0.25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3:50" x14ac:dyDescent="0.25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3:50" x14ac:dyDescent="0.25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3:50" x14ac:dyDescent="0.25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3:50" x14ac:dyDescent="0.25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3:50" x14ac:dyDescent="0.25"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3:50" x14ac:dyDescent="0.25"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3:50" x14ac:dyDescent="0.25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3:50" x14ac:dyDescent="0.25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3:50" x14ac:dyDescent="0.25"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3:50" x14ac:dyDescent="0.25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3:50" x14ac:dyDescent="0.25"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3:50" x14ac:dyDescent="0.25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3:50" x14ac:dyDescent="0.25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3:50" x14ac:dyDescent="0.25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3:50" x14ac:dyDescent="0.25"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3:50" x14ac:dyDescent="0.25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3:50" x14ac:dyDescent="0.25"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3:50" x14ac:dyDescent="0.25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3:50" x14ac:dyDescent="0.25"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3:50" x14ac:dyDescent="0.25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3:50" x14ac:dyDescent="0.25"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3:50" x14ac:dyDescent="0.25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3:50" x14ac:dyDescent="0.25"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3:50" x14ac:dyDescent="0.25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3:50" x14ac:dyDescent="0.25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3:50" x14ac:dyDescent="0.25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3:50" x14ac:dyDescent="0.25"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3:50" x14ac:dyDescent="0.25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3:50" x14ac:dyDescent="0.25"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3:50" x14ac:dyDescent="0.25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3:50" x14ac:dyDescent="0.25"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3:50" x14ac:dyDescent="0.25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3:50" x14ac:dyDescent="0.25"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3:50" x14ac:dyDescent="0.25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3:50" x14ac:dyDescent="0.25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3:50" x14ac:dyDescent="0.25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3:50" x14ac:dyDescent="0.25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3:50" x14ac:dyDescent="0.25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3:50" x14ac:dyDescent="0.25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3:50" x14ac:dyDescent="0.25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3:50" x14ac:dyDescent="0.25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3:50" x14ac:dyDescent="0.25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3:50" x14ac:dyDescent="0.25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3:50" x14ac:dyDescent="0.25"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3:50" x14ac:dyDescent="0.25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3:50" x14ac:dyDescent="0.25"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3:50" x14ac:dyDescent="0.25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3:50" x14ac:dyDescent="0.25"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3:50" x14ac:dyDescent="0.25"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3:50" x14ac:dyDescent="0.25"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3:50" x14ac:dyDescent="0.25"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3:50" x14ac:dyDescent="0.25"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3:50" x14ac:dyDescent="0.25"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3:50" x14ac:dyDescent="0.25"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3:50" x14ac:dyDescent="0.25"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3:50" x14ac:dyDescent="0.25"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3:50" x14ac:dyDescent="0.25"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3:50" x14ac:dyDescent="0.25"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3:50" x14ac:dyDescent="0.25"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3:50" x14ac:dyDescent="0.25"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3:50" x14ac:dyDescent="0.25"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3:50" x14ac:dyDescent="0.25"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3:50" x14ac:dyDescent="0.25"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3:50" x14ac:dyDescent="0.25"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3:50" x14ac:dyDescent="0.25"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3:50" x14ac:dyDescent="0.25"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3:50" x14ac:dyDescent="0.25"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3:50" x14ac:dyDescent="0.25"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3:50" x14ac:dyDescent="0.25"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3:50" x14ac:dyDescent="0.25"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3:50" x14ac:dyDescent="0.25"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3:50" x14ac:dyDescent="0.25"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3:50" x14ac:dyDescent="0.25"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3:50" x14ac:dyDescent="0.25"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3:50" x14ac:dyDescent="0.25"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3:50" x14ac:dyDescent="0.25"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3:50" x14ac:dyDescent="0.25"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3:50" x14ac:dyDescent="0.25"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3:50" x14ac:dyDescent="0.25"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3:50" x14ac:dyDescent="0.25"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3:50" x14ac:dyDescent="0.25"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3:50" x14ac:dyDescent="0.25"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3:50" x14ac:dyDescent="0.25"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3:50" x14ac:dyDescent="0.25"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3:50" x14ac:dyDescent="0.25"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3:50" x14ac:dyDescent="0.25"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3:50" x14ac:dyDescent="0.25"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3:50" x14ac:dyDescent="0.25"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3:50" x14ac:dyDescent="0.25"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3:50" x14ac:dyDescent="0.25"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3:50" x14ac:dyDescent="0.25"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3:50" x14ac:dyDescent="0.25"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3:50" x14ac:dyDescent="0.25"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3:50" x14ac:dyDescent="0.25"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3:50" x14ac:dyDescent="0.25"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3:50" x14ac:dyDescent="0.25"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3:50" x14ac:dyDescent="0.25"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3:50" x14ac:dyDescent="0.25"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3:50" x14ac:dyDescent="0.25"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3:50" x14ac:dyDescent="0.25"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3:50" x14ac:dyDescent="0.25"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3:50" x14ac:dyDescent="0.25"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3:50" x14ac:dyDescent="0.25"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3:50" x14ac:dyDescent="0.25"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3:50" x14ac:dyDescent="0.25"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3:50" x14ac:dyDescent="0.25"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3:50" x14ac:dyDescent="0.25"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3:50" x14ac:dyDescent="0.25"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3:50" x14ac:dyDescent="0.25"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3:50" x14ac:dyDescent="0.25"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3:50" x14ac:dyDescent="0.25"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3:50" x14ac:dyDescent="0.25"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3:50" x14ac:dyDescent="0.25"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3:50" x14ac:dyDescent="0.25"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3:50" x14ac:dyDescent="0.25"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3:50" x14ac:dyDescent="0.25"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3:50" x14ac:dyDescent="0.25"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3:50" x14ac:dyDescent="0.25"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3:50" x14ac:dyDescent="0.25"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3:50" x14ac:dyDescent="0.25"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3:50" x14ac:dyDescent="0.25"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3:50" x14ac:dyDescent="0.25"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3:50" x14ac:dyDescent="0.25"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3:50" x14ac:dyDescent="0.25"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3:50" x14ac:dyDescent="0.25"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3:50" x14ac:dyDescent="0.25"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3:50" x14ac:dyDescent="0.25"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3:50" x14ac:dyDescent="0.25"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3:50" x14ac:dyDescent="0.25"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3:50" x14ac:dyDescent="0.25"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3:50" x14ac:dyDescent="0.25"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3:50" x14ac:dyDescent="0.25"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3:50" x14ac:dyDescent="0.25"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3:50" x14ac:dyDescent="0.25"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3:50" x14ac:dyDescent="0.25"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3:50" x14ac:dyDescent="0.25"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3:50" x14ac:dyDescent="0.25"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3:50" x14ac:dyDescent="0.25"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3:50" x14ac:dyDescent="0.25"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3:50" x14ac:dyDescent="0.25"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3:50" x14ac:dyDescent="0.25"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3:50" x14ac:dyDescent="0.25"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3:50" x14ac:dyDescent="0.25"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3:50" x14ac:dyDescent="0.25"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3:50" x14ac:dyDescent="0.25"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3:50" x14ac:dyDescent="0.25"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3:50" x14ac:dyDescent="0.25"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3:50" x14ac:dyDescent="0.25"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3:50" x14ac:dyDescent="0.25"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3:50" x14ac:dyDescent="0.25"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3:50" x14ac:dyDescent="0.25"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3:50" x14ac:dyDescent="0.25"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3:50" x14ac:dyDescent="0.25"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3:50" x14ac:dyDescent="0.25"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3:50" x14ac:dyDescent="0.25"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3:50" x14ac:dyDescent="0.25"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3:50" x14ac:dyDescent="0.25"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3:50" x14ac:dyDescent="0.25"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3:50" x14ac:dyDescent="0.25"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3:50" x14ac:dyDescent="0.25"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3:50" x14ac:dyDescent="0.25"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3:50" x14ac:dyDescent="0.25"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3:50" x14ac:dyDescent="0.25"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3:50" x14ac:dyDescent="0.25"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3:50" x14ac:dyDescent="0.25"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3:50" x14ac:dyDescent="0.25"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3:50" x14ac:dyDescent="0.25"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3:50" x14ac:dyDescent="0.25"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3:50" x14ac:dyDescent="0.25"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3:50" x14ac:dyDescent="0.25"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3:50" x14ac:dyDescent="0.25"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3:50" x14ac:dyDescent="0.25"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3:50" x14ac:dyDescent="0.25"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3:50" x14ac:dyDescent="0.25"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3:50" x14ac:dyDescent="0.25"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3:50" x14ac:dyDescent="0.25"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3:50" x14ac:dyDescent="0.25"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3:50" x14ac:dyDescent="0.25"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3:50" x14ac:dyDescent="0.25"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3:50" x14ac:dyDescent="0.25"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3:50" x14ac:dyDescent="0.25"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3:50" x14ac:dyDescent="0.25"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3:50" x14ac:dyDescent="0.25"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3:50" x14ac:dyDescent="0.25"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3:50" x14ac:dyDescent="0.25"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3:50" x14ac:dyDescent="0.25"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3:50" x14ac:dyDescent="0.25"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3:50" x14ac:dyDescent="0.25"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3:50" x14ac:dyDescent="0.25"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3:50" x14ac:dyDescent="0.25"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3:50" x14ac:dyDescent="0.25"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3:50" x14ac:dyDescent="0.25"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3:50" x14ac:dyDescent="0.25"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3:50" x14ac:dyDescent="0.25"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3:50" x14ac:dyDescent="0.25"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3:50" x14ac:dyDescent="0.25"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3:50" x14ac:dyDescent="0.25"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3:50" x14ac:dyDescent="0.25"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3:50" x14ac:dyDescent="0.25"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3:50" x14ac:dyDescent="0.25"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</sheetData>
  <hyperlinks>
    <hyperlink ref="A1" location="Main!A1" display="Main" xr:uid="{BAAF74AF-2200-469A-96D8-AB31C3AC75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2025-04-15T14:53:51Z</dcterms:created>
  <dcterms:modified xsi:type="dcterms:W3CDTF">2025-04-15T15:18:02Z</dcterms:modified>
</cp:coreProperties>
</file>