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032422B-611A-4F06-9952-D5494216553F}" xr6:coauthVersionLast="47" xr6:coauthVersionMax="47" xr10:uidLastSave="{00000000-0000-0000-0000-000000000000}"/>
  <bookViews>
    <workbookView xWindow="-120" yWindow="-120" windowWidth="38640" windowHeight="21060" xr2:uid="{E4F189B2-4719-44E0-9B9B-8AFBFC18FB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19" i="2"/>
  <c r="I13" i="2"/>
  <c r="I17" i="2" s="1"/>
  <c r="I19" i="2" s="1"/>
  <c r="I21" i="2" s="1"/>
  <c r="H13" i="2"/>
  <c r="H17" i="2" s="1"/>
  <c r="H19" i="2" s="1"/>
  <c r="H21" i="2" s="1"/>
  <c r="G13" i="2"/>
  <c r="G17" i="2" s="1"/>
  <c r="G19" i="2" s="1"/>
  <c r="G21" i="2" s="1"/>
  <c r="F13" i="2"/>
  <c r="F17" i="2" s="1"/>
  <c r="F19" i="2" s="1"/>
  <c r="F21" i="2" s="1"/>
  <c r="E13" i="2"/>
  <c r="E17" i="2" s="1"/>
  <c r="E19" i="2" s="1"/>
  <c r="E21" i="2" s="1"/>
  <c r="C13" i="2"/>
  <c r="C17" i="2" s="1"/>
  <c r="C19" i="2" s="1"/>
  <c r="C21" i="2" s="1"/>
  <c r="J9" i="2"/>
  <c r="I9" i="2"/>
  <c r="G9" i="2"/>
  <c r="F9" i="2"/>
  <c r="E9" i="2"/>
  <c r="D9" i="2"/>
  <c r="D13" i="2" s="1"/>
  <c r="D17" i="2" s="1"/>
  <c r="D19" i="2" s="1"/>
  <c r="D21" i="2" s="1"/>
  <c r="C9" i="2"/>
  <c r="H9" i="2"/>
  <c r="I7" i="1"/>
  <c r="I6" i="1"/>
  <c r="I4" i="1"/>
  <c r="I3" i="1"/>
</calcChain>
</file>

<file path=xl/sharedStrings.xml><?xml version="1.0" encoding="utf-8"?>
<sst xmlns="http://schemas.openxmlformats.org/spreadsheetml/2006/main" count="39" uniqueCount="35">
  <si>
    <t>numbers in mio USD</t>
  </si>
  <si>
    <t>Price</t>
  </si>
  <si>
    <t>Shares</t>
  </si>
  <si>
    <t>MC</t>
  </si>
  <si>
    <t>Cash</t>
  </si>
  <si>
    <t>Debt</t>
  </si>
  <si>
    <t>EV</t>
  </si>
  <si>
    <t xml:space="preserve">Maddison Square Guarden 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</si>
  <si>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</si>
  <si>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</si>
  <si>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</si>
  <si>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</si>
  <si>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</si>
  <si>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</si>
  <si>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</si>
  <si>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</si>
  <si>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</si>
  <si>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Food, beverage &amp; merchandise</t>
  </si>
  <si>
    <t>Entertainment Offering</t>
  </si>
  <si>
    <t>Arena Licesnig Fee</t>
  </si>
  <si>
    <t>Revenue</t>
  </si>
  <si>
    <t>COGS Entertainment&amp;Licensing</t>
  </si>
  <si>
    <t>COGS Food &amp; merchandise</t>
  </si>
  <si>
    <t>Gross Profit</t>
  </si>
  <si>
    <t>SGA</t>
  </si>
  <si>
    <t>D&amp;A</t>
  </si>
  <si>
    <t>Restructuring Expesne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</si>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</sst>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8080-E6FB-4033-A884-07481887270C}">
  <dimension ref="A1:J7"/>
  <sheetViews>
    <sheetView tabSelected="1" topLeftCell="B1" zoomScale="200" zoomScaleNormal="200" workbookViewId="0">
      <selection activeCell="I4" sqref="I4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7</v>
      </c>
    </row>
    <row r="2" spans="1:10" x14ac:dyDescent="0.25">
      <c r="A2" t="s">
        <v>0</v>
      </c>
      <c r="H2" t="s">
        <v>1</v>
      </c>
      <c r="I2">
        <v>33.76</v>
      </c>
    </row>
    <row r="3" spans="1:10" x14ac:dyDescent="0.25">
      <c r="H3" t="s">
        <v>2</v>
      </c>
      <c r="I3" s="2">
        <f>40.974855+6.866754</f>
        <v>47.841608999999998</v>
      </c>
      <c r="J3" s="3" t="s">
        <v>8</v>
      </c>
    </row>
    <row r="4" spans="1:10" x14ac:dyDescent="0.25">
      <c r="H4" t="s">
        <v>3</v>
      </c>
      <c r="I4" s="2">
        <f>+I2*I3</f>
        <v>1615.1327198399999</v>
      </c>
    </row>
    <row r="5" spans="1:10" x14ac:dyDescent="0.25">
      <c r="H5" t="s">
        <v>4</v>
      </c>
      <c r="I5" s="2">
        <v>55.219000000000001</v>
      </c>
      <c r="J5" s="3" t="s">
        <v>8</v>
      </c>
    </row>
    <row r="6" spans="1:10" x14ac:dyDescent="0.25">
      <c r="H6" t="s">
        <v>5</v>
      </c>
      <c r="I6" s="2">
        <f>584.701+24.375</f>
        <v>609.07600000000002</v>
      </c>
      <c r="J6" s="3" t="s">
        <v>8</v>
      </c>
    </row>
    <row r="7" spans="1:10" x14ac:dyDescent="0.25">
      <c r="H7" t="s">
        <v>6</v>
      </c>
      <c r="I7" s="2">
        <f>+I4-I5+I6</f>
        <v>2168.9897198399999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C2AF-3A98-481B-A85D-8CADDC89ACA6}">
  <dimension ref="A1:BC345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5" x14ac:dyDescent="0.25"/>
  <cols>
    <col min="1" max="1" width="5.42578125" bestFit="1" customWidth="1"/>
    <col min="2" max="2" width="28.5703125" bestFit="1" customWidth="1"/>
  </cols>
  <sheetData>
    <row r="1" spans="1:55" x14ac:dyDescent="0.25">
      <c r="A1" s="4" t="s">
        <v>9</v>
      </c>
    </row>
    <row r="2" spans="1:55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8</v>
      </c>
      <c r="I2" s="3" t="s">
        <v>15</v>
      </c>
      <c r="J2" s="3" t="s">
        <v>16</v>
      </c>
    </row>
    <row r="3" spans="1:55" x14ac:dyDescent="0.25">
      <c r="B3" t="s">
        <v>18</v>
      </c>
      <c r="C3" s="2"/>
      <c r="D3" s="2">
        <v>318.286</v>
      </c>
      <c r="E3" s="2"/>
      <c r="F3" s="2"/>
      <c r="G3" s="2"/>
      <c r="H3" s="2">
        <v>318.27600000000001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B4" t="s">
        <v>17</v>
      </c>
      <c r="C4" s="2"/>
      <c r="D4" s="2">
        <v>58.750999999999998</v>
      </c>
      <c r="E4" s="2"/>
      <c r="F4" s="2"/>
      <c r="G4" s="2"/>
      <c r="H4" s="2">
        <v>59.320999999999998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5">
      <c r="B5" t="s">
        <v>19</v>
      </c>
      <c r="C5" s="2"/>
      <c r="D5" s="2">
        <v>25.629000000000001</v>
      </c>
      <c r="E5" s="2"/>
      <c r="F5" s="2"/>
      <c r="G5" s="2"/>
      <c r="H5" s="2">
        <v>29.82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5">
      <c r="B6" s="1" t="s">
        <v>20</v>
      </c>
      <c r="C6" s="2"/>
      <c r="D6" s="5">
        <v>402.666</v>
      </c>
      <c r="E6" s="2"/>
      <c r="F6" s="2"/>
      <c r="G6" s="2"/>
      <c r="H6" s="5">
        <v>407.41699999999997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5">
      <c r="B7" t="s">
        <v>21</v>
      </c>
      <c r="C7" s="2"/>
      <c r="D7" s="2">
        <v>172.012</v>
      </c>
      <c r="E7" s="2"/>
      <c r="F7" s="2"/>
      <c r="G7" s="2"/>
      <c r="H7" s="2">
        <v>164.29400000000001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5">
      <c r="B8" t="s">
        <v>22</v>
      </c>
      <c r="C8" s="2"/>
      <c r="D8" s="2">
        <v>30.748999999999999</v>
      </c>
      <c r="E8" s="2"/>
      <c r="F8" s="2"/>
      <c r="G8" s="2"/>
      <c r="H8" s="2">
        <v>32.78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5">
      <c r="B9" t="s">
        <v>23</v>
      </c>
      <c r="C9" s="2">
        <f t="shared" ref="C9:G9" si="0">+C6-C7-C8</f>
        <v>0</v>
      </c>
      <c r="D9" s="2">
        <f t="shared" si="0"/>
        <v>199.905</v>
      </c>
      <c r="E9" s="2">
        <f t="shared" si="0"/>
        <v>0</v>
      </c>
      <c r="F9" s="2">
        <f t="shared" si="0"/>
        <v>0</v>
      </c>
      <c r="G9" s="2">
        <f t="shared" si="0"/>
        <v>0</v>
      </c>
      <c r="H9" s="2">
        <f>+H6-H7-H8</f>
        <v>210.34299999999996</v>
      </c>
      <c r="I9" s="2">
        <f t="shared" ref="I9:J9" si="1">+I6-I7-I8</f>
        <v>0</v>
      </c>
      <c r="J9" s="2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5">
      <c r="B10" t="s">
        <v>24</v>
      </c>
      <c r="C10" s="2"/>
      <c r="D10" s="2">
        <v>48.389000000000003</v>
      </c>
      <c r="E10" s="2"/>
      <c r="F10" s="2"/>
      <c r="G10" s="2"/>
      <c r="H10" s="2">
        <v>57.189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B11" t="s">
        <v>25</v>
      </c>
      <c r="C11" s="2"/>
      <c r="D11" s="2">
        <v>13.205</v>
      </c>
      <c r="E11" s="2"/>
      <c r="F11" s="2"/>
      <c r="G11" s="2"/>
      <c r="H11" s="2">
        <v>14.183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B12" t="s">
        <v>26</v>
      </c>
      <c r="C12" s="2"/>
      <c r="D12" s="2">
        <v>0.88800000000000001</v>
      </c>
      <c r="E12" s="2"/>
      <c r="F12" s="2"/>
      <c r="G12" s="2"/>
      <c r="H12" s="2">
        <v>-0.03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25">
      <c r="B13" t="s">
        <v>27</v>
      </c>
      <c r="C13" s="2">
        <f t="shared" ref="C13" si="2">+C9-SUM(C10:C12)</f>
        <v>0</v>
      </c>
      <c r="D13" s="2">
        <f>+D9-SUM(D10:D12)</f>
        <v>137.423</v>
      </c>
      <c r="E13" s="2">
        <f t="shared" ref="E13:I13" si="3">+E9-SUM(E10:E12)</f>
        <v>0</v>
      </c>
      <c r="F13" s="2">
        <f t="shared" si="3"/>
        <v>0</v>
      </c>
      <c r="G13" s="2">
        <f t="shared" si="3"/>
        <v>0</v>
      </c>
      <c r="H13" s="2">
        <f t="shared" si="3"/>
        <v>139.00099999999998</v>
      </c>
      <c r="I13" s="2">
        <f t="shared" si="3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25">
      <c r="B14" t="s">
        <v>28</v>
      </c>
      <c r="C14" s="2"/>
      <c r="D14" s="2">
        <v>1.083</v>
      </c>
      <c r="E14" s="2"/>
      <c r="F14" s="2"/>
      <c r="G14" s="2"/>
      <c r="H14" s="2">
        <v>0.36499999999999999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B15" t="s">
        <v>29</v>
      </c>
      <c r="C15" s="2"/>
      <c r="D15" s="2">
        <v>15.048999999999999</v>
      </c>
      <c r="E15" s="2"/>
      <c r="F15" s="2"/>
      <c r="G15" s="2"/>
      <c r="H15" s="2">
        <v>12.955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25">
      <c r="B16" t="s">
        <v>30</v>
      </c>
      <c r="C16" s="2"/>
      <c r="D16" s="2">
        <v>2.8460000000000001</v>
      </c>
      <c r="E16" s="2"/>
      <c r="F16" s="2"/>
      <c r="G16" s="2"/>
      <c r="H16" s="2">
        <v>-1.0449999999999999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2:55" x14ac:dyDescent="0.25">
      <c r="B17" t="s">
        <v>31</v>
      </c>
      <c r="C17" s="2">
        <f t="shared" ref="C17:G17" si="4">+C13+C14-C15+C16</f>
        <v>0</v>
      </c>
      <c r="D17" s="2">
        <f t="shared" si="4"/>
        <v>126.303</v>
      </c>
      <c r="E17" s="2">
        <f t="shared" si="4"/>
        <v>0</v>
      </c>
      <c r="F17" s="2">
        <f t="shared" si="4"/>
        <v>0</v>
      </c>
      <c r="G17" s="2">
        <f t="shared" si="4"/>
        <v>0</v>
      </c>
      <c r="H17" s="2">
        <f>+H13+H14-H15+H16</f>
        <v>125.36599999999999</v>
      </c>
      <c r="I17" s="2">
        <f t="shared" ref="I17" si="5">+I13+I14-I15+I16</f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2:55" x14ac:dyDescent="0.25">
      <c r="B18" t="s">
        <v>32</v>
      </c>
      <c r="C18" s="2"/>
      <c r="D18" s="2">
        <v>1.054</v>
      </c>
      <c r="E18" s="2"/>
      <c r="F18" s="2"/>
      <c r="G18" s="2"/>
      <c r="H18" s="2">
        <v>49.472999999999999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2:55" x14ac:dyDescent="0.25">
      <c r="B19" t="s">
        <v>33</v>
      </c>
      <c r="C19" s="2">
        <f t="shared" ref="C19:G19" si="6">+C17-C18</f>
        <v>0</v>
      </c>
      <c r="D19" s="2">
        <f t="shared" si="6"/>
        <v>125.249</v>
      </c>
      <c r="E19" s="2">
        <f t="shared" si="6"/>
        <v>0</v>
      </c>
      <c r="F19" s="2">
        <f t="shared" si="6"/>
        <v>0</v>
      </c>
      <c r="G19" s="2">
        <f t="shared" si="6"/>
        <v>0</v>
      </c>
      <c r="H19" s="2">
        <f>+H17-H18</f>
        <v>75.892999999999986</v>
      </c>
      <c r="I19" s="2">
        <f t="shared" ref="I19:J19" si="7">+I17-I18</f>
        <v>0</v>
      </c>
      <c r="J19" s="2">
        <f t="shared" si="7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2:55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2:55" x14ac:dyDescent="0.25">
      <c r="B21" t="s">
        <v>34</v>
      </c>
      <c r="C21" s="6" t="e">
        <f t="shared" ref="C21" si="8">+C19/C22</f>
        <v>#DIV/0!</v>
      </c>
      <c r="D21" s="6">
        <f>+D19/D22</f>
        <v>2.607778633742114</v>
      </c>
      <c r="E21" s="6" t="e">
        <f t="shared" ref="E21:J21" si="9">+E19/E22</f>
        <v>#DIV/0!</v>
      </c>
      <c r="F21" s="6" t="e">
        <f t="shared" si="9"/>
        <v>#DIV/0!</v>
      </c>
      <c r="G21" s="6" t="e">
        <f t="shared" si="9"/>
        <v>#DIV/0!</v>
      </c>
      <c r="H21" s="6">
        <f t="shared" si="9"/>
        <v>1.5701133730552794</v>
      </c>
      <c r="I21" s="6" t="e">
        <f t="shared" si="9"/>
        <v>#DIV/0!</v>
      </c>
      <c r="J21" s="6" t="e">
        <f t="shared" si="9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2:55" x14ac:dyDescent="0.25">
      <c r="B22" t="s">
        <v>2</v>
      </c>
      <c r="C22" s="2"/>
      <c r="D22" s="2">
        <v>48.029000000000003</v>
      </c>
      <c r="E22" s="2"/>
      <c r="F22" s="2"/>
      <c r="G22" s="2"/>
      <c r="H22" s="2">
        <v>48.335999999999999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2:55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2:5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2:5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2:5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2:5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2:5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2:5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2:5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2:5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2:5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3:5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3:5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3:5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3:5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3:5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3:5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3:5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3:5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3:5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3:5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3:5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3:5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3:5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3:5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3:5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3:5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3:5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3:5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3:5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3:5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3:5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3:5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3:5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3:5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3:5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3:5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3:5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3:5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3:5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3:5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3:5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3:5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3:5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3:5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3:5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3:5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3:5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3:5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3:5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3:5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3:5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3:5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3:5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3:5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3:5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3:5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3:5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3:5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3:5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3:5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3:5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3:5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3:5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3:5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3:5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3:5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3:5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3:5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:5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3:5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3:5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3:5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3:5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3:5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3:5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3:5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3:5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3:5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3:5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3:5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3:5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3:5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3:5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3:5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3:5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3:5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3:5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3:5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3:5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3:5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3:5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3:5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3:5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3:5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3:5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3:5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3:5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3:5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3:5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3:5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3:5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3:5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3:5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3:5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3:5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3:5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3:5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3:5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3:5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3:5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3:5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3:5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3:5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3:5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3:5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3:5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3:5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3:5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3:5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3:5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3:5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3:5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3:5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3:5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3:5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3:5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3:5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3:5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3:5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3:5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3:5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3:5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3:5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3:5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3:5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3:5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3:5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3:5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3:5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3:5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3:5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3:5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3:5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3:5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3:5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3:5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3:5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3:5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3:5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3:5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3:5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3:5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3:5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3:5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3:5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3:5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3:5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3:5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3:5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3:5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3:5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3:5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3:5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3:5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3:5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3:5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3:5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3:5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3:5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3:5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3:5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3:5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3:5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3:5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3:5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3:5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3:5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3:5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3:5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3:5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3:5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3:5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3:5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3:5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3:5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3:5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3:5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3:5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3:5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3:5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3:5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3:5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3:5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3:5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3:5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3:5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3:5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3:5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3:5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3:5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3:5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3:5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3:5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3:5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3:5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3:5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3:5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3:5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3:5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3:5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3:5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3:5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3:5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3:5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3:5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3:5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3:5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3:5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3:5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3:5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3:5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3:5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3:5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3:5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3:5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3:5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3:5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3:5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3:5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3:5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3:5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3:5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3:5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3:5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3:5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3:5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3:5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3:5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3:5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3:5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3:5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3:5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3:5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3:5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3:5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3:5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3:5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3:5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3:5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3:5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3:5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3:5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3:5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3:5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3:5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3:5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3:5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3:5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3:5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3:5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3:5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3:5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3:5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3:5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3:5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3:5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3:5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3:5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3:5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3:5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3:5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3:5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3:5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3:5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3:5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3:5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3:5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3:5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3:5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3:5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3:5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3:5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3:5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3:5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3:5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3:5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3:5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3:5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3:5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3:5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3:5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3:5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3:5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3:5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3:5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3:5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3:5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3:5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3:5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3:5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3:5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3:5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3:5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3:5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3:5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3:5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3:5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3:5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3:5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3:5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3:5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3:5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3:5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3:5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3:5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3:5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3:5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3:5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3:5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3:5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3:5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3:5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3:5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</sheetData>
  <hyperlinks>
    <hyperlink ref="A1" location="Main!A1" display="Main" xr:uid="{5C564B53-F6C8-4443-8287-8257AA3B57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2025-03-21T12:24:49Z</dcterms:created>
  <dcterms:modified xsi:type="dcterms:W3CDTF">2025-03-21T13:09:19Z</dcterms:modified>
</cp:coreProperties>
</file>