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DFD63D5-9DF9-4722-9CF1-4AFD92368A24}" xr6:coauthVersionLast="47" xr6:coauthVersionMax="47" xr10:uidLastSave="{00000000-0000-0000-0000-000000000000}"/>
  <bookViews>
    <workbookView xWindow="19095" yWindow="0" windowWidth="19410" windowHeight="20925" xr2:uid="{17B54802-C3B5-4CDF-8C3B-A28A0C67A2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C24" i="2"/>
  <c r="F24" i="2"/>
  <c r="I7" i="1"/>
  <c r="I6" i="1"/>
  <c r="I5" i="1"/>
  <c r="E20" i="2"/>
  <c r="D20" i="2"/>
  <c r="D22" i="2" s="1"/>
  <c r="C20" i="2"/>
  <c r="E22" i="2"/>
  <c r="C22" i="2"/>
  <c r="F22" i="2"/>
  <c r="F20" i="2"/>
  <c r="D17" i="2"/>
  <c r="D18" i="2" s="1"/>
  <c r="E18" i="2"/>
  <c r="C18" i="2"/>
  <c r="F18" i="2"/>
  <c r="F17" i="2"/>
  <c r="E13" i="2"/>
  <c r="D13" i="2"/>
  <c r="C13" i="2"/>
  <c r="F13" i="2"/>
  <c r="E8" i="2"/>
  <c r="D8" i="2"/>
  <c r="C8" i="2"/>
  <c r="F8" i="2"/>
  <c r="E6" i="2"/>
  <c r="D6" i="2"/>
  <c r="C6" i="2"/>
  <c r="F6" i="2"/>
  <c r="I4" i="1"/>
</calcChain>
</file>

<file path=xl/sharedStrings.xml><?xml version="1.0" encoding="utf-8"?>
<sst xmlns="http://schemas.openxmlformats.org/spreadsheetml/2006/main" count="39" uniqueCount="35">
  <si>
    <t>Nexstar Media Group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</si>
  <si>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</si>
  <si>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</si>
  <si>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</si>
  <si>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</si>
  <si>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</si>
  <si>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</si>
  <si>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</si>
  <si>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</si>
  <si>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Notes</t>
  </si>
  <si>
    <t>Main</t>
  </si>
  <si>
    <t>FY21</t>
  </si>
  <si>
    <t>FY22</t>
  </si>
  <si>
    <t>FY23</t>
  </si>
  <si>
    <t>FY24</t>
  </si>
  <si>
    <t>Distribution</t>
  </si>
  <si>
    <t>Advertising</t>
  </si>
  <si>
    <t>Other</t>
  </si>
  <si>
    <t>Revenue</t>
  </si>
  <si>
    <t>COGS</t>
  </si>
  <si>
    <t>Gross Profit</t>
  </si>
  <si>
    <t>SG&amp;A</t>
  </si>
  <si>
    <t>D&amp;A</t>
  </si>
  <si>
    <t>Goodwill Impairment</t>
  </si>
  <si>
    <t>Other Income</t>
  </si>
  <si>
    <t>Operating Income</t>
  </si>
  <si>
    <t>Net Income to Group</t>
  </si>
  <si>
    <t>Income from subsidaries</t>
  </si>
  <si>
    <t>Interest Expense</t>
  </si>
  <si>
    <t>Pension expenses</t>
  </si>
  <si>
    <t>Pretax Income</t>
  </si>
  <si>
    <t>Tax Expense</t>
  </si>
  <si>
    <t>Net Income</t>
  </si>
  <si>
    <t>Minority Interest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</si>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</sst>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854-57AB-4C2D-B701-D453FA38F326}">
  <dimension ref="A1:J9"/>
  <sheetViews>
    <sheetView tabSelected="1" zoomScale="200" zoomScaleNormal="200" workbookViewId="0">
      <selection activeCell="I10" sqref="I10:I11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183.2</v>
      </c>
    </row>
    <row r="3" spans="1:10" x14ac:dyDescent="0.25">
      <c r="H3" t="s">
        <v>3</v>
      </c>
      <c r="I3" s="2">
        <v>30.509205999999999</v>
      </c>
      <c r="J3" s="3" t="s">
        <v>8</v>
      </c>
    </row>
    <row r="4" spans="1:10" x14ac:dyDescent="0.25">
      <c r="H4" t="s">
        <v>4</v>
      </c>
      <c r="I4" s="6">
        <f>+I2*I3</f>
        <v>5589.2865391999994</v>
      </c>
    </row>
    <row r="5" spans="1:10" x14ac:dyDescent="0.25">
      <c r="H5" t="s">
        <v>5</v>
      </c>
      <c r="I5" s="6">
        <f>144+0</f>
        <v>144</v>
      </c>
      <c r="J5" s="3" t="s">
        <v>8</v>
      </c>
    </row>
    <row r="6" spans="1:10" x14ac:dyDescent="0.25">
      <c r="H6" t="s">
        <v>6</v>
      </c>
      <c r="I6" s="6">
        <f>6399+124</f>
        <v>6523</v>
      </c>
      <c r="J6" s="3" t="s">
        <v>8</v>
      </c>
    </row>
    <row r="7" spans="1:10" x14ac:dyDescent="0.25">
      <c r="H7" t="s">
        <v>7</v>
      </c>
      <c r="I7" s="6">
        <f>+I4-I5+I6</f>
        <v>11968.286539199999</v>
      </c>
    </row>
    <row r="9" spans="1:10" x14ac:dyDescent="0.25">
      <c r="B9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078E-C5E6-4E0D-A8F1-E84D20C0C933}">
  <dimension ref="A1:AU603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6" sqref="D26"/>
    </sheetView>
  </sheetViews>
  <sheetFormatPr defaultRowHeight="15" x14ac:dyDescent="0.25"/>
  <cols>
    <col min="1" max="1" width="5.42578125" bestFit="1" customWidth="1"/>
    <col min="2" max="2" width="26.5703125" customWidth="1"/>
  </cols>
  <sheetData>
    <row r="1" spans="1:47" x14ac:dyDescent="0.25">
      <c r="A1" s="5" t="s">
        <v>10</v>
      </c>
    </row>
    <row r="2" spans="1:47" x14ac:dyDescent="0.25">
      <c r="C2" s="3" t="s">
        <v>11</v>
      </c>
      <c r="D2" s="3" t="s">
        <v>12</v>
      </c>
      <c r="E2" s="3" t="s">
        <v>13</v>
      </c>
      <c r="F2" s="3" t="s">
        <v>14</v>
      </c>
    </row>
    <row r="3" spans="1:47" x14ac:dyDescent="0.25">
      <c r="B3" t="s">
        <v>15</v>
      </c>
      <c r="C3" s="6"/>
      <c r="D3" s="6">
        <v>2571</v>
      </c>
      <c r="E3" s="6">
        <v>2727</v>
      </c>
      <c r="F3" s="6">
        <v>2928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B4" t="s">
        <v>16</v>
      </c>
      <c r="C4" s="6"/>
      <c r="D4" s="6">
        <v>2589</v>
      </c>
      <c r="E4" s="6">
        <v>2121</v>
      </c>
      <c r="F4" s="6">
        <v>2415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B5" t="s">
        <v>17</v>
      </c>
      <c r="C5" s="6"/>
      <c r="D5" s="6">
        <v>51</v>
      </c>
      <c r="E5" s="6">
        <v>85</v>
      </c>
      <c r="F5" s="6">
        <v>64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B6" s="1" t="s">
        <v>18</v>
      </c>
      <c r="C6" s="7">
        <f t="shared" ref="C6:E6" si="0">+SUM(C3:C5)</f>
        <v>0</v>
      </c>
      <c r="D6" s="7">
        <f t="shared" si="0"/>
        <v>5211</v>
      </c>
      <c r="E6" s="7">
        <f t="shared" si="0"/>
        <v>4933</v>
      </c>
      <c r="F6" s="7">
        <f>+SUM(F3:F5)</f>
        <v>5407</v>
      </c>
      <c r="G6" s="7"/>
      <c r="H6" s="7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B7" t="s">
        <v>19</v>
      </c>
      <c r="C7" s="6"/>
      <c r="D7" s="6">
        <v>2005</v>
      </c>
      <c r="E7" s="6">
        <v>2153</v>
      </c>
      <c r="F7" s="6">
        <v>2221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B8" t="s">
        <v>20</v>
      </c>
      <c r="C8" s="6">
        <f t="shared" ref="C8:E8" si="1">+C6-C7</f>
        <v>0</v>
      </c>
      <c r="D8" s="6">
        <f t="shared" si="1"/>
        <v>3206</v>
      </c>
      <c r="E8" s="6">
        <f t="shared" si="1"/>
        <v>2780</v>
      </c>
      <c r="F8" s="6">
        <f>+F6-F7</f>
        <v>3186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B9" t="s">
        <v>21</v>
      </c>
      <c r="C9" s="6"/>
      <c r="D9" s="6">
        <v>1098</v>
      </c>
      <c r="E9" s="6">
        <v>1098</v>
      </c>
      <c r="F9" s="6">
        <v>1088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B10" t="s">
        <v>22</v>
      </c>
      <c r="C10" s="6"/>
      <c r="D10" s="6">
        <v>662</v>
      </c>
      <c r="E10" s="6">
        <v>941</v>
      </c>
      <c r="F10" s="6">
        <v>808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B11" t="s">
        <v>23</v>
      </c>
      <c r="C11" s="6"/>
      <c r="D11" s="6">
        <v>133</v>
      </c>
      <c r="E11" s="6">
        <v>35</v>
      </c>
      <c r="F11" s="6">
        <v>24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B12" t="s">
        <v>24</v>
      </c>
      <c r="C12" s="6"/>
      <c r="D12" s="6">
        <v>-1</v>
      </c>
      <c r="E12" s="6">
        <v>2</v>
      </c>
      <c r="F12" s="6">
        <v>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B13" t="s">
        <v>25</v>
      </c>
      <c r="C13" s="6">
        <f t="shared" ref="C13:E13" si="2">+C8-C9-C10-C11+C12</f>
        <v>0</v>
      </c>
      <c r="D13" s="6">
        <f t="shared" si="2"/>
        <v>1312</v>
      </c>
      <c r="E13" s="6">
        <f t="shared" si="2"/>
        <v>708</v>
      </c>
      <c r="F13" s="6">
        <f>+F8-F9-F10-F11+F12</f>
        <v>1268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B14" t="s">
        <v>27</v>
      </c>
      <c r="C14" s="6"/>
      <c r="D14" s="6">
        <v>153</v>
      </c>
      <c r="E14" s="6">
        <v>104</v>
      </c>
      <c r="F14" s="6">
        <v>70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B15" t="s">
        <v>28</v>
      </c>
      <c r="C15" s="6"/>
      <c r="D15" s="6">
        <v>337</v>
      </c>
      <c r="E15" s="6">
        <v>447</v>
      </c>
      <c r="F15" s="6">
        <v>444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B16" t="s">
        <v>29</v>
      </c>
      <c r="C16" s="6"/>
      <c r="D16" s="6">
        <v>43</v>
      </c>
      <c r="E16" s="6">
        <v>36</v>
      </c>
      <c r="F16" s="6">
        <v>27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2:47" x14ac:dyDescent="0.25">
      <c r="B17" t="s">
        <v>17</v>
      </c>
      <c r="C17" s="6"/>
      <c r="D17" s="6">
        <f>56-10</f>
        <v>46</v>
      </c>
      <c r="E17" s="6">
        <v>0</v>
      </c>
      <c r="F17" s="6">
        <f>40-2</f>
        <v>38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2:47" x14ac:dyDescent="0.25">
      <c r="B18" t="s">
        <v>30</v>
      </c>
      <c r="C18" s="6">
        <f t="shared" ref="C18:E18" si="3">+C13+C14-C15+C16+C17</f>
        <v>0</v>
      </c>
      <c r="D18" s="6">
        <f t="shared" si="3"/>
        <v>1217</v>
      </c>
      <c r="E18" s="6">
        <f t="shared" si="3"/>
        <v>401</v>
      </c>
      <c r="F18" s="6">
        <f>+F13+F14-F15+F16+F17</f>
        <v>959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2:47" x14ac:dyDescent="0.25">
      <c r="B19" t="s">
        <v>31</v>
      </c>
      <c r="C19" s="6"/>
      <c r="D19" s="6">
        <v>274</v>
      </c>
      <c r="E19" s="6">
        <v>131</v>
      </c>
      <c r="F19" s="6">
        <v>276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2:47" x14ac:dyDescent="0.25">
      <c r="B20" t="s">
        <v>32</v>
      </c>
      <c r="C20" s="6">
        <f t="shared" ref="C20:E20" si="4">+C18-C19</f>
        <v>0</v>
      </c>
      <c r="D20" s="6">
        <f t="shared" si="4"/>
        <v>943</v>
      </c>
      <c r="E20" s="6">
        <f t="shared" si="4"/>
        <v>270</v>
      </c>
      <c r="F20" s="6">
        <f>+F18-F19</f>
        <v>683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2:47" x14ac:dyDescent="0.25">
      <c r="B21" t="s">
        <v>33</v>
      </c>
      <c r="C21" s="6"/>
      <c r="D21" s="6">
        <v>-28</v>
      </c>
      <c r="E21" s="6">
        <v>-76</v>
      </c>
      <c r="F21" s="6">
        <v>-39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2:47" x14ac:dyDescent="0.25">
      <c r="B22" t="s">
        <v>26</v>
      </c>
      <c r="C22" s="6">
        <f t="shared" ref="C22:E22" si="5">+C20-C21</f>
        <v>0</v>
      </c>
      <c r="D22" s="6">
        <f t="shared" si="5"/>
        <v>971</v>
      </c>
      <c r="E22" s="6">
        <f t="shared" si="5"/>
        <v>346</v>
      </c>
      <c r="F22" s="6">
        <f>+F20-F21</f>
        <v>722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2:47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2:47" x14ac:dyDescent="0.25">
      <c r="B24" t="s">
        <v>34</v>
      </c>
      <c r="C24" s="8" t="e">
        <f t="shared" ref="C24:E24" si="6">+C22/C25</f>
        <v>#DIV/0!</v>
      </c>
      <c r="D24" s="8">
        <f t="shared" si="6"/>
        <v>24.676611857988771</v>
      </c>
      <c r="E24" s="8">
        <f t="shared" si="6"/>
        <v>9.7969816235807112</v>
      </c>
      <c r="F24" s="8">
        <f>+F22/F25</f>
        <v>22.345331311318127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2:47" x14ac:dyDescent="0.25">
      <c r="B25" t="s">
        <v>3</v>
      </c>
      <c r="C25" s="2"/>
      <c r="D25" s="2">
        <v>39.348999999999997</v>
      </c>
      <c r="E25" s="2">
        <v>35.317</v>
      </c>
      <c r="F25" s="2">
        <v>32.311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2:47" x14ac:dyDescent="0.25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2:47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2:47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2:47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2:47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2:47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2:47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3:47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3:47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3:47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3:47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3:47" x14ac:dyDescent="0.2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3:47" x14ac:dyDescent="0.25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3:47" x14ac:dyDescent="0.2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3:47" x14ac:dyDescent="0.2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3:47" x14ac:dyDescent="0.2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3:47" x14ac:dyDescent="0.2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3:47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3:47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3:47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3:47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3:47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3:47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3:47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3:47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3:47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3:47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3:47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3:47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3:47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3:47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3:47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3:47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3:47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3:47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3:47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3:47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3:47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3:47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3:47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3:47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3:47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3:47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3:47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3:47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3:47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3:47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3:47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3:47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3:47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3:47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3:47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3:47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3:47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3:47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3:47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3:47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3:47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3:47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3:47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3:47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3:47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3:47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3:47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3:47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3:47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3:47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3:47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3:47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3:47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3:47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3:47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3:47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3:47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3:47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3:47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3:47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3:47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3:47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3:47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3:47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3:47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3:47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3:47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3:47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3:47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3:47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3:47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3:47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3:47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3:47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3:47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3:47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3:47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3:47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3:47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3:47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3:47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3:47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3:47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3:47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3:47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3:47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3:47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3:47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3:47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3:47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3:47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3:47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3:47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3:47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3:47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3:47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3:47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3:47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3:47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3:47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3:47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3:47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3:47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3:47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3:47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3:47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3:47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3:47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3:47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3:47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3:47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3:47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3:47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3:47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3:47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3:47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3:47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3:47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3:47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3:47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3:47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3:47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3:47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3:47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3:47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3:47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3:47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3:47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3:47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3:47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3:47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3:47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3:47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3:47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3:47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3:47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3:47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3:47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3:47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3:47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3:47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3:47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3:47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3:47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3:4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3:4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3:4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3:4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3:4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3:4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3:4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3:4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3:4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3:4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3:4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3:4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3:4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3:4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3:4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3:4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3:4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3:4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3:4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3:4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3:4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3:4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3:4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3:4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3:4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3:4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3:4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3:4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3:4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3:4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3:4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3:4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3:4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3:4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3:4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3:4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3:4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3:4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3:4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3:4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3:4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3:4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3:4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3:4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3:4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3:4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3:4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3:4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3:4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3:4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3:4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3:4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3:4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3:4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3:4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3:4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3:4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3:4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3:4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3:4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3:4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3:4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3:4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3:4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3:4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3:4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3:4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3:4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3:4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3:4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3:4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3:4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3:4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3:4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3:4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3:4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3:4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3:4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3:4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3:4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3:4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3:4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3:4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3:4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3:4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3:4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3:4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3:4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3:4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3:4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3:4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3:4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3:4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3:4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3:4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3:4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3:4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3:4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3:4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3:4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3:4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3:4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3:4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3:4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3:4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3:4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3:4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3:4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3:4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3:4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3:4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3:4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3:4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3:4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3:4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3:4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3:4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3:4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3:4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3:4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3:4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3:4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3:4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3:4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3:4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3:4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3:4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3:4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3:4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3:4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3:4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3:4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3:4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3:4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3:4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3:4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3:4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3:4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3:4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3:4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3:4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3:4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3:4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3:4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3:4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3:4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3:4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3:4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3:4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3:4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3:4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3:4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3:4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3:4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3:4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3:4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3:4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3:4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3:4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3:4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3:4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3:4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3:4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3:4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3:4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3:4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3:4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3:4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3:4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3:4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3:4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3:4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3:4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3:4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3:4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3:4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3:4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3:4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3:4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3:4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3:4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3:4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3:4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3:4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3:4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3:4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3:4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3:4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3:4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3:4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3:4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3:4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3:4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3:4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3:4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3:4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3:4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3:4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3:4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3:4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3:4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3:4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3:4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3:4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3:4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3:4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3:4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3:4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3:4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3:4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3:4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3:4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3:4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3:4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3:4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3:4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3:4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3:4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3:4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3:4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3:4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3:4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3:4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3:4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3:4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3:4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3:4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3:4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3:4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3:4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3:4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3:4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3:4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3:4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3:4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3:4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3:4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3:4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3:4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3:4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3:4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3:4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3:4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3:4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3:4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3:4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3:4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3:4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3:4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3:4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3:4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3:4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3:4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3:4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3:4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3:4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3:4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3:47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3:47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3:47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3:47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3:47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3:47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3:47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3:47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3:47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3:47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3:47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3:47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3:47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3:47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3:47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3:47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3:47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3:47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3:47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3:47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3:47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3:47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3:47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3:47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3:47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3:47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3:47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3:47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3:47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3:47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3:47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3:47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3:47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3:47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3:47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3:47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3:47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3:47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3:47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3:47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3:47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3:47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3:47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3:47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3:47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3:47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3:47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3:47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3:47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3:47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3:47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3:47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3:47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3:47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3:47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3:47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3:47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3:47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3:47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3:47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3:47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3:47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3:47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3:47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3:47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3:47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3:47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3:47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3:47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3:47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3:47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3:47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3:47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3:47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3:47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3:47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3:47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3:47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3:47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3:47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3:47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3:47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3:47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3:47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3:47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3:47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3:47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3:47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3:47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3:47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3:47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3:47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3:47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3:47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3:47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3:47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3:47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3:47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3:47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3:47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3:47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3:47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3:47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3:47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3:47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3:47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3:47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3:47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3:47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3:47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3:47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3:47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3:47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3:47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3:47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3:47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3:47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3:47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3:47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3:47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3:47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3:47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3:47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3:47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3:47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3:47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3:47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3:47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3:47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3:47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3:47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3:47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3:47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3:47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3:47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3:47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3:47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3:47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3:47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3:47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3:47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3:47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3:47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3:47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3:47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3:47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3:47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3:47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3:47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3:47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3:47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3:47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3:47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3:47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3:47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3:47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3:47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3:47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3:47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3:47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</sheetData>
  <hyperlinks>
    <hyperlink ref="A1" location="Main!A1" display="Main" xr:uid="{FBC15856-BA3B-4E69-97E5-CE8B19FF94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2025-03-27T12:24:30Z</dcterms:created>
  <dcterms:modified xsi:type="dcterms:W3CDTF">2025-03-27T12:40:14Z</dcterms:modified>
</cp:coreProperties>
</file>