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B0215C6-563F-4F66-B51D-DE54AB68037D}" xr6:coauthVersionLast="47" xr6:coauthVersionMax="47" xr10:uidLastSave="{00000000-0000-0000-0000-000000000000}"/>
  <bookViews>
    <workbookView xWindow="-105" yWindow="0" windowWidth="19410" windowHeight="20925" xr2:uid="{6E56F192-C415-4198-BD74-4EB453469D1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2" l="1"/>
  <c r="K28" i="2"/>
  <c r="J28" i="2"/>
  <c r="I28" i="2"/>
  <c r="O25" i="2"/>
  <c r="L25" i="2"/>
  <c r="K25" i="2"/>
  <c r="J25" i="2"/>
  <c r="I25" i="2"/>
  <c r="H25" i="2"/>
  <c r="M6" i="2"/>
  <c r="M28" i="2" s="1"/>
  <c r="N6" i="2"/>
  <c r="N8" i="2" s="1"/>
  <c r="N14" i="2" s="1"/>
  <c r="N17" i="2" s="1"/>
  <c r="N19" i="2" s="1"/>
  <c r="N21" i="2" s="1"/>
  <c r="N23" i="2" s="1"/>
  <c r="N25" i="2" s="1"/>
  <c r="I6" i="1"/>
  <c r="I4" i="1"/>
  <c r="E4" i="1"/>
  <c r="N28" i="2" l="1"/>
  <c r="M8" i="2"/>
  <c r="M14" i="2" s="1"/>
  <c r="M17" i="2" s="1"/>
  <c r="M19" i="2" s="1"/>
  <c r="M21" i="2" s="1"/>
  <c r="M23" i="2" s="1"/>
  <c r="M25" i="2" s="1"/>
  <c r="I7" i="1"/>
</calcChain>
</file>

<file path=xl/sharedStrings.xml><?xml version="1.0" encoding="utf-8"?>
<sst xmlns="http://schemas.openxmlformats.org/spreadsheetml/2006/main" count="61" uniqueCount="57">
  <si>
    <t>PPH.JO</t>
  </si>
  <si>
    <t>IR</t>
  </si>
  <si>
    <t>Price</t>
  </si>
  <si>
    <t>Shares</t>
  </si>
  <si>
    <t>MC</t>
  </si>
  <si>
    <t>Cash</t>
  </si>
  <si>
    <t>Debt</t>
  </si>
  <si>
    <t>EV</t>
  </si>
  <si>
    <t>Pepkor Holdings</t>
  </si>
  <si>
    <t>EFY</t>
  </si>
  <si>
    <t>BFY</t>
  </si>
  <si>
    <t>Brands</t>
  </si>
  <si>
    <t>PEP</t>
  </si>
  <si>
    <t>PEP Africa</t>
  </si>
  <si>
    <t>Ackermans</t>
  </si>
  <si>
    <t>Pepkor Speciality</t>
  </si>
  <si>
    <t>Avendia</t>
  </si>
  <si>
    <t>numbers in mio RM</t>
  </si>
  <si>
    <t>Q424</t>
  </si>
  <si>
    <t>Main</t>
  </si>
  <si>
    <t>Q124</t>
  </si>
  <si>
    <t>Q224</t>
  </si>
  <si>
    <t>Q324</t>
  </si>
  <si>
    <t>FY18</t>
  </si>
  <si>
    <t>FY19</t>
  </si>
  <si>
    <t>FY20</t>
  </si>
  <si>
    <t>FY21</t>
  </si>
  <si>
    <t>FY22</t>
  </si>
  <si>
    <t>FY23</t>
  </si>
  <si>
    <t>FY24</t>
  </si>
  <si>
    <t>FY25</t>
  </si>
  <si>
    <t>Retail Revenue</t>
  </si>
  <si>
    <t>Financial Revenue</t>
  </si>
  <si>
    <t>Insurance Revenue</t>
  </si>
  <si>
    <t>COGS</t>
  </si>
  <si>
    <t>Gross Profit</t>
  </si>
  <si>
    <t>Other Income</t>
  </si>
  <si>
    <t>Operating Expenses</t>
  </si>
  <si>
    <t>Debtors Cost</t>
  </si>
  <si>
    <t>D&amp;A</t>
  </si>
  <si>
    <t>Capital Items</t>
  </si>
  <si>
    <t>Operating Income</t>
  </si>
  <si>
    <t>Interest Expense</t>
  </si>
  <si>
    <t>Interest Income</t>
  </si>
  <si>
    <t>Pretax Income</t>
  </si>
  <si>
    <t>Tax Expense</t>
  </si>
  <si>
    <t>Income from Con. Operations</t>
  </si>
  <si>
    <t>Loss from discon. Operations</t>
  </si>
  <si>
    <t>Net Income</t>
  </si>
  <si>
    <t>Minority Interest Share</t>
  </si>
  <si>
    <t xml:space="preserve">Net Income to Group </t>
  </si>
  <si>
    <t>EPS</t>
  </si>
  <si>
    <t>Revenue Growth</t>
  </si>
  <si>
    <t xml:space="preserve">Gross Margin </t>
  </si>
  <si>
    <t xml:space="preserve">Operating Margin </t>
  </si>
  <si>
    <t>Tax Rate</t>
  </si>
  <si>
    <t>Share of Profit by Associated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</si>
</sst>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" fontId="0" fillId="0" borderId="0" xfId="0" applyNumberFormat="1"/>
    <xf numFmtId="0" fontId="3" fillId="0" borderId="0" xfId="2"/>
    <xf numFmtId="16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pkor.co.za/investor-present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0E2A-DD0F-44B4-9B69-EB6E2C9AFDCC}">
  <dimension ref="A1:J12"/>
  <sheetViews>
    <sheetView tabSelected="1" topLeftCell="B1" zoomScale="200" zoomScaleNormal="200" workbookViewId="0">
      <selection activeCell="I6" sqref="I6"/>
    </sheetView>
  </sheetViews>
  <sheetFormatPr defaultRowHeight="15" x14ac:dyDescent="0.25"/>
  <cols>
    <col min="1" max="1" width="3.28515625" customWidth="1"/>
  </cols>
  <sheetData>
    <row r="1" spans="1:10" x14ac:dyDescent="0.25">
      <c r="A1" s="1" t="s">
        <v>8</v>
      </c>
    </row>
    <row r="2" spans="1:10" x14ac:dyDescent="0.25">
      <c r="A2" t="s">
        <v>17</v>
      </c>
      <c r="H2" t="s">
        <v>2</v>
      </c>
      <c r="I2">
        <v>27.8</v>
      </c>
    </row>
    <row r="3" spans="1:10" x14ac:dyDescent="0.25">
      <c r="H3" t="s">
        <v>3</v>
      </c>
      <c r="I3" s="5">
        <v>3672</v>
      </c>
      <c r="J3" s="6" t="s">
        <v>18</v>
      </c>
    </row>
    <row r="4" spans="1:10" x14ac:dyDescent="0.25">
      <c r="B4" t="s">
        <v>0</v>
      </c>
      <c r="D4" t="s">
        <v>10</v>
      </c>
      <c r="E4" s="4">
        <f>+E5-MONTH(12)</f>
        <v>45929</v>
      </c>
      <c r="H4" t="s">
        <v>4</v>
      </c>
      <c r="I4" s="5">
        <f>+I2*I3</f>
        <v>102081.60000000001</v>
      </c>
    </row>
    <row r="5" spans="1:10" x14ac:dyDescent="0.25">
      <c r="B5" s="3" t="s">
        <v>1</v>
      </c>
      <c r="D5" t="s">
        <v>9</v>
      </c>
      <c r="E5" s="4">
        <v>45930</v>
      </c>
      <c r="H5" t="s">
        <v>5</v>
      </c>
      <c r="I5" s="5">
        <v>4793</v>
      </c>
      <c r="J5" s="6" t="s">
        <v>18</v>
      </c>
    </row>
    <row r="6" spans="1:10" x14ac:dyDescent="0.25">
      <c r="H6" t="s">
        <v>6</v>
      </c>
      <c r="I6" s="5">
        <f>526+2791+8742</f>
        <v>12059</v>
      </c>
      <c r="J6" s="6" t="s">
        <v>18</v>
      </c>
    </row>
    <row r="7" spans="1:10" x14ac:dyDescent="0.25">
      <c r="B7" t="s">
        <v>11</v>
      </c>
      <c r="H7" t="s">
        <v>7</v>
      </c>
      <c r="I7" s="5">
        <f>+I4-I5+I6</f>
        <v>109347.6</v>
      </c>
    </row>
    <row r="8" spans="1:10" x14ac:dyDescent="0.25">
      <c r="B8" t="s">
        <v>12</v>
      </c>
    </row>
    <row r="9" spans="1:10" x14ac:dyDescent="0.25">
      <c r="B9" t="s">
        <v>13</v>
      </c>
    </row>
    <row r="10" spans="1:10" x14ac:dyDescent="0.25">
      <c r="B10" t="s">
        <v>14</v>
      </c>
    </row>
    <row r="11" spans="1:10" x14ac:dyDescent="0.25">
      <c r="B11" t="s">
        <v>15</v>
      </c>
    </row>
    <row r="12" spans="1:10" x14ac:dyDescent="0.25">
      <c r="B12" t="s">
        <v>16</v>
      </c>
    </row>
  </sheetData>
  <hyperlinks>
    <hyperlink ref="B5" r:id="rId1" xr:uid="{B2FE3225-9741-4919-BAAA-A2F0CE0DBA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935E-FB9C-4345-B9CC-D40ADE5865B2}">
  <dimension ref="A1:AY345"/>
  <sheetViews>
    <sheetView zoomScale="200" zoomScaleNormal="200" workbookViewId="0">
      <pane xSplit="2" ySplit="2" topLeftCell="I5" activePane="bottomRight" state="frozen"/>
      <selection pane="topRight" activeCell="C1" sqref="C1"/>
      <selection pane="bottomLeft" activeCell="A3" sqref="A3"/>
      <selection pane="bottomRight" activeCell="B14" sqref="B14"/>
    </sheetView>
  </sheetViews>
  <sheetFormatPr defaultRowHeight="15" x14ac:dyDescent="0.25"/>
  <cols>
    <col min="1" max="1" width="5.42578125" bestFit="1" customWidth="1"/>
    <col min="2" max="2" width="32" customWidth="1"/>
  </cols>
  <sheetData>
    <row r="1" spans="1:51" x14ac:dyDescent="0.25">
      <c r="A1" s="3" t="s">
        <v>19</v>
      </c>
    </row>
    <row r="2" spans="1:51" x14ac:dyDescent="0.25">
      <c r="C2" s="6" t="s">
        <v>20</v>
      </c>
      <c r="D2" s="6" t="s">
        <v>21</v>
      </c>
      <c r="E2" s="6" t="s">
        <v>22</v>
      </c>
      <c r="F2" s="6" t="s">
        <v>18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</row>
    <row r="3" spans="1:51" x14ac:dyDescent="0.25">
      <c r="B3" t="s">
        <v>31</v>
      </c>
      <c r="C3" s="5"/>
      <c r="D3" s="5"/>
      <c r="E3" s="5"/>
      <c r="F3" s="5"/>
      <c r="G3" s="5"/>
      <c r="H3" s="5"/>
      <c r="I3" s="5"/>
      <c r="J3" s="5"/>
      <c r="K3" s="5"/>
      <c r="L3" s="5"/>
      <c r="M3" s="5">
        <v>75788</v>
      </c>
      <c r="N3" s="5">
        <v>80714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x14ac:dyDescent="0.25">
      <c r="B4" t="s">
        <v>32</v>
      </c>
      <c r="C4" s="5"/>
      <c r="D4" s="5"/>
      <c r="E4" s="5"/>
      <c r="F4" s="5"/>
      <c r="G4" s="5"/>
      <c r="H4" s="5"/>
      <c r="I4" s="5"/>
      <c r="J4" s="5"/>
      <c r="K4" s="5"/>
      <c r="L4" s="5"/>
      <c r="M4" s="5">
        <v>2801</v>
      </c>
      <c r="N4" s="5">
        <v>3957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x14ac:dyDescent="0.25">
      <c r="B5" t="s">
        <v>33</v>
      </c>
      <c r="C5" s="5"/>
      <c r="D5" s="5"/>
      <c r="E5" s="5"/>
      <c r="F5" s="5"/>
      <c r="G5" s="5"/>
      <c r="H5" s="5"/>
      <c r="I5" s="5"/>
      <c r="J5" s="5"/>
      <c r="K5" s="5"/>
      <c r="L5" s="5"/>
      <c r="M5" s="5">
        <v>371</v>
      </c>
      <c r="N5" s="5">
        <v>465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x14ac:dyDescent="0.25">
      <c r="B6" t="s">
        <v>34</v>
      </c>
      <c r="C6" s="5"/>
      <c r="D6" s="5"/>
      <c r="E6" s="5"/>
      <c r="F6" s="5"/>
      <c r="G6" s="5"/>
      <c r="H6" s="5"/>
      <c r="I6" s="5"/>
      <c r="J6" s="5"/>
      <c r="K6" s="5"/>
      <c r="L6" s="5"/>
      <c r="M6" s="7">
        <f>+SUM(M3:M5)</f>
        <v>78960</v>
      </c>
      <c r="N6" s="7">
        <f>+SUM(N3:N5)</f>
        <v>85136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x14ac:dyDescent="0.25">
      <c r="B7" t="s">
        <v>35</v>
      </c>
      <c r="C7" s="5"/>
      <c r="D7" s="5"/>
      <c r="E7" s="5"/>
      <c r="F7" s="5"/>
      <c r="G7" s="5"/>
      <c r="H7" s="5"/>
      <c r="I7" s="5"/>
      <c r="J7" s="5"/>
      <c r="K7" s="5"/>
      <c r="L7" s="5"/>
      <c r="M7" s="5">
        <v>50226</v>
      </c>
      <c r="N7" s="5">
        <v>52527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x14ac:dyDescent="0.25">
      <c r="B8" t="s">
        <v>36</v>
      </c>
      <c r="C8" s="5"/>
      <c r="D8" s="5"/>
      <c r="E8" s="5"/>
      <c r="F8" s="5"/>
      <c r="G8" s="5"/>
      <c r="H8" s="5"/>
      <c r="I8" s="5"/>
      <c r="J8" s="5"/>
      <c r="K8" s="5"/>
      <c r="L8" s="5"/>
      <c r="M8" s="5">
        <f>+M6-M7</f>
        <v>28734</v>
      </c>
      <c r="N8" s="5">
        <f>+N6-N7</f>
        <v>32609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x14ac:dyDescent="0.25">
      <c r="B9" t="s">
        <v>37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v>1176</v>
      </c>
      <c r="N9" s="5">
        <v>1034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x14ac:dyDescent="0.25">
      <c r="B10" t="s">
        <v>38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14810</v>
      </c>
      <c r="N10" s="5">
        <v>16718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x14ac:dyDescent="0.25">
      <c r="B11" t="s">
        <v>39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1689</v>
      </c>
      <c r="N11" s="5">
        <v>2527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x14ac:dyDescent="0.25">
      <c r="B12" t="s">
        <v>40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4367</v>
      </c>
      <c r="N12" s="5">
        <v>4596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x14ac:dyDescent="0.25">
      <c r="B13" t="s">
        <v>56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6828</v>
      </c>
      <c r="N13" s="5">
        <v>2908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x14ac:dyDescent="0.25">
      <c r="B14" t="s">
        <v>41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f>+M8+M9-SUM(M10:M13)</f>
        <v>2216</v>
      </c>
      <c r="N14" s="5">
        <f>+N8+N9-SUM(N10:N13)</f>
        <v>6894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x14ac:dyDescent="0.25">
      <c r="B15" t="s">
        <v>42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2997</v>
      </c>
      <c r="N15" s="5">
        <v>3447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x14ac:dyDescent="0.25">
      <c r="B16" t="s">
        <v>43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272</v>
      </c>
      <c r="N16" s="5">
        <v>279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2:51" x14ac:dyDescent="0.25">
      <c r="B17" t="s">
        <v>44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>
        <f>+M14-M15+M16</f>
        <v>-509</v>
      </c>
      <c r="N17" s="5">
        <f>+N14-N15+N16</f>
        <v>3726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2:51" x14ac:dyDescent="0.25">
      <c r="B18" t="s">
        <v>45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>
        <v>-7</v>
      </c>
      <c r="N18" s="5">
        <v>1386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2:51" x14ac:dyDescent="0.25">
      <c r="B19" t="s">
        <v>46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>
        <f>+M17-M18</f>
        <v>-502</v>
      </c>
      <c r="N19" s="5">
        <f>+N17-N18</f>
        <v>2340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2:51" x14ac:dyDescent="0.25">
      <c r="B20" t="s">
        <v>47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>
        <v>1083</v>
      </c>
      <c r="N20" s="5">
        <v>257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2:51" x14ac:dyDescent="0.25">
      <c r="B21" t="s">
        <v>48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>
        <f>+M19-M20</f>
        <v>-1585</v>
      </c>
      <c r="N21" s="5">
        <f>+N19-N20</f>
        <v>2083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2:51" x14ac:dyDescent="0.25">
      <c r="B22" t="s">
        <v>49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-295</v>
      </c>
      <c r="N22" s="5">
        <v>11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2:51" x14ac:dyDescent="0.25">
      <c r="B23" t="s">
        <v>50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f>+M21-M22</f>
        <v>-1290</v>
      </c>
      <c r="N23" s="5">
        <f>+N21-N22</f>
        <v>2072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2:51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2:51" x14ac:dyDescent="0.25">
      <c r="B25" t="s">
        <v>51</v>
      </c>
      <c r="C25" s="5"/>
      <c r="D25" s="5"/>
      <c r="E25" s="5"/>
      <c r="F25" s="5"/>
      <c r="G25" s="5"/>
      <c r="H25" s="2" t="e">
        <f>+H23/H26</f>
        <v>#DIV/0!</v>
      </c>
      <c r="I25" s="2" t="e">
        <f>+I23/I26</f>
        <v>#DIV/0!</v>
      </c>
      <c r="J25" s="2" t="e">
        <f>+J23/J26</f>
        <v>#DIV/0!</v>
      </c>
      <c r="K25" s="2" t="e">
        <f>+K23/K26</f>
        <v>#DIV/0!</v>
      </c>
      <c r="L25" s="2" t="e">
        <f>+L23/L26</f>
        <v>#DIV/0!</v>
      </c>
      <c r="M25" s="2">
        <f>+M23/M26</f>
        <v>-0.35159443990188061</v>
      </c>
      <c r="N25" s="2">
        <f>+N23/N26</f>
        <v>0.56427015250544665</v>
      </c>
      <c r="O25" s="2" t="e">
        <f>+O23/O26</f>
        <v>#DIV/0!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2:51" x14ac:dyDescent="0.25">
      <c r="B26" t="s">
        <v>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>
        <v>3669</v>
      </c>
      <c r="N26" s="5">
        <v>3672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2:51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2:51" x14ac:dyDescent="0.25">
      <c r="B28" t="s">
        <v>52</v>
      </c>
      <c r="C28" s="5"/>
      <c r="D28" s="5"/>
      <c r="E28" s="5"/>
      <c r="F28" s="5"/>
      <c r="G28" s="5"/>
      <c r="H28" s="5"/>
      <c r="I28" s="8" t="e">
        <f>+I6/H6-1</f>
        <v>#DIV/0!</v>
      </c>
      <c r="J28" s="8" t="e">
        <f>+J6/I6-1</f>
        <v>#DIV/0!</v>
      </c>
      <c r="K28" s="8" t="e">
        <f>+K6/J6-1</f>
        <v>#DIV/0!</v>
      </c>
      <c r="L28" s="8" t="e">
        <f>+L6/K6-1</f>
        <v>#DIV/0!</v>
      </c>
      <c r="M28" s="8" t="e">
        <f>+M6/L6-1</f>
        <v>#DIV/0!</v>
      </c>
      <c r="N28" s="8">
        <f>+N6/M6-1</f>
        <v>7.8216818642350638E-2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2:51" x14ac:dyDescent="0.25">
      <c r="B29" t="s">
        <v>53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2:51" x14ac:dyDescent="0.25">
      <c r="B30" t="s">
        <v>54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2:51" x14ac:dyDescent="0.25">
      <c r="B31" t="s">
        <v>55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2:51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3:51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3:5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3:5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3:5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3:5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3:5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3:5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3:51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3:51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3:5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3:5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3:5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3:5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3:5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3:5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3:5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3:5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3:5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3:5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3:5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3:51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3:5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3:5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3:51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3:51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3:51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3:51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3:51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3:51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3:51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3:51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3:51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3:5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3:51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3:51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3:51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3:51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3:51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3:51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3:51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3:51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3:51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3:5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3:51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3:51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3:51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3:51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3:51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3:51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3:51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3:51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3:51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3:51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3:51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3:51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3:51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3:51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3:51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3:51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3:51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3:51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3:51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3:51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3:51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3:51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3:51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3:51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3:51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3:51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3:51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3:51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3:51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3:51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3:51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3:51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3:51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3:51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3:51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3:51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3:51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3:51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3:51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3:51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3:51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3:51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3:51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3:51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3:51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3:51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3:51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3:51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3:51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3:51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3:51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3:51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3:51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3:51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3:51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3:51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3:51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3:51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3:51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3:51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3:51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3:51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3:51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3:51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3:51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3:51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3:51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3:51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3:51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3:51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3:51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3:51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3:51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3:51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3:51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3:51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3:51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3:51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3:51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3:51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3:51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3:51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3:51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3:51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3:51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3:51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3:51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3:51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3:51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3:51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3:51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3:51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3:51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3:51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3:51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3:51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3:51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3:51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3:51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3:51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3:51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3:51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3:51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3:51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3:51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3:51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3:51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3:51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3:51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3:51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3:51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3:51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3:51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3:51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3:51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3:51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3:51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3:51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3:51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3:51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3:51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3:51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3:51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3:51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3:51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3:51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3:51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3:51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3:51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3:51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3:51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3:51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3:51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3:51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3:51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3:51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3:51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3:51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3:51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3:51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3:51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3:51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3:51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3:51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3:51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3:51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3:51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3:51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3:51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3:51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3:51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3:51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3:51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3:51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3:51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3:51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3:51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3:51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3:51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3:51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3:51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3:51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3:51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3:51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3:51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3:51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3:51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3:51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3:51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3:51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3:51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3:51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3:51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3:51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3:51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3:51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3:51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3:51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3:51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3:51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3:51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3:51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3:51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3:51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3:51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3:51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3:51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3:51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3:51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3:51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3:51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3:51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3:51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3:51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3:51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3:51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3:51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3:51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3:51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3:51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3:51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3:51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3:51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3:51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3:51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3:51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3:51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3:51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3:51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3:51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3:51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3:51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3:51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3:51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3:51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3:51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3:51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3:51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3:51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3:51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3:51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3:51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3:51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3:51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3:51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</row>
    <row r="301" spans="3:51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</row>
    <row r="302" spans="3:51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</row>
    <row r="303" spans="3:51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</row>
    <row r="304" spans="3:51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</row>
    <row r="305" spans="3:51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</row>
    <row r="306" spans="3:51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</row>
    <row r="307" spans="3:51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</row>
    <row r="308" spans="3:51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</row>
    <row r="309" spans="3:51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spans="3:51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spans="3:51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spans="3:51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</row>
    <row r="313" spans="3:51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</row>
    <row r="314" spans="3:51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spans="3:51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spans="3:51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3:51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3:51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3:51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3:51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3:51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3:51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3:51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3:51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3:51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3:51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3:51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3:51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3:51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3:51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3:51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3:51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3:51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3:51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3:51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3:51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3:51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3:51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3:51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3:51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3:51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3:51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3:51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3:51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3:51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</sheetData>
  <hyperlinks>
    <hyperlink ref="A1" location="Main!A1" display="Main" xr:uid="{56CCF5C7-5432-424E-BA51-C0ED04B521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2025-02-09T14:43:58Z</dcterms:created>
  <dcterms:modified xsi:type="dcterms:W3CDTF">2025-02-09T15:16:47Z</dcterms:modified>
</cp:coreProperties>
</file>