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FCCA866-524D-4DE2-B3AC-83C2469C0C1E}" xr6:coauthVersionLast="47" xr6:coauthVersionMax="47" xr10:uidLastSave="{00000000-0000-0000-0000-000000000000}"/>
  <bookViews>
    <workbookView xWindow="-105" yWindow="0" windowWidth="19410" windowHeight="20925" xr2:uid="{901B265C-E4E9-49A1-A062-FD11118EC22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2" l="1"/>
  <c r="L29" i="2"/>
  <c r="P31" i="2"/>
  <c r="O31" i="2"/>
  <c r="N31" i="2"/>
  <c r="M31" i="2"/>
  <c r="L31" i="2"/>
  <c r="Q31" i="2"/>
  <c r="P30" i="2"/>
  <c r="O30" i="2"/>
  <c r="N30" i="2"/>
  <c r="M30" i="2"/>
  <c r="Q30" i="2"/>
  <c r="P29" i="2"/>
  <c r="O29" i="2"/>
  <c r="N29" i="2"/>
  <c r="M29" i="2"/>
  <c r="Q29" i="2"/>
  <c r="P28" i="2"/>
  <c r="O28" i="2"/>
  <c r="N28" i="2"/>
  <c r="M28" i="2"/>
  <c r="P27" i="2"/>
  <c r="O27" i="2"/>
  <c r="N27" i="2"/>
  <c r="M27" i="2"/>
  <c r="Q28" i="2"/>
  <c r="Q27" i="2"/>
  <c r="P26" i="2"/>
  <c r="O26" i="2"/>
  <c r="N26" i="2"/>
  <c r="M26" i="2"/>
  <c r="Q26" i="2"/>
  <c r="R23" i="2"/>
  <c r="P23" i="2"/>
  <c r="O23" i="2"/>
  <c r="N23" i="2"/>
  <c r="M23" i="2"/>
  <c r="L23" i="2"/>
  <c r="Q23" i="2"/>
  <c r="R21" i="2"/>
  <c r="P21" i="2"/>
  <c r="O21" i="2"/>
  <c r="N21" i="2"/>
  <c r="M21" i="2"/>
  <c r="L21" i="2"/>
  <c r="Q21" i="2"/>
  <c r="R19" i="2"/>
  <c r="P19" i="2"/>
  <c r="O19" i="2"/>
  <c r="N19" i="2"/>
  <c r="M19" i="2"/>
  <c r="L19" i="2"/>
  <c r="Q19" i="2"/>
  <c r="R17" i="2"/>
  <c r="P17" i="2"/>
  <c r="O17" i="2"/>
  <c r="N17" i="2"/>
  <c r="M17" i="2"/>
  <c r="L17" i="2"/>
  <c r="Q17" i="2"/>
  <c r="R14" i="2"/>
  <c r="P14" i="2"/>
  <c r="O14" i="2"/>
  <c r="N14" i="2"/>
  <c r="M14" i="2"/>
  <c r="L14" i="2"/>
  <c r="Q14" i="2"/>
  <c r="R10" i="2"/>
  <c r="P10" i="2"/>
  <c r="O10" i="2"/>
  <c r="N10" i="2"/>
  <c r="M10" i="2"/>
  <c r="L10" i="2"/>
  <c r="R8" i="2"/>
  <c r="Q10" i="2"/>
  <c r="P8" i="2"/>
  <c r="O8" i="2"/>
  <c r="N8" i="2"/>
  <c r="M8" i="2"/>
  <c r="L8" i="2"/>
  <c r="Q8" i="2"/>
  <c r="H7" i="1"/>
  <c r="H6" i="1"/>
  <c r="H5" i="1"/>
  <c r="H4" i="1"/>
</calcChain>
</file>

<file path=xl/sharedStrings.xml><?xml version="1.0" encoding="utf-8"?>
<sst xmlns="http://schemas.openxmlformats.org/spreadsheetml/2006/main" count="56" uniqueCount="53">
  <si>
    <t>Qualcom</t>
  </si>
  <si>
    <t>numbers in mio USD</t>
  </si>
  <si>
    <t>Price</t>
  </si>
  <si>
    <t>Shares</t>
  </si>
  <si>
    <t>MC</t>
  </si>
  <si>
    <t>Cash</t>
  </si>
  <si>
    <t>Debt</t>
  </si>
  <si>
    <t>EV</t>
  </si>
  <si>
    <t>QCOM</t>
  </si>
  <si>
    <t>IR</t>
  </si>
  <si>
    <t>FQ424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</si>
  <si>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</si>
  <si>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</si>
  <si>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</si>
  <si>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</si>
  <si>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</si>
  <si>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</si>
  <si>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</si>
  <si>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</si>
  <si>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</si>
  <si>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</si>
  <si>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</si>
  <si>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</si>
  <si>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</si>
  <si>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</si>
  <si>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</si>
  <si>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Handsets</t>
  </si>
  <si>
    <t>Automotive</t>
  </si>
  <si>
    <t>Internet of Things</t>
  </si>
  <si>
    <t>FY25</t>
  </si>
  <si>
    <t>Equipment and Services</t>
  </si>
  <si>
    <t xml:space="preserve">Licensing </t>
  </si>
  <si>
    <t>Revenue</t>
  </si>
  <si>
    <t>COGS</t>
  </si>
  <si>
    <t>R&amp;D</t>
  </si>
  <si>
    <t>SGA</t>
  </si>
  <si>
    <t>Other</t>
  </si>
  <si>
    <t>Gross Profit</t>
  </si>
  <si>
    <t>Operating Income</t>
  </si>
  <si>
    <t>Interest Expense</t>
  </si>
  <si>
    <t>Investments &amp; other income</t>
  </si>
  <si>
    <t>Pretax Income</t>
  </si>
  <si>
    <t>Tax Expense</t>
  </si>
  <si>
    <t>Income from con. Operations</t>
  </si>
  <si>
    <t>Income from discon. Operations</t>
  </si>
  <si>
    <t>Net Income</t>
  </si>
  <si>
    <t>EPS</t>
  </si>
  <si>
    <t>Equipment &amp; Services Growth</t>
  </si>
  <si>
    <t>Licensing Growth</t>
  </si>
  <si>
    <t>Revenue Growth</t>
  </si>
  <si>
    <t>Gross Margin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</si>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</sst>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3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FCE0-15FD-4F58-A719-3DD3ADD690BE}">
  <dimension ref="A1:I7"/>
  <sheetViews>
    <sheetView tabSelected="1" zoomScale="200" zoomScaleNormal="200" workbookViewId="0">
      <selection activeCell="H8" sqref="H8"/>
    </sheetView>
  </sheetViews>
  <sheetFormatPr defaultRowHeight="15" x14ac:dyDescent="0.25"/>
  <cols>
    <col min="1" max="1" width="4.28515625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2</v>
      </c>
      <c r="H2">
        <v>159.83000000000001</v>
      </c>
    </row>
    <row r="3" spans="1:9" x14ac:dyDescent="0.25">
      <c r="G3" t="s">
        <v>3</v>
      </c>
      <c r="H3" s="3">
        <v>1111</v>
      </c>
      <c r="I3" s="4" t="s">
        <v>10</v>
      </c>
    </row>
    <row r="4" spans="1:9" x14ac:dyDescent="0.25">
      <c r="B4" t="s">
        <v>8</v>
      </c>
      <c r="G4" t="s">
        <v>4</v>
      </c>
      <c r="H4" s="3">
        <f>+H3*H2</f>
        <v>177571.13</v>
      </c>
    </row>
    <row r="5" spans="1:9" x14ac:dyDescent="0.25">
      <c r="B5" t="s">
        <v>9</v>
      </c>
      <c r="G5" t="s">
        <v>5</v>
      </c>
      <c r="H5" s="3">
        <f>7849+5451</f>
        <v>13300</v>
      </c>
      <c r="I5" s="4" t="s">
        <v>10</v>
      </c>
    </row>
    <row r="6" spans="1:9" x14ac:dyDescent="0.25">
      <c r="G6" t="s">
        <v>6</v>
      </c>
      <c r="H6" s="3">
        <f>13270+1364</f>
        <v>14634</v>
      </c>
      <c r="I6" s="4" t="s">
        <v>10</v>
      </c>
    </row>
    <row r="7" spans="1:9" x14ac:dyDescent="0.25">
      <c r="G7" t="s">
        <v>7</v>
      </c>
      <c r="H7" s="3">
        <f>+H4-H5+H6</f>
        <v>178905.13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6746-E39A-4F81-8293-588CAE6D6517}">
  <dimension ref="A1:AI547"/>
  <sheetViews>
    <sheetView zoomScale="200" zoomScaleNormal="200" workbookViewId="0">
      <pane xSplit="2" ySplit="2" topLeftCell="O9" activePane="bottomRight" state="frozen"/>
      <selection pane="topRight" activeCell="C1" sqref="C1"/>
      <selection pane="bottomLeft" activeCell="A3" sqref="A3"/>
      <selection pane="bottomRight" activeCell="S1" sqref="S1"/>
    </sheetView>
  </sheetViews>
  <sheetFormatPr defaultRowHeight="15" x14ac:dyDescent="0.25"/>
  <cols>
    <col min="1" max="1" width="5.42578125" bestFit="1" customWidth="1"/>
    <col min="2" max="2" width="28.42578125" customWidth="1"/>
  </cols>
  <sheetData>
    <row r="1" spans="1:35" x14ac:dyDescent="0.25">
      <c r="A1" s="5" t="s">
        <v>11</v>
      </c>
    </row>
    <row r="2" spans="1:35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L2" s="4" t="s">
        <v>20</v>
      </c>
      <c r="M2" s="4" t="s">
        <v>21</v>
      </c>
      <c r="N2" s="4" t="s">
        <v>22</v>
      </c>
      <c r="O2" s="4" t="s">
        <v>23</v>
      </c>
      <c r="P2" s="4" t="s">
        <v>24</v>
      </c>
      <c r="Q2" s="4" t="s">
        <v>25</v>
      </c>
      <c r="R2" s="4" t="s">
        <v>29</v>
      </c>
    </row>
    <row r="3" spans="1:35" x14ac:dyDescent="0.25">
      <c r="B3" t="s">
        <v>26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v>22570</v>
      </c>
      <c r="Q3" s="3">
        <v>24863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B4" t="s">
        <v>27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1872</v>
      </c>
      <c r="Q4" s="3">
        <v>2910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B5" t="s">
        <v>28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5940</v>
      </c>
      <c r="Q5" s="3">
        <v>5423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B6" t="s">
        <v>30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37171</v>
      </c>
      <c r="P6" s="3">
        <v>30028</v>
      </c>
      <c r="Q6" s="3">
        <v>32791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5">
      <c r="B7" t="s">
        <v>31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v>7029</v>
      </c>
      <c r="P7" s="3">
        <v>5792</v>
      </c>
      <c r="Q7" s="3">
        <v>6171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B8" s="1" t="s">
        <v>32</v>
      </c>
      <c r="C8" s="6"/>
      <c r="D8" s="6"/>
      <c r="E8" s="6"/>
      <c r="F8" s="6"/>
      <c r="G8" s="6"/>
      <c r="H8" s="6"/>
      <c r="I8" s="6"/>
      <c r="J8" s="6"/>
      <c r="K8" s="6"/>
      <c r="L8" s="6">
        <f t="shared" ref="K8:P8" si="0">+SUM(L6:L7)</f>
        <v>0</v>
      </c>
      <c r="M8" s="6">
        <f t="shared" si="0"/>
        <v>0</v>
      </c>
      <c r="N8" s="6">
        <f t="shared" si="0"/>
        <v>0</v>
      </c>
      <c r="O8" s="6">
        <f t="shared" si="0"/>
        <v>44200</v>
      </c>
      <c r="P8" s="6">
        <f t="shared" si="0"/>
        <v>35820</v>
      </c>
      <c r="Q8" s="6">
        <f>+SUM(Q6:Q7)</f>
        <v>38962</v>
      </c>
      <c r="R8" s="6">
        <f>+SUM(R6:R7)</f>
        <v>0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25">
      <c r="B9" t="s">
        <v>33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>
        <v>18635</v>
      </c>
      <c r="P9" s="3">
        <v>15869</v>
      </c>
      <c r="Q9" s="3">
        <v>17060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B10" t="s">
        <v>37</v>
      </c>
      <c r="C10" s="3"/>
      <c r="D10" s="3"/>
      <c r="E10" s="3"/>
      <c r="F10" s="3"/>
      <c r="G10" s="3"/>
      <c r="H10" s="3"/>
      <c r="I10" s="3"/>
      <c r="J10" s="3"/>
      <c r="K10" s="3"/>
      <c r="L10" s="3">
        <f t="shared" ref="L10:P10" si="1">+L8-L9</f>
        <v>0</v>
      </c>
      <c r="M10" s="3">
        <f t="shared" si="1"/>
        <v>0</v>
      </c>
      <c r="N10" s="3">
        <f t="shared" si="1"/>
        <v>0</v>
      </c>
      <c r="O10" s="3">
        <f t="shared" si="1"/>
        <v>25565</v>
      </c>
      <c r="P10" s="3">
        <f t="shared" si="1"/>
        <v>19951</v>
      </c>
      <c r="Q10" s="3">
        <f>+Q8-Q9</f>
        <v>21902</v>
      </c>
      <c r="R10" s="3">
        <f t="shared" ref="R10" si="2">+R8-R9</f>
        <v>0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25">
      <c r="B11" t="s">
        <v>34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v>8194</v>
      </c>
      <c r="P11" s="3">
        <v>8818</v>
      </c>
      <c r="Q11" s="3">
        <v>8893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25">
      <c r="B12" t="s">
        <v>35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2570</v>
      </c>
      <c r="P12" s="3">
        <v>2483</v>
      </c>
      <c r="Q12" s="3">
        <v>2759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5">
      <c r="B13" t="s">
        <v>36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-1059</v>
      </c>
      <c r="P13" s="3">
        <v>862</v>
      </c>
      <c r="Q13" s="3">
        <v>179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B14" t="s">
        <v>38</v>
      </c>
      <c r="C14" s="3"/>
      <c r="D14" s="3"/>
      <c r="E14" s="3"/>
      <c r="F14" s="3"/>
      <c r="G14" s="3"/>
      <c r="H14" s="3"/>
      <c r="I14" s="3"/>
      <c r="J14" s="3"/>
      <c r="K14" s="3"/>
      <c r="L14" s="3">
        <f t="shared" ref="L14:P14" si="3">+L10-SUM(L11:L13)</f>
        <v>0</v>
      </c>
      <c r="M14" s="3">
        <f t="shared" si="3"/>
        <v>0</v>
      </c>
      <c r="N14" s="3">
        <f t="shared" si="3"/>
        <v>0</v>
      </c>
      <c r="O14" s="3">
        <f t="shared" si="3"/>
        <v>15860</v>
      </c>
      <c r="P14" s="3">
        <f t="shared" si="3"/>
        <v>7788</v>
      </c>
      <c r="Q14" s="3">
        <f>+Q10-SUM(Q11:Q13)</f>
        <v>10071</v>
      </c>
      <c r="R14" s="3">
        <f t="shared" ref="R14" si="4">+R10-SUM(R11:R13)</f>
        <v>0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B15" t="s">
        <v>39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490</v>
      </c>
      <c r="P15" s="3">
        <v>694</v>
      </c>
      <c r="Q15" s="3">
        <v>697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B16" t="s">
        <v>40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-372</v>
      </c>
      <c r="P16" s="3">
        <v>349</v>
      </c>
      <c r="Q16" s="3">
        <v>962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2:35" x14ac:dyDescent="0.25">
      <c r="B17" t="s">
        <v>41</v>
      </c>
      <c r="C17" s="3"/>
      <c r="D17" s="3"/>
      <c r="E17" s="3"/>
      <c r="F17" s="3"/>
      <c r="G17" s="3"/>
      <c r="H17" s="3"/>
      <c r="I17" s="3"/>
      <c r="J17" s="3"/>
      <c r="K17" s="3"/>
      <c r="L17" s="3">
        <f t="shared" ref="L17:P17" si="5">+L14-L15+L16</f>
        <v>0</v>
      </c>
      <c r="M17" s="3">
        <f t="shared" si="5"/>
        <v>0</v>
      </c>
      <c r="N17" s="3">
        <f t="shared" si="5"/>
        <v>0</v>
      </c>
      <c r="O17" s="3">
        <f t="shared" si="5"/>
        <v>14998</v>
      </c>
      <c r="P17" s="3">
        <f t="shared" si="5"/>
        <v>7443</v>
      </c>
      <c r="Q17" s="3">
        <f>+Q14-Q15+Q16</f>
        <v>10336</v>
      </c>
      <c r="R17" s="3">
        <f t="shared" ref="R17" si="6">+R14-R15+R16</f>
        <v>0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2:35" x14ac:dyDescent="0.25">
      <c r="B18" t="s">
        <v>42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2012</v>
      </c>
      <c r="P18" s="3">
        <v>104</v>
      </c>
      <c r="Q18" s="3">
        <v>226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2:35" x14ac:dyDescent="0.25">
      <c r="B19" t="s">
        <v>43</v>
      </c>
      <c r="C19" s="3"/>
      <c r="D19" s="3"/>
      <c r="E19" s="3"/>
      <c r="F19" s="3"/>
      <c r="G19" s="3"/>
      <c r="H19" s="3"/>
      <c r="I19" s="3"/>
      <c r="J19" s="3"/>
      <c r="K19" s="3"/>
      <c r="L19" s="3">
        <f t="shared" ref="L19:P19" si="7">+L17-L18</f>
        <v>0</v>
      </c>
      <c r="M19" s="3">
        <f t="shared" si="7"/>
        <v>0</v>
      </c>
      <c r="N19" s="3">
        <f t="shared" si="7"/>
        <v>0</v>
      </c>
      <c r="O19" s="3">
        <f t="shared" si="7"/>
        <v>12986</v>
      </c>
      <c r="P19" s="3">
        <f t="shared" si="7"/>
        <v>7339</v>
      </c>
      <c r="Q19" s="3">
        <f>+Q17-Q18</f>
        <v>10110</v>
      </c>
      <c r="R19" s="3">
        <f t="shared" ref="R19" si="8">+R17-R18</f>
        <v>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2:35" x14ac:dyDescent="0.25">
      <c r="B20" t="s">
        <v>44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-50</v>
      </c>
      <c r="P20" s="3">
        <v>-107</v>
      </c>
      <c r="Q20" s="3">
        <v>32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2:35" x14ac:dyDescent="0.25">
      <c r="B21" t="s">
        <v>45</v>
      </c>
      <c r="C21" s="3"/>
      <c r="D21" s="3"/>
      <c r="E21" s="3"/>
      <c r="F21" s="3"/>
      <c r="G21" s="3"/>
      <c r="H21" s="3"/>
      <c r="I21" s="3"/>
      <c r="J21" s="3"/>
      <c r="K21" s="3"/>
      <c r="L21" s="3">
        <f t="shared" ref="L21:P21" si="9">+L19+L20</f>
        <v>0</v>
      </c>
      <c r="M21" s="3">
        <f t="shared" si="9"/>
        <v>0</v>
      </c>
      <c r="N21" s="3">
        <f t="shared" si="9"/>
        <v>0</v>
      </c>
      <c r="O21" s="3">
        <f t="shared" si="9"/>
        <v>12936</v>
      </c>
      <c r="P21" s="3">
        <f t="shared" si="9"/>
        <v>7232</v>
      </c>
      <c r="Q21" s="3">
        <f>+Q19+Q20</f>
        <v>10142</v>
      </c>
      <c r="R21" s="3">
        <f t="shared" ref="R21" si="10">+R19+R20</f>
        <v>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2:35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:35" x14ac:dyDescent="0.25">
      <c r="B23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2" t="e">
        <f t="shared" ref="L23:P23" si="11">+L21/L24</f>
        <v>#DIV/0!</v>
      </c>
      <c r="M23" s="2" t="e">
        <f t="shared" si="11"/>
        <v>#DIV/0!</v>
      </c>
      <c r="N23" s="2" t="e">
        <f t="shared" si="11"/>
        <v>#DIV/0!</v>
      </c>
      <c r="O23" s="2">
        <f t="shared" si="11"/>
        <v>11.519145146927873</v>
      </c>
      <c r="P23" s="2">
        <f t="shared" si="11"/>
        <v>6.4744852282900629</v>
      </c>
      <c r="Q23" s="2">
        <f>+Q21/Q24</f>
        <v>9.0878136200716852</v>
      </c>
      <c r="R23" s="2" t="e">
        <f t="shared" ref="R23" si="12">+R21/R24</f>
        <v>#DIV/0!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2:35" x14ac:dyDescent="0.25">
      <c r="B24" t="s">
        <v>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>
        <v>1123</v>
      </c>
      <c r="P24" s="3">
        <v>1117</v>
      </c>
      <c r="Q24" s="3">
        <v>1116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2:35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2:35" x14ac:dyDescent="0.25">
      <c r="B26" t="s">
        <v>47</v>
      </c>
      <c r="C26" s="3"/>
      <c r="D26" s="3"/>
      <c r="E26" s="3"/>
      <c r="F26" s="3"/>
      <c r="G26" s="3"/>
      <c r="H26" s="3"/>
      <c r="I26" s="3"/>
      <c r="J26" s="3"/>
      <c r="K26" s="3"/>
      <c r="L26" s="7"/>
      <c r="M26" s="7" t="e">
        <f t="shared" ref="L26:Q28" si="13">+M6/L6-1</f>
        <v>#DIV/0!</v>
      </c>
      <c r="N26" s="7" t="e">
        <f t="shared" si="13"/>
        <v>#DIV/0!</v>
      </c>
      <c r="O26" s="7" t="e">
        <f t="shared" si="13"/>
        <v>#DIV/0!</v>
      </c>
      <c r="P26" s="7">
        <f t="shared" si="13"/>
        <v>-0.1921659358101746</v>
      </c>
      <c r="Q26" s="7">
        <f>+Q6/P6-1</f>
        <v>9.2014120154522372E-2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2:35" x14ac:dyDescent="0.25">
      <c r="B27" t="s">
        <v>48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7" t="e">
        <f t="shared" si="13"/>
        <v>#DIV/0!</v>
      </c>
      <c r="N27" s="7" t="e">
        <f t="shared" si="13"/>
        <v>#DIV/0!</v>
      </c>
      <c r="O27" s="7" t="e">
        <f t="shared" si="13"/>
        <v>#DIV/0!</v>
      </c>
      <c r="P27" s="7">
        <f t="shared" si="13"/>
        <v>-0.17598520415421826</v>
      </c>
      <c r="Q27" s="7">
        <f t="shared" ref="Q27:Q28" si="14">+Q7/P7-1</f>
        <v>6.5435082872928207E-2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2:35" x14ac:dyDescent="0.25">
      <c r="B28" t="s">
        <v>49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7" t="e">
        <f t="shared" si="13"/>
        <v>#DIV/0!</v>
      </c>
      <c r="N28" s="7" t="e">
        <f t="shared" si="13"/>
        <v>#DIV/0!</v>
      </c>
      <c r="O28" s="7" t="e">
        <f t="shared" si="13"/>
        <v>#DIV/0!</v>
      </c>
      <c r="P28" s="7">
        <f t="shared" si="13"/>
        <v>-0.18959276018099547</v>
      </c>
      <c r="Q28" s="7">
        <f t="shared" si="14"/>
        <v>8.7716359575656044E-2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2:35" x14ac:dyDescent="0.25">
      <c r="B29" t="s">
        <v>50</v>
      </c>
      <c r="C29" s="3"/>
      <c r="D29" s="3"/>
      <c r="E29" s="3"/>
      <c r="F29" s="3"/>
      <c r="G29" s="3"/>
      <c r="H29" s="3"/>
      <c r="I29" s="3"/>
      <c r="J29" s="3"/>
      <c r="K29" s="3"/>
      <c r="L29" s="7" t="e">
        <f t="shared" ref="L29:M29" si="15">+L10/L8</f>
        <v>#DIV/0!</v>
      </c>
      <c r="M29" s="7" t="e">
        <f t="shared" ref="M29:Q29" si="16">+M10/M8</f>
        <v>#DIV/0!</v>
      </c>
      <c r="N29" s="7" t="e">
        <f t="shared" si="16"/>
        <v>#DIV/0!</v>
      </c>
      <c r="O29" s="7">
        <f t="shared" si="16"/>
        <v>0.5783936651583711</v>
      </c>
      <c r="P29" s="7">
        <f t="shared" si="16"/>
        <v>0.55697934115019543</v>
      </c>
      <c r="Q29" s="7">
        <f>+Q10/Q8</f>
        <v>0.56213746727580716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2:35" x14ac:dyDescent="0.25">
      <c r="B30" t="s">
        <v>51</v>
      </c>
      <c r="C30" s="3"/>
      <c r="D30" s="3"/>
      <c r="E30" s="3"/>
      <c r="F30" s="3"/>
      <c r="G30" s="3"/>
      <c r="H30" s="3"/>
      <c r="I30" s="3"/>
      <c r="J30" s="3"/>
      <c r="K30" s="3"/>
      <c r="L30" s="7" t="e">
        <f t="shared" ref="L30:M30" si="17">+L14/L8</f>
        <v>#DIV/0!</v>
      </c>
      <c r="M30" s="7" t="e">
        <f t="shared" ref="M30:Q30" si="18">+M14/M8</f>
        <v>#DIV/0!</v>
      </c>
      <c r="N30" s="7" t="e">
        <f t="shared" si="18"/>
        <v>#DIV/0!</v>
      </c>
      <c r="O30" s="7">
        <f t="shared" si="18"/>
        <v>0.35882352941176471</v>
      </c>
      <c r="P30" s="7">
        <f t="shared" si="18"/>
        <v>0.21742043551088777</v>
      </c>
      <c r="Q30" s="7">
        <f>+Q14/Q8</f>
        <v>0.25848262409527234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2:35" x14ac:dyDescent="0.25">
      <c r="B31" t="s">
        <v>52</v>
      </c>
      <c r="C31" s="3"/>
      <c r="D31" s="3"/>
      <c r="E31" s="3"/>
      <c r="F31" s="3"/>
      <c r="G31" s="3"/>
      <c r="H31" s="3"/>
      <c r="I31" s="3"/>
      <c r="J31" s="3"/>
      <c r="K31" s="3"/>
      <c r="L31" s="7" t="e">
        <f t="shared" ref="L31:Q31" si="19">+L18/L17</f>
        <v>#DIV/0!</v>
      </c>
      <c r="M31" s="7" t="e">
        <f t="shared" si="19"/>
        <v>#DIV/0!</v>
      </c>
      <c r="N31" s="7" t="e">
        <f t="shared" si="19"/>
        <v>#DIV/0!</v>
      </c>
      <c r="O31" s="7">
        <f t="shared" si="19"/>
        <v>0.13415122016268835</v>
      </c>
      <c r="P31" s="7">
        <f t="shared" si="19"/>
        <v>1.3972860405750369E-2</v>
      </c>
      <c r="Q31" s="7">
        <f>+Q18/Q17</f>
        <v>2.186532507739938E-2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2:35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3:35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3:35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3:35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3:35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3:35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3:35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3:35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3:35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3:35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3:35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3:35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3:35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3:35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3:35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3:35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3:35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3:35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3:35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3:35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3:35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3:35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3:35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3:35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3:35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3:35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3:35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3:35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3:35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3:35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3:35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3:35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3:35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3:35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3:35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3:35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3:35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3:35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3:35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3:35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3:35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3:35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3:35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3:35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3:35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3:35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3:35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3:35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3:35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3:35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3:3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3:3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3:3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3:3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3:3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3:3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3:3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3:3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3:3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3:3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3:3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3:3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3:3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3:3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3:3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3:3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3:3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3:3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3:3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3:3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3:3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3:3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3:3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3:3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3:3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3:3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3:3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3:3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3:3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3:3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3:3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3:3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3:3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3:3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3:3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3:3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3:3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3:3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3:3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3:3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3:3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3:3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3:3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3:3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3:3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3:3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3:3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3:3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3:3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3:3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3:3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3:3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3:3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3:3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3:3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3:3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3:3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3:3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3:3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3:3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3:3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3:3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3:3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3:3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3:3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3:3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3:3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3:3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3:3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3:3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3:3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3:3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3:3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3:3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3:3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3:3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3:3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3:3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3:3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3:3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3:3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3:3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3:3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3:3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3:3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3:3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3:3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3:3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3:3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3:3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3:3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3:3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3:3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3:3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3:3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3:3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3:3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3:3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3:3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3:3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3:3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3:3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3:3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3:3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3:3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3:3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3:3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3:3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3:3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3:3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3:3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3:3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3:3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3:3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3:3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3:3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3:3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3:3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3:3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3:3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3:3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3:3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3:3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3:3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3:3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3:3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3:3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3:3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3:3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3:3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3:3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3:3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3:3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3:3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3:3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3:3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3:3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3:3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3:3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3:3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3:3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3:3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3:3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3:3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3:3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3:3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3:3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3:3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3:3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3:3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3:3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3:3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3:3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3:3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3:3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3:3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3:3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3:3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3:3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3:3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3:3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3:3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3:3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3:3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3:3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3:3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3:3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3:3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3:3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3:3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3:3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3:3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3:3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3:3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3:3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3:3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3:3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3:3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3:3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3:3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3:3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3:3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3:3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3:3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3:3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3:3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3:3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3:3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3:3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3:3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3:3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3:3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3:3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3:3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3:3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3:3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3:3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3:3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3:3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3:3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3:3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3:3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3:3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3:3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3:3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3:3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3:3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3:3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3:3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3:3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3:3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3:3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3:3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3:3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3:3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3:3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3:3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3:3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3:3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3:3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3:3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3:3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3:3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3:3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3:3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3:3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3:3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3:3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3:3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3:3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3:3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3:3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3:3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3:3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3:3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3:3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3:3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3:3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3:3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3:3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3:3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3:3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3:3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3:3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3:3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3:3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3:3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3:3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3:3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3:3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3:3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3:3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3:3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3:3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3:3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3:3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3:3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3:3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3:3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3:3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3:3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3:3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3:3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3:3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3:3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3:3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3:3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3:3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3:3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3:3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3:3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3:3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3:3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3:3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3:3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3:3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3:3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3:3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3:3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3:3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3:3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3:3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3:3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3:3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3:3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3:3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3:3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3:3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3:3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3:3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3:3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3:3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3:3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3:3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3:3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3:3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3:3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3:3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3:3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3:3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3:3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3:3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3:3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3:3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3:3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3:3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3:3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3:3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3:3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3:3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3:3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3:3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3:3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3:3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3:3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3:3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3:3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3:3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3:3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3:3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3:3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3:3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3:3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3:3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3:3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3:3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3:3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3:3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3:3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3:3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3:3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spans="3:3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3:3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3:3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3:3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3:3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3:3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3:3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spans="3:3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3:3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3:3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3:3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spans="3:3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spans="3:3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spans="3:3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spans="3:3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spans="3:3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3:3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3:3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3:3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3:3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3:3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3:3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3:3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3:3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3:3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3:3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3:3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3:3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3:3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3:3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3:3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3:3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3:3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spans="3:3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spans="3:3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3:3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3:3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spans="3:3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spans="3:3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spans="3:3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spans="3:3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spans="3:3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spans="3:3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spans="3:3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spans="3:3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spans="3:3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spans="3:3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spans="3:3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spans="3:3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spans="3:3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spans="3:3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spans="3:3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spans="3:3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spans="3:3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spans="3:3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spans="3:3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spans="3:3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spans="3:3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spans="3:3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spans="3:3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spans="3:3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spans="3:3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3:3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3:3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spans="3:3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spans="3:3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spans="3:3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spans="3:3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spans="3:3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spans="3:3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3:3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spans="3:3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3:3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spans="3:3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spans="3:3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spans="3:3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spans="3:3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spans="3:3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3:3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3:3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3:3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spans="3:3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spans="3:3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spans="3:3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spans="3:3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spans="3:3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spans="3:3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spans="3:3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spans="3:3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spans="3:3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spans="3:3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spans="3:3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spans="3:3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spans="3:3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spans="3:3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spans="3:3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spans="3:3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spans="3:3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spans="3:3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spans="3:3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spans="3:3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spans="3:3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spans="3:3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spans="3:3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spans="3:3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spans="3:3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spans="3:3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spans="3:3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spans="3:3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spans="3:3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spans="3:3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spans="3:3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spans="3:3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spans="3:3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spans="3:3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spans="3:3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3:3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3:3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spans="3:3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spans="3:3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spans="3:3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spans="3:3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spans="3:3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spans="3:3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spans="3:3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3:3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3:3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3:3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spans="3:3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spans="3:3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spans="3:3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spans="3:3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spans="3:3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spans="3:3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spans="3:3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</sheetData>
  <hyperlinks>
    <hyperlink ref="A1" location="Main!A1" display="Main" xr:uid="{341F5C6A-10C5-4EF0-BAB4-AA8A052FA9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2025-01-15T12:38:15Z</dcterms:created>
  <dcterms:modified xsi:type="dcterms:W3CDTF">2025-01-15T12:59:39Z</dcterms:modified>
</cp:coreProperties>
</file>