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3FEECD4-DAF5-4A6E-BFEE-1F9AD190F5BE}" xr6:coauthVersionLast="47" xr6:coauthVersionMax="47" xr10:uidLastSave="{00000000-0000-0000-0000-000000000000}"/>
  <bookViews>
    <workbookView xWindow="19095" yWindow="0" windowWidth="19410" windowHeight="20925" xr2:uid="{F8F957D8-2909-488E-83E0-2A638F3F533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" l="1"/>
  <c r="J25" i="2"/>
  <c r="I23" i="2"/>
  <c r="H23" i="2"/>
  <c r="J23" i="2"/>
  <c r="H11" i="2"/>
  <c r="H14" i="2"/>
  <c r="H17" i="2" s="1"/>
  <c r="H20" i="2" s="1"/>
  <c r="J11" i="2"/>
  <c r="J14" i="2" s="1"/>
  <c r="J17" i="2" s="1"/>
  <c r="J20" i="2" s="1"/>
  <c r="J7" i="1"/>
  <c r="J6" i="1"/>
  <c r="J5" i="2"/>
  <c r="I5" i="2"/>
  <c r="H5" i="2"/>
  <c r="F5" i="2"/>
  <c r="E5" i="2"/>
  <c r="D5" i="2"/>
  <c r="C5" i="2"/>
  <c r="I11" i="2"/>
  <c r="I14" i="2" s="1"/>
  <c r="I17" i="2" s="1"/>
  <c r="I20" i="2" s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22" authorId="0" shapeId="0" xr:uid="{A25A221D-2E9C-4588-BC0A-E91B7BE29EB2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Net income attributable to TKO Operating Company, prior the transactions</t>
        </r>
      </text>
    </comment>
  </commentList>
</comments>
</file>

<file path=xl/sharedStrings.xml><?xml version="1.0" encoding="utf-8"?>
<sst xmlns="http://schemas.openxmlformats.org/spreadsheetml/2006/main" count="48" uniqueCount="43">
  <si>
    <t>TKO Group</t>
  </si>
  <si>
    <t>numbers in mio USD</t>
  </si>
  <si>
    <t>Price</t>
  </si>
  <si>
    <t>Shares</t>
  </si>
  <si>
    <t>MC</t>
  </si>
  <si>
    <t>Cash</t>
  </si>
  <si>
    <t>Debt</t>
  </si>
  <si>
    <t>EV</t>
  </si>
  <si>
    <t>Q424</t>
  </si>
  <si>
    <t>Main</t>
  </si>
  <si>
    <t>Q124</t>
  </si>
  <si>
    <t>Q224</t>
  </si>
  <si>
    <t>Q324</t>
  </si>
  <si>
    <t>FY22</t>
  </si>
  <si>
    <t>FY23</t>
  </si>
  <si>
    <t>FY24</t>
  </si>
  <si>
    <t>UFC Revenue</t>
  </si>
  <si>
    <t>WWE Revenue</t>
  </si>
  <si>
    <t>Revenue</t>
  </si>
  <si>
    <t>UFC Events</t>
  </si>
  <si>
    <t>WWE Events</t>
  </si>
  <si>
    <t>Total Evenets</t>
  </si>
  <si>
    <t>COGS</t>
  </si>
  <si>
    <t>Gross Profit</t>
  </si>
  <si>
    <t>SG&amp;A</t>
  </si>
  <si>
    <t>D&amp;A</t>
  </si>
  <si>
    <t>Operating Income</t>
  </si>
  <si>
    <t>n.a.</t>
  </si>
  <si>
    <t>Interest Income</t>
  </si>
  <si>
    <t>Other Income</t>
  </si>
  <si>
    <t>Pretax Income</t>
  </si>
  <si>
    <t>Tax Expense</t>
  </si>
  <si>
    <t>Losses of Subsidaries</t>
  </si>
  <si>
    <t>Net Income</t>
  </si>
  <si>
    <t>Net Income to Company</t>
  </si>
  <si>
    <t>Minority Interest</t>
  </si>
  <si>
    <t>Other</t>
  </si>
  <si>
    <t>EPS</t>
  </si>
  <si>
    <t>Segements</t>
  </si>
  <si>
    <t>IR</t>
  </si>
  <si>
    <t>TKO</t>
  </si>
  <si>
    <t>UFC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</si>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</sst>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6" formatCode="#,##0;\(#,##0\)"/>
    <numFmt numFmtId="167" formatCode="#,##0.00;\(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64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167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59A3-97BA-4999-A32D-7ECEB2EFDB07}">
  <dimension ref="A1:K9"/>
  <sheetViews>
    <sheetView tabSelected="1" zoomScale="200" zoomScaleNormal="200" workbookViewId="0">
      <selection activeCell="B10" sqref="B10"/>
    </sheetView>
  </sheetViews>
  <sheetFormatPr defaultRowHeight="15" x14ac:dyDescent="0.25"/>
  <cols>
    <col min="1" max="1" width="3.28515625" customWidth="1"/>
  </cols>
  <sheetData>
    <row r="1" spans="1:11" x14ac:dyDescent="0.25">
      <c r="A1" s="1" t="s">
        <v>0</v>
      </c>
    </row>
    <row r="2" spans="1:11" x14ac:dyDescent="0.25">
      <c r="A2" t="s">
        <v>1</v>
      </c>
      <c r="I2" t="s">
        <v>2</v>
      </c>
      <c r="J2">
        <v>145.72</v>
      </c>
    </row>
    <row r="3" spans="1:11" x14ac:dyDescent="0.25">
      <c r="I3" t="s">
        <v>3</v>
      </c>
      <c r="J3" s="2">
        <f>81.553818</f>
        <v>81.553818000000007</v>
      </c>
      <c r="K3" s="3" t="s">
        <v>8</v>
      </c>
    </row>
    <row r="4" spans="1:11" x14ac:dyDescent="0.25">
      <c r="B4" t="s">
        <v>39</v>
      </c>
      <c r="I4" t="s">
        <v>4</v>
      </c>
      <c r="J4" s="2">
        <f>+J2*J3</f>
        <v>11884.022358960001</v>
      </c>
    </row>
    <row r="5" spans="1:11" x14ac:dyDescent="0.25">
      <c r="B5" t="s">
        <v>40</v>
      </c>
      <c r="I5" t="s">
        <v>5</v>
      </c>
      <c r="J5" s="2">
        <v>525.55600000000004</v>
      </c>
      <c r="K5" s="3" t="s">
        <v>8</v>
      </c>
    </row>
    <row r="6" spans="1:11" x14ac:dyDescent="0.25">
      <c r="I6" t="s">
        <v>6</v>
      </c>
      <c r="J6" s="2">
        <f>26.513+2732.761</f>
        <v>2759.2739999999999</v>
      </c>
      <c r="K6" s="3" t="s">
        <v>8</v>
      </c>
    </row>
    <row r="7" spans="1:11" x14ac:dyDescent="0.25">
      <c r="B7" t="s">
        <v>38</v>
      </c>
      <c r="I7" t="s">
        <v>7</v>
      </c>
      <c r="J7" s="2">
        <f>+J4-J5+J6</f>
        <v>14117.74035896</v>
      </c>
    </row>
    <row r="8" spans="1:11" x14ac:dyDescent="0.25">
      <c r="B8" t="s">
        <v>41</v>
      </c>
    </row>
    <row r="9" spans="1:11" x14ac:dyDescent="0.25">
      <c r="B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3A9D-E042-4EFD-A629-460B0E36C05E}">
  <dimension ref="A1:BE445"/>
  <sheetViews>
    <sheetView zoomScale="200" zoomScaleNormal="200" workbookViewId="0">
      <pane xSplit="2" ySplit="2" topLeftCell="F4" activePane="bottomRight" state="frozen"/>
      <selection pane="topRight" activeCell="C1" sqref="C1"/>
      <selection pane="bottomLeft" activeCell="A3" sqref="A3"/>
      <selection pane="bottomRight" activeCell="J26" sqref="J26"/>
    </sheetView>
  </sheetViews>
  <sheetFormatPr defaultRowHeight="15" x14ac:dyDescent="0.25"/>
  <cols>
    <col min="1" max="1" width="5.42578125" bestFit="1" customWidth="1"/>
    <col min="2" max="2" width="26" customWidth="1"/>
  </cols>
  <sheetData>
    <row r="1" spans="1:57" x14ac:dyDescent="0.25">
      <c r="A1" s="4" t="s">
        <v>9</v>
      </c>
    </row>
    <row r="2" spans="1:57" x14ac:dyDescent="0.25">
      <c r="C2" s="3" t="s">
        <v>10</v>
      </c>
      <c r="D2" s="3" t="s">
        <v>11</v>
      </c>
      <c r="E2" s="3" t="s">
        <v>12</v>
      </c>
      <c r="F2" s="3" t="s">
        <v>8</v>
      </c>
      <c r="G2" s="3"/>
      <c r="H2" s="3" t="s">
        <v>13</v>
      </c>
      <c r="I2" s="3" t="s">
        <v>14</v>
      </c>
      <c r="J2" s="3" t="s">
        <v>15</v>
      </c>
    </row>
    <row r="3" spans="1:57" x14ac:dyDescent="0.25">
      <c r="B3" t="s">
        <v>19</v>
      </c>
      <c r="C3" s="6"/>
      <c r="D3" s="6"/>
      <c r="E3" s="6"/>
      <c r="F3" s="6"/>
      <c r="G3" s="6"/>
      <c r="H3" s="6"/>
      <c r="I3" s="6">
        <v>43</v>
      </c>
      <c r="J3" s="6">
        <v>42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B4" t="s">
        <v>20</v>
      </c>
      <c r="C4" s="6"/>
      <c r="D4" s="6"/>
      <c r="E4" s="6"/>
      <c r="F4" s="6"/>
      <c r="G4" s="6"/>
      <c r="H4" s="6"/>
      <c r="I4" s="6">
        <v>76</v>
      </c>
      <c r="J4" s="6">
        <v>176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25">
      <c r="B5" s="1" t="s">
        <v>21</v>
      </c>
      <c r="C5" s="7">
        <f>+C3+C4</f>
        <v>0</v>
      </c>
      <c r="D5" s="7">
        <f t="shared" ref="D5:F5" si="0">+D3+D4</f>
        <v>0</v>
      </c>
      <c r="E5" s="7">
        <f t="shared" si="0"/>
        <v>0</v>
      </c>
      <c r="F5" s="7">
        <f t="shared" si="0"/>
        <v>0</v>
      </c>
      <c r="G5" s="6"/>
      <c r="H5" s="7">
        <f t="shared" ref="H5" si="1">+H3+H4</f>
        <v>0</v>
      </c>
      <c r="I5" s="7">
        <f t="shared" ref="I5" si="2">+I3+I4</f>
        <v>119</v>
      </c>
      <c r="J5" s="7">
        <f t="shared" ref="J5" si="3">+J3+J4</f>
        <v>218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25">
      <c r="B7" t="s">
        <v>16</v>
      </c>
      <c r="C7" s="2"/>
      <c r="D7" s="2"/>
      <c r="E7" s="2"/>
      <c r="F7" s="2"/>
      <c r="G7" s="2"/>
      <c r="H7" s="2"/>
      <c r="I7" s="2">
        <v>1292.2</v>
      </c>
      <c r="J7" s="2">
        <v>1406.2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25">
      <c r="B8" t="s">
        <v>17</v>
      </c>
      <c r="C8" s="2"/>
      <c r="D8" s="2"/>
      <c r="E8" s="2"/>
      <c r="F8" s="2"/>
      <c r="G8" s="2"/>
      <c r="H8" s="2"/>
      <c r="I8" s="2">
        <v>382.8</v>
      </c>
      <c r="J8" s="2">
        <v>1398.1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25">
      <c r="B9" s="1" t="s">
        <v>18</v>
      </c>
      <c r="C9" s="2"/>
      <c r="D9" s="2"/>
      <c r="E9" s="2"/>
      <c r="F9" s="2"/>
      <c r="G9" s="2"/>
      <c r="H9" s="5">
        <v>1140.1469999999999</v>
      </c>
      <c r="I9" s="5">
        <v>1674.9680000000001</v>
      </c>
      <c r="J9" s="5">
        <v>2804.3409999999999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B10" t="s">
        <v>22</v>
      </c>
      <c r="C10" s="2"/>
      <c r="D10" s="2"/>
      <c r="E10" s="2"/>
      <c r="F10" s="2"/>
      <c r="G10" s="2"/>
      <c r="H10" s="2">
        <v>325.58600000000001</v>
      </c>
      <c r="I10" s="2">
        <v>514.59799999999996</v>
      </c>
      <c r="J10" s="2">
        <v>899.875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25">
      <c r="B11" t="s">
        <v>23</v>
      </c>
      <c r="C11" s="2"/>
      <c r="D11" s="2"/>
      <c r="E11" s="2"/>
      <c r="F11" s="2"/>
      <c r="G11" s="2"/>
      <c r="H11" s="2">
        <f t="shared" ref="H11:I11" si="4">+H9-H10</f>
        <v>814.56099999999992</v>
      </c>
      <c r="I11" s="2">
        <f t="shared" si="4"/>
        <v>1160.3700000000001</v>
      </c>
      <c r="J11" s="2">
        <f>+J9-J10</f>
        <v>1904.4659999999999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25">
      <c r="B12" t="s">
        <v>24</v>
      </c>
      <c r="C12" s="2"/>
      <c r="D12" s="2"/>
      <c r="E12" s="2"/>
      <c r="F12" s="2"/>
      <c r="G12" s="2"/>
      <c r="H12" s="2">
        <v>210.142</v>
      </c>
      <c r="I12" s="2">
        <v>549.09100000000001</v>
      </c>
      <c r="J12" s="2">
        <v>1228.722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25">
      <c r="B13" t="s">
        <v>25</v>
      </c>
      <c r="C13" s="2"/>
      <c r="D13" s="2"/>
      <c r="E13" s="2"/>
      <c r="F13" s="2"/>
      <c r="G13" s="2"/>
      <c r="H13" s="2">
        <v>60.031999999999996</v>
      </c>
      <c r="I13" s="2">
        <v>164.61600000000001</v>
      </c>
      <c r="J13" s="2">
        <v>392.84199999999998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25">
      <c r="B14" t="s">
        <v>26</v>
      </c>
      <c r="C14" s="2"/>
      <c r="D14" s="2"/>
      <c r="E14" s="2"/>
      <c r="F14" s="2"/>
      <c r="G14" s="2"/>
      <c r="H14" s="2">
        <f t="shared" ref="H14:I14" si="5">+H11-SUM(H12:H13)</f>
        <v>544.38699999999994</v>
      </c>
      <c r="I14" s="2">
        <f t="shared" si="5"/>
        <v>446.66300000000012</v>
      </c>
      <c r="J14" s="2">
        <f>+J11-SUM(J12:J13)</f>
        <v>282.90200000000004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25">
      <c r="B15" t="s">
        <v>28</v>
      </c>
      <c r="C15" s="2"/>
      <c r="D15" s="2"/>
      <c r="E15" s="2"/>
      <c r="F15" s="2"/>
      <c r="G15" s="2"/>
      <c r="H15" s="2">
        <v>-139.56700000000001</v>
      </c>
      <c r="I15" s="2">
        <v>-239.042</v>
      </c>
      <c r="J15" s="2">
        <v>-249.11500000000001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25">
      <c r="B16" t="s">
        <v>29</v>
      </c>
      <c r="C16" s="2"/>
      <c r="D16" s="2"/>
      <c r="E16" s="2"/>
      <c r="F16" s="2"/>
      <c r="G16" s="2"/>
      <c r="H16" s="2">
        <v>-1.2709999999999999</v>
      </c>
      <c r="I16" s="2">
        <v>-0.186</v>
      </c>
      <c r="J16" s="2">
        <v>0.56299999999999994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2:57" x14ac:dyDescent="0.25">
      <c r="B17" t="s">
        <v>30</v>
      </c>
      <c r="C17" s="2"/>
      <c r="D17" s="2"/>
      <c r="E17" s="2"/>
      <c r="F17" s="2"/>
      <c r="G17" s="2"/>
      <c r="H17" s="2">
        <f t="shared" ref="H17:I17" si="6">+H14+H15+H16</f>
        <v>403.54899999999992</v>
      </c>
      <c r="I17" s="2">
        <f t="shared" si="6"/>
        <v>207.43500000000012</v>
      </c>
      <c r="J17" s="2">
        <f>+J14+J15+J16</f>
        <v>34.350000000000037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2:57" x14ac:dyDescent="0.25">
      <c r="B18" t="s">
        <v>31</v>
      </c>
      <c r="C18" s="2"/>
      <c r="D18" s="2"/>
      <c r="E18" s="2"/>
      <c r="F18" s="2"/>
      <c r="G18" s="2"/>
      <c r="H18" s="2">
        <v>14.318</v>
      </c>
      <c r="I18" s="2">
        <v>31.446000000000002</v>
      </c>
      <c r="J18" s="2">
        <v>25.706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2:57" x14ac:dyDescent="0.25">
      <c r="B19" t="s">
        <v>32</v>
      </c>
      <c r="C19" s="2"/>
      <c r="D19" s="2"/>
      <c r="E19" s="2"/>
      <c r="F19" s="2"/>
      <c r="G19" s="2"/>
      <c r="H19" s="2">
        <v>0.20899999999999999</v>
      </c>
      <c r="I19" s="2">
        <v>0.26600000000000001</v>
      </c>
      <c r="J19" s="2">
        <v>2.2669999999999999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2:57" x14ac:dyDescent="0.25">
      <c r="B20" t="s">
        <v>33</v>
      </c>
      <c r="C20" s="2"/>
      <c r="D20" s="2"/>
      <c r="E20" s="2"/>
      <c r="F20" s="2"/>
      <c r="G20" s="2"/>
      <c r="H20" s="2">
        <f t="shared" ref="H20" si="7">+H17-H18-H19</f>
        <v>389.02199999999993</v>
      </c>
      <c r="I20" s="2">
        <f>+I17-I18-I19</f>
        <v>175.72300000000013</v>
      </c>
      <c r="J20" s="2">
        <f>+J17-J18-J19</f>
        <v>6.377000000000038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2:57" x14ac:dyDescent="0.25">
      <c r="B21" t="s">
        <v>35</v>
      </c>
      <c r="C21" s="2"/>
      <c r="D21" s="2"/>
      <c r="E21" s="2"/>
      <c r="F21" s="2"/>
      <c r="G21" s="2"/>
      <c r="H21" s="2">
        <v>1.7470000000000001</v>
      </c>
      <c r="I21" s="2">
        <v>-32.453000000000003</v>
      </c>
      <c r="J21" s="2">
        <v>-3.0310000000000001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2:57" x14ac:dyDescent="0.25">
      <c r="B22" t="s">
        <v>36</v>
      </c>
      <c r="C22" s="2"/>
      <c r="D22" s="2"/>
      <c r="E22" s="2"/>
      <c r="F22" s="2"/>
      <c r="G22" s="2"/>
      <c r="H22" s="2">
        <v>387.27499999999998</v>
      </c>
      <c r="I22" s="2">
        <v>243.40299999999999</v>
      </c>
      <c r="J22" s="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2:57" x14ac:dyDescent="0.25">
      <c r="B23" t="s">
        <v>34</v>
      </c>
      <c r="C23" s="2"/>
      <c r="D23" s="2"/>
      <c r="E23" s="2"/>
      <c r="F23" s="2"/>
      <c r="G23" s="2"/>
      <c r="H23" s="2">
        <f t="shared" ref="H23:I23" si="8">+H20-H21-H22</f>
        <v>0</v>
      </c>
      <c r="I23" s="2">
        <f t="shared" si="8"/>
        <v>-35.226999999999862</v>
      </c>
      <c r="J23" s="2">
        <f>+J20-J21-J22</f>
        <v>9.4080000000000386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2:57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2:57" x14ac:dyDescent="0.25">
      <c r="B25" t="s">
        <v>37</v>
      </c>
      <c r="C25" s="2"/>
      <c r="D25" s="2"/>
      <c r="E25" s="2"/>
      <c r="F25" s="2"/>
      <c r="G25" s="2"/>
      <c r="H25" s="9" t="s">
        <v>27</v>
      </c>
      <c r="I25" s="8">
        <f t="shared" ref="H25:I25" si="9">+I23/I26</f>
        <v>-0.42540566028997578</v>
      </c>
      <c r="J25" s="8">
        <f>+J23/J26</f>
        <v>0.11566197943872317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2:57" x14ac:dyDescent="0.25">
      <c r="B26" t="s">
        <v>3</v>
      </c>
      <c r="C26" s="2"/>
      <c r="D26" s="2"/>
      <c r="E26" s="2"/>
      <c r="F26" s="2"/>
      <c r="G26" s="2"/>
      <c r="H26" s="9" t="s">
        <v>27</v>
      </c>
      <c r="I26" s="2">
        <v>82.808019000000002</v>
      </c>
      <c r="J26" s="2">
        <v>81.340472000000005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2:57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2:5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2:57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2:57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2:57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2:5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3:5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3:57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3:5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3:5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3:5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3:5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3:57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3:57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3:57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3:57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3:57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3:57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3:57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3:57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3:57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3:57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3:57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3:57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3:57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3:57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3:57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3:57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3:57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3:57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3:57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3:57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3:57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3:57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3:57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3:57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3:57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3:57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3:57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3:57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3:57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3:57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3:57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3:57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3:57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3:57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3:57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3:57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3:57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3:57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3:57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3:57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3:57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3:57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3:57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3:57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3:57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3:57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3:57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3:57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3:57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3:57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3:57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3:57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3:57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3:57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3:57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3:57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3:57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3:57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3:57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3:57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3:57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3:57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3:57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3:57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3:57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3:57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3:57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3:57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3:57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3:57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3:57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3:57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3:57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3:57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3:57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3:57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3:57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spans="3:57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spans="3:57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spans="3:57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spans="3:57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spans="3:57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spans="3:57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spans="3:57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spans="3:57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3:57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3:57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spans="3:57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spans="3:57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spans="3:57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spans="3:57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spans="3:57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spans="3:57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spans="3:57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spans="3:57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spans="3:57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spans="3:57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3:57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3:57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3:57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3:57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3:57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3:57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3:57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3:57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3:57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3:57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3:57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3:57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3:57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3:57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spans="3:57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spans="3:57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spans="3:57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3:57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spans="3:57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spans="3:57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spans="3:57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spans="3:57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spans="3:57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spans="3:57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3:57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spans="3:57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3:57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3:57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3:57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3:57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3:57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3:57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3:57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3:57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3:57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3:57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3:57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3:57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3:57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3:57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3:57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3:57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3:57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3:57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3:57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3:57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3:57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3:57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3:57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3:57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3:57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3:57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3:57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spans="3:57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spans="3:57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spans="3:57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3:57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spans="3:57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spans="3:57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spans="3:57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3:57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spans="3:57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spans="3:57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spans="3:57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spans="3:57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spans="3:57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spans="3:57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spans="3:57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spans="3:57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spans="3:57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spans="3:57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spans="3:57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spans="3:57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spans="3:57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spans="3:57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spans="3:57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spans="3:57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spans="3:57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 spans="3:57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spans="3:57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spans="3:57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spans="3:57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spans="3:57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spans="3:57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spans="3:57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spans="3:57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spans="3:57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spans="3:57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spans="3:57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spans="3:57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spans="3:57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spans="3:57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spans="3:57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3:57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spans="3:57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spans="3:57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spans="3:57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spans="3:57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spans="3:57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spans="3:57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spans="3:57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spans="3:57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spans="3:57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3:57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3:57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3:57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3:57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3:57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3:57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3:57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3:57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3:57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3:57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3:57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3:57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3:57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3:57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3:57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3:57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3:57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3:57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3:57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3:57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3:57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3:57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3:57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3:57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3:57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3:57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3:57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3:57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3:57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3:57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3:57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3:57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3:57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3:57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3:57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3:57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3:57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3:57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3:57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3:57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3:57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3:57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3:57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3:57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3:57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3:57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3:57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3:57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3:57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3:57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3:57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3:57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3:57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3:57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3:57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3:57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3:57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3:57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3:57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3:57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3:57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3:57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3:57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3:57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3:57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3:57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3:57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3:57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3:57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3:57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3:57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3:57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3:57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3:57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3:57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3:57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3:57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3:57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3:57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3:57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3:57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3:57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3:57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3:57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3:57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3:57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3:57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3:57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3:57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3:57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3:57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3:57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3:57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3:57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3:57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3:57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3:57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3:57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3:57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3:57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3:57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3:57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3:57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3:57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3:57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3:57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3:57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3:57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3:57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3:57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3:57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3:57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3:57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3:57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3:57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3:57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3:57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3:57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3:57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3:57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3:57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3:57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3:57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3:57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3:57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3:57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3:57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3:57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3:57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3:57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3:57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3:57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3:57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3:57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3:57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3:57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3:57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3:57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3:57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3:57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3:57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3:57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3:57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3:57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3:57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3:57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3:57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3:57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3:57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3:57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3:57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3:57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3:57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3:57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3:57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3:57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3:57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3:57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3:57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3:57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3:57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3:57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3:57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3:57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3:57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3:57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3:57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3:57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3:57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3:57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3:57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3:57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3:57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3:57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3:57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3:57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3:57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3:57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3:57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3:57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3:57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3:57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3:57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3:57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3:57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3:57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3:57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3:57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3:57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3:57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3:57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3:57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3:57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3:57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3:57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3:57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3:57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3:57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3:57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3:57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3:57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3:57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3:57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3:57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3:57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3:57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3:57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</sheetData>
  <hyperlinks>
    <hyperlink ref="A1" location="Main!A1" display="Main" xr:uid="{B3F59D58-4DC7-4C33-8708-1DAB642F678B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2025-03-19T12:45:40Z</dcterms:created>
  <dcterms:modified xsi:type="dcterms:W3CDTF">2025-03-19T13:12:46Z</dcterms:modified>
</cp:coreProperties>
</file>