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9E74EC2F-4F76-4E67-B467-AF435D705B6C}" xr6:coauthVersionLast="47" xr6:coauthVersionMax="47" xr10:uidLastSave="{00000000-0000-0000-0000-000000000000}"/>
  <bookViews>
    <workbookView xWindow="19095" yWindow="0" windowWidth="19410" windowHeight="20925" xr2:uid="{D684B2EE-C23E-4986-9C86-533D2C7C469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2" l="1"/>
  <c r="I20" i="2"/>
  <c r="H20" i="2"/>
  <c r="G20" i="2"/>
  <c r="F20" i="2"/>
  <c r="C20" i="2"/>
  <c r="J18" i="2"/>
  <c r="H18" i="2"/>
  <c r="G18" i="2"/>
  <c r="F18" i="2"/>
  <c r="D18" i="2"/>
  <c r="C18" i="2"/>
  <c r="J16" i="2"/>
  <c r="J28" i="2" s="1"/>
  <c r="H16" i="2"/>
  <c r="G16" i="2"/>
  <c r="G28" i="2" s="1"/>
  <c r="F16" i="2"/>
  <c r="D16" i="2"/>
  <c r="C16" i="2"/>
  <c r="J13" i="2"/>
  <c r="H13" i="2"/>
  <c r="G13" i="2"/>
  <c r="F13" i="2"/>
  <c r="D13" i="2"/>
  <c r="C13" i="2"/>
  <c r="J9" i="2"/>
  <c r="H9" i="2"/>
  <c r="G9" i="2"/>
  <c r="F9" i="2"/>
  <c r="E9" i="2"/>
  <c r="E13" i="2" s="1"/>
  <c r="D9" i="2"/>
  <c r="C9" i="2"/>
  <c r="I9" i="2"/>
  <c r="I13" i="2" s="1"/>
  <c r="G7" i="1"/>
  <c r="G6" i="1"/>
  <c r="G25" i="2"/>
  <c r="G24" i="2"/>
  <c r="G23" i="2"/>
  <c r="J27" i="2"/>
  <c r="J26" i="2"/>
  <c r="I26" i="2"/>
  <c r="J25" i="2"/>
  <c r="I25" i="2"/>
  <c r="J24" i="2"/>
  <c r="I24" i="2"/>
  <c r="J23" i="2"/>
  <c r="I23" i="2"/>
  <c r="F28" i="2"/>
  <c r="C28" i="2"/>
  <c r="G27" i="2"/>
  <c r="F27" i="2"/>
  <c r="C27" i="2"/>
  <c r="G26" i="2"/>
  <c r="F26" i="2"/>
  <c r="C26" i="2"/>
  <c r="H25" i="2"/>
  <c r="H24" i="2"/>
  <c r="H23" i="2"/>
  <c r="D20" i="2"/>
  <c r="G5" i="1"/>
  <c r="E27" i="2" l="1"/>
  <c r="E16" i="2"/>
  <c r="E26" i="2"/>
  <c r="D28" i="2"/>
  <c r="I16" i="2"/>
  <c r="I27" i="2"/>
  <c r="H26" i="2"/>
  <c r="H27" i="2"/>
  <c r="H28" i="2"/>
  <c r="D26" i="2"/>
  <c r="D27" i="2"/>
  <c r="G8" i="1"/>
  <c r="E28" i="2" l="1"/>
  <c r="E18" i="2"/>
  <c r="E20" i="2" s="1"/>
  <c r="I28" i="2"/>
  <c r="I18" i="2"/>
</calcChain>
</file>

<file path=xl/sharedStrings.xml><?xml version="1.0" encoding="utf-8"?>
<sst xmlns="http://schemas.openxmlformats.org/spreadsheetml/2006/main" count="45" uniqueCount="40">
  <si>
    <t>Texas Industrires</t>
  </si>
  <si>
    <t>numbers in mio USD</t>
  </si>
  <si>
    <t>SEC</t>
  </si>
  <si>
    <t>TXN</t>
  </si>
  <si>
    <t>Price</t>
  </si>
  <si>
    <t>Shares</t>
  </si>
  <si>
    <t>MC</t>
  </si>
  <si>
    <t>Cash</t>
  </si>
  <si>
    <t>Debt</t>
  </si>
  <si>
    <t>EV</t>
  </si>
  <si>
    <t>Main</t>
  </si>
  <si>
    <t>Q123</t>
  </si>
  <si>
    <t>Q223</t>
  </si>
  <si>
    <t>Q323</t>
  </si>
  <si>
    <t>Q423</t>
  </si>
  <si>
    <t>Q124</t>
  </si>
  <si>
    <t>Q324</t>
  </si>
  <si>
    <t>Q424</t>
  </si>
  <si>
    <t>Q224</t>
  </si>
  <si>
    <t>Revenue</t>
  </si>
  <si>
    <t>COGS</t>
  </si>
  <si>
    <t>Gross Profit</t>
  </si>
  <si>
    <t>R&amp;D</t>
  </si>
  <si>
    <t>SGA</t>
  </si>
  <si>
    <t>Other</t>
  </si>
  <si>
    <t>Operating Income</t>
  </si>
  <si>
    <t>Other Income</t>
  </si>
  <si>
    <t>Interest Expense</t>
  </si>
  <si>
    <t>Pretax Income</t>
  </si>
  <si>
    <t>Net Income</t>
  </si>
  <si>
    <t>Tax Expense</t>
  </si>
  <si>
    <t>EPS</t>
  </si>
  <si>
    <t>Analaog</t>
  </si>
  <si>
    <t xml:space="preserve">Embedded Processing </t>
  </si>
  <si>
    <t>Analog Growth</t>
  </si>
  <si>
    <t>Porcesses Growth</t>
  </si>
  <si>
    <t>Revenue YoY</t>
  </si>
  <si>
    <t xml:space="preserve">Gross Margin </t>
  </si>
  <si>
    <t>Operating Margin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</si>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</sst>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0" fillId="0" borderId="0" xfId="0" applyNumberFormat="1"/>
    <xf numFmtId="0" fontId="3" fillId="0" borderId="0" xfId="2"/>
    <xf numFmtId="0" fontId="0" fillId="0" borderId="0" xfId="0" applyAlignment="1">
      <alignment horizontal="right"/>
    </xf>
    <xf numFmtId="165" fontId="0" fillId="0" borderId="0" xfId="0" applyNumberFormat="1"/>
    <xf numFmtId="164" fontId="2" fillId="0" borderId="0" xfId="0" applyNumberFormat="1" applyFont="1"/>
    <xf numFmtId="9" fontId="0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edgar/browse/?CIK=97476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34A7A-6828-49CF-A464-099F1ACC8D65}">
  <dimension ref="A1:H8"/>
  <sheetViews>
    <sheetView tabSelected="1" zoomScale="200" zoomScaleNormal="200" workbookViewId="0">
      <selection activeCell="G8" sqref="G8"/>
    </sheetView>
  </sheetViews>
  <sheetFormatPr defaultRowHeight="15" x14ac:dyDescent="0.25"/>
  <cols>
    <col min="1" max="1" width="4" customWidth="1"/>
  </cols>
  <sheetData>
    <row r="1" spans="1:8" x14ac:dyDescent="0.25">
      <c r="A1" s="1" t="s">
        <v>0</v>
      </c>
    </row>
    <row r="2" spans="1:8" x14ac:dyDescent="0.25">
      <c r="A2" t="s">
        <v>1</v>
      </c>
    </row>
    <row r="3" spans="1:8" x14ac:dyDescent="0.25">
      <c r="F3" t="s">
        <v>4</v>
      </c>
      <c r="G3">
        <v>190.61</v>
      </c>
    </row>
    <row r="4" spans="1:8" x14ac:dyDescent="0.25">
      <c r="B4" s="3" t="s">
        <v>2</v>
      </c>
      <c r="F4" t="s">
        <v>5</v>
      </c>
      <c r="G4" s="2">
        <v>912.21661400000005</v>
      </c>
      <c r="H4" s="4" t="s">
        <v>16</v>
      </c>
    </row>
    <row r="5" spans="1:8" x14ac:dyDescent="0.25">
      <c r="B5" t="s">
        <v>3</v>
      </c>
      <c r="F5" t="s">
        <v>6</v>
      </c>
      <c r="G5" s="2">
        <f>G3*G4</f>
        <v>173877.60879454002</v>
      </c>
    </row>
    <row r="6" spans="1:8" x14ac:dyDescent="0.25">
      <c r="F6" t="s">
        <v>7</v>
      </c>
      <c r="G6" s="2">
        <f>2589+6163</f>
        <v>8752</v>
      </c>
      <c r="H6" s="4" t="s">
        <v>16</v>
      </c>
    </row>
    <row r="7" spans="1:8" x14ac:dyDescent="0.25">
      <c r="F7" t="s">
        <v>8</v>
      </c>
      <c r="G7" s="2">
        <f>12844+1049</f>
        <v>13893</v>
      </c>
      <c r="H7" s="4" t="s">
        <v>16</v>
      </c>
    </row>
    <row r="8" spans="1:8" x14ac:dyDescent="0.25">
      <c r="F8" t="s">
        <v>9</v>
      </c>
      <c r="G8" s="2">
        <f>G5-G6+G7</f>
        <v>179018.60879454002</v>
      </c>
    </row>
  </sheetData>
  <hyperlinks>
    <hyperlink ref="B4" r:id="rId1" xr:uid="{59EEBF22-ED9C-4DCF-9F2A-50D4DD5CEAD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37762-C97B-43E8-9854-93BDCE073177}">
  <dimension ref="A1:Y614"/>
  <sheetViews>
    <sheetView zoomScale="200" zoomScaleNormal="20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E11" sqref="E11"/>
    </sheetView>
  </sheetViews>
  <sheetFormatPr defaultRowHeight="15" x14ac:dyDescent="0.25"/>
  <cols>
    <col min="1" max="1" width="4.7109375" bestFit="1" customWidth="1"/>
    <col min="2" max="2" width="22" customWidth="1"/>
  </cols>
  <sheetData>
    <row r="1" spans="1:25" x14ac:dyDescent="0.25">
      <c r="A1" s="3" t="s">
        <v>10</v>
      </c>
    </row>
    <row r="2" spans="1:25" x14ac:dyDescent="0.25"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18</v>
      </c>
      <c r="I2" s="4" t="s">
        <v>16</v>
      </c>
      <c r="J2" s="4" t="s">
        <v>17</v>
      </c>
    </row>
    <row r="3" spans="1:25" x14ac:dyDescent="0.25">
      <c r="C3" s="2"/>
      <c r="D3" s="2"/>
      <c r="E3" s="2"/>
      <c r="F3" s="2"/>
      <c r="G3" s="2"/>
      <c r="H3" s="2"/>
      <c r="I3" s="2"/>
      <c r="J3" s="2"/>
      <c r="K3" s="2"/>
    </row>
    <row r="4" spans="1:25" x14ac:dyDescent="0.25">
      <c r="B4" t="s">
        <v>32</v>
      </c>
      <c r="C4" s="2"/>
      <c r="D4" s="2">
        <v>3278</v>
      </c>
      <c r="E4" s="2">
        <v>3353</v>
      </c>
      <c r="F4" s="2"/>
      <c r="G4" s="2"/>
      <c r="H4" s="2">
        <v>2928</v>
      </c>
      <c r="I4" s="2">
        <v>3223</v>
      </c>
      <c r="J4" s="2"/>
      <c r="K4" s="2"/>
    </row>
    <row r="5" spans="1:25" x14ac:dyDescent="0.25">
      <c r="B5" t="s">
        <v>33</v>
      </c>
      <c r="C5" s="2"/>
      <c r="D5" s="2">
        <v>894</v>
      </c>
      <c r="E5" s="2">
        <v>890</v>
      </c>
      <c r="F5" s="2"/>
      <c r="G5" s="2"/>
      <c r="H5" s="2">
        <v>615</v>
      </c>
      <c r="I5" s="2">
        <v>653</v>
      </c>
      <c r="J5" s="2"/>
      <c r="K5" s="2"/>
    </row>
    <row r="6" spans="1:25" x14ac:dyDescent="0.25">
      <c r="B6" t="s">
        <v>24</v>
      </c>
      <c r="C6" s="2"/>
      <c r="D6" s="2">
        <v>359</v>
      </c>
      <c r="E6" s="2">
        <v>289</v>
      </c>
      <c r="F6" s="2"/>
      <c r="G6" s="2"/>
      <c r="H6" s="2">
        <v>279</v>
      </c>
      <c r="I6" s="2">
        <v>275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1" t="s">
        <v>19</v>
      </c>
      <c r="C7" s="6"/>
      <c r="D7" s="6">
        <v>4531</v>
      </c>
      <c r="E7" s="6">
        <v>4532</v>
      </c>
      <c r="F7" s="6"/>
      <c r="G7" s="6"/>
      <c r="H7" s="6">
        <v>3822</v>
      </c>
      <c r="I7" s="6">
        <v>4151</v>
      </c>
      <c r="J7" s="6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t="s">
        <v>20</v>
      </c>
      <c r="C8" s="2"/>
      <c r="D8" s="2">
        <v>1621</v>
      </c>
      <c r="E8" s="2">
        <v>1717</v>
      </c>
      <c r="F8" s="2"/>
      <c r="G8" s="2"/>
      <c r="H8" s="2">
        <v>1611</v>
      </c>
      <c r="I8" s="2">
        <v>1677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t="s">
        <v>21</v>
      </c>
      <c r="C9" s="2">
        <f t="shared" ref="C9:H9" si="0">C7-C8</f>
        <v>0</v>
      </c>
      <c r="D9" s="2">
        <f t="shared" si="0"/>
        <v>2910</v>
      </c>
      <c r="E9" s="2">
        <f t="shared" si="0"/>
        <v>2815</v>
      </c>
      <c r="F9" s="2">
        <f t="shared" si="0"/>
        <v>0</v>
      </c>
      <c r="G9" s="2">
        <f t="shared" si="0"/>
        <v>0</v>
      </c>
      <c r="H9" s="2">
        <f t="shared" si="0"/>
        <v>2211</v>
      </c>
      <c r="I9" s="2">
        <f>I7-I8</f>
        <v>2474</v>
      </c>
      <c r="J9" s="2">
        <f t="shared" ref="J9" si="1">J7-J8</f>
        <v>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t="s">
        <v>22</v>
      </c>
      <c r="C10" s="2"/>
      <c r="D10" s="2">
        <v>477</v>
      </c>
      <c r="E10" s="2">
        <v>471</v>
      </c>
      <c r="F10" s="2"/>
      <c r="G10" s="2"/>
      <c r="H10" s="2">
        <v>498</v>
      </c>
      <c r="I10" s="2">
        <v>492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t="s">
        <v>23</v>
      </c>
      <c r="C11" s="2"/>
      <c r="D11" s="2">
        <v>461</v>
      </c>
      <c r="E11" s="2">
        <v>452</v>
      </c>
      <c r="F11" s="2"/>
      <c r="G11" s="2"/>
      <c r="H11" s="2">
        <v>465</v>
      </c>
      <c r="I11" s="2">
        <v>428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t="s">
        <v>24</v>
      </c>
      <c r="C12" s="2"/>
      <c r="D12" s="2">
        <v>0</v>
      </c>
      <c r="E12" s="2">
        <v>0</v>
      </c>
      <c r="F12" s="2"/>
      <c r="G12" s="2"/>
      <c r="H12" s="2">
        <v>0</v>
      </c>
      <c r="I12" s="2">
        <v>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t="s">
        <v>25</v>
      </c>
      <c r="C13" s="2">
        <f t="shared" ref="C13:H13" si="2">C9-SUM(C10:C12)</f>
        <v>0</v>
      </c>
      <c r="D13" s="2">
        <f t="shared" si="2"/>
        <v>1972</v>
      </c>
      <c r="E13" s="2">
        <f t="shared" si="2"/>
        <v>1892</v>
      </c>
      <c r="F13" s="2">
        <f t="shared" si="2"/>
        <v>0</v>
      </c>
      <c r="G13" s="2">
        <f t="shared" si="2"/>
        <v>0</v>
      </c>
      <c r="H13" s="2">
        <f t="shared" si="2"/>
        <v>1248</v>
      </c>
      <c r="I13" s="2">
        <f>I9-SUM(I10:I12)</f>
        <v>1554</v>
      </c>
      <c r="J13" s="2">
        <f t="shared" ref="J13" si="3">J9-SUM(J10:J12)</f>
        <v>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t="s">
        <v>26</v>
      </c>
      <c r="C14" s="2"/>
      <c r="D14" s="2">
        <v>119</v>
      </c>
      <c r="E14" s="2">
        <v>128</v>
      </c>
      <c r="F14" s="2"/>
      <c r="G14" s="2"/>
      <c r="H14" s="2">
        <v>130</v>
      </c>
      <c r="I14" s="2">
        <v>131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t="s">
        <v>27</v>
      </c>
      <c r="C15" s="2"/>
      <c r="D15" s="2">
        <v>89</v>
      </c>
      <c r="E15" s="2">
        <v>98</v>
      </c>
      <c r="F15" s="2"/>
      <c r="G15" s="2"/>
      <c r="H15" s="2">
        <v>131</v>
      </c>
      <c r="I15" s="2">
        <v>131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B16" t="s">
        <v>28</v>
      </c>
      <c r="C16" s="2">
        <f t="shared" ref="C16:H16" si="4">C13+C14-C15</f>
        <v>0</v>
      </c>
      <c r="D16" s="2">
        <f t="shared" si="4"/>
        <v>2002</v>
      </c>
      <c r="E16" s="2">
        <f t="shared" si="4"/>
        <v>1922</v>
      </c>
      <c r="F16" s="2">
        <f t="shared" si="4"/>
        <v>0</v>
      </c>
      <c r="G16" s="2">
        <f t="shared" si="4"/>
        <v>0</v>
      </c>
      <c r="H16" s="2">
        <f t="shared" si="4"/>
        <v>1247</v>
      </c>
      <c r="I16" s="2">
        <f>I13+I14-I15</f>
        <v>1554</v>
      </c>
      <c r="J16" s="2">
        <f t="shared" ref="J16" si="5">J13+J14-J15</f>
        <v>0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t="s">
        <v>30</v>
      </c>
      <c r="C17" s="2"/>
      <c r="D17" s="2">
        <v>280</v>
      </c>
      <c r="E17" s="2">
        <v>213</v>
      </c>
      <c r="F17" s="2"/>
      <c r="G17" s="2"/>
      <c r="H17" s="2">
        <v>120</v>
      </c>
      <c r="I17" s="2">
        <v>192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t="s">
        <v>29</v>
      </c>
      <c r="C18" s="2">
        <f t="shared" ref="C18:H18" si="6">C16-C17</f>
        <v>0</v>
      </c>
      <c r="D18" s="2">
        <f t="shared" si="6"/>
        <v>1722</v>
      </c>
      <c r="E18" s="2">
        <f t="shared" si="6"/>
        <v>1709</v>
      </c>
      <c r="F18" s="2">
        <f t="shared" si="6"/>
        <v>0</v>
      </c>
      <c r="G18" s="2">
        <f t="shared" si="6"/>
        <v>0</v>
      </c>
      <c r="H18" s="2">
        <f t="shared" si="6"/>
        <v>1127</v>
      </c>
      <c r="I18" s="2">
        <f>I16-I17</f>
        <v>1362</v>
      </c>
      <c r="J18" s="2">
        <f t="shared" ref="J18" si="7">J16-J17</f>
        <v>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t="s">
        <v>31</v>
      </c>
      <c r="C20" s="5" t="e">
        <f t="shared" ref="C20" si="8">C18/C21</f>
        <v>#DIV/0!</v>
      </c>
      <c r="D20" s="5">
        <f>D18/D21</f>
        <v>1.8964757709251101</v>
      </c>
      <c r="E20" s="5">
        <f t="shared" ref="E20:J20" si="9">E18/E21</f>
        <v>1.88215859030837</v>
      </c>
      <c r="F20" s="5" t="e">
        <f t="shared" si="9"/>
        <v>#DIV/0!</v>
      </c>
      <c r="G20" s="5" t="e">
        <f t="shared" si="9"/>
        <v>#DIV/0!</v>
      </c>
      <c r="H20" s="5">
        <f t="shared" si="9"/>
        <v>1.2357456140350878</v>
      </c>
      <c r="I20" s="5">
        <f t="shared" si="9"/>
        <v>1.4917853231106244</v>
      </c>
      <c r="J20" s="5" t="e">
        <f t="shared" si="9"/>
        <v>#DIV/0!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t="s">
        <v>5</v>
      </c>
      <c r="C21" s="2"/>
      <c r="D21" s="2">
        <v>908</v>
      </c>
      <c r="E21" s="2">
        <v>908</v>
      </c>
      <c r="F21" s="2"/>
      <c r="G21" s="2"/>
      <c r="H21" s="2">
        <v>912</v>
      </c>
      <c r="I21" s="2">
        <v>913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t="s">
        <v>34</v>
      </c>
      <c r="C23" s="2"/>
      <c r="D23" s="2"/>
      <c r="E23" s="2"/>
      <c r="F23" s="2"/>
      <c r="G23" s="7" t="e">
        <f>G4/C4-1</f>
        <v>#DIV/0!</v>
      </c>
      <c r="H23" s="7">
        <f>H4/D4-1</f>
        <v>-0.10677242220866379</v>
      </c>
      <c r="I23" s="7">
        <f t="shared" ref="I23:J23" si="10">I4/E4-1</f>
        <v>-3.8771249627199578E-2</v>
      </c>
      <c r="J23" s="7" t="e">
        <f t="shared" si="10"/>
        <v>#DIV/0!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t="s">
        <v>35</v>
      </c>
      <c r="C24" s="2"/>
      <c r="D24" s="2"/>
      <c r="E24" s="2"/>
      <c r="F24" s="2"/>
      <c r="G24" s="7" t="e">
        <f>G5/C5-1</f>
        <v>#DIV/0!</v>
      </c>
      <c r="H24" s="7">
        <f>H5/D5-1</f>
        <v>-0.31208053691275173</v>
      </c>
      <c r="I24" s="7">
        <f t="shared" ref="I24:J24" si="11">I5/E5-1</f>
        <v>-0.26629213483146064</v>
      </c>
      <c r="J24" s="7" t="e">
        <f t="shared" si="11"/>
        <v>#DIV/0!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t="s">
        <v>36</v>
      </c>
      <c r="C25" s="2"/>
      <c r="D25" s="2"/>
      <c r="E25" s="2"/>
      <c r="F25" s="2"/>
      <c r="G25" s="7" t="e">
        <f>G7/C7-1</f>
        <v>#DIV/0!</v>
      </c>
      <c r="H25" s="7">
        <f>H7/D7-1</f>
        <v>-0.15647759876406975</v>
      </c>
      <c r="I25" s="7">
        <f t="shared" ref="I25:J25" si="12">I7/E7-1</f>
        <v>-8.4068843777581614E-2</v>
      </c>
      <c r="J25" s="7" t="e">
        <f t="shared" si="12"/>
        <v>#DIV/0!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t="s">
        <v>37</v>
      </c>
      <c r="C26" s="7" t="e">
        <f t="shared" ref="C26:G26" si="13">C9/C7</f>
        <v>#DIV/0!</v>
      </c>
      <c r="D26" s="7">
        <f t="shared" si="13"/>
        <v>0.64224233061134406</v>
      </c>
      <c r="E26" s="7">
        <f t="shared" si="13"/>
        <v>0.62113857016769636</v>
      </c>
      <c r="F26" s="7" t="e">
        <f t="shared" si="13"/>
        <v>#DIV/0!</v>
      </c>
      <c r="G26" s="7" t="e">
        <f t="shared" si="13"/>
        <v>#DIV/0!</v>
      </c>
      <c r="H26" s="7">
        <f>H9/H7</f>
        <v>0.57849293563579274</v>
      </c>
      <c r="I26" s="7">
        <f t="shared" ref="I26:J26" si="14">I9/I7</f>
        <v>0.5960009636232233</v>
      </c>
      <c r="J26" s="7" t="e">
        <f t="shared" si="14"/>
        <v>#DIV/0!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t="s">
        <v>38</v>
      </c>
      <c r="C27" s="7" t="e">
        <f t="shared" ref="C27:G27" si="15">C13/C7</f>
        <v>#DIV/0!</v>
      </c>
      <c r="D27" s="7">
        <f t="shared" si="15"/>
        <v>0.43522401235930258</v>
      </c>
      <c r="E27" s="7">
        <f t="shared" si="15"/>
        <v>0.41747572815533979</v>
      </c>
      <c r="F27" s="7" t="e">
        <f t="shared" si="15"/>
        <v>#DIV/0!</v>
      </c>
      <c r="G27" s="7" t="e">
        <f t="shared" si="15"/>
        <v>#DIV/0!</v>
      </c>
      <c r="H27" s="7">
        <f>H13/H7</f>
        <v>0.32653061224489793</v>
      </c>
      <c r="I27" s="7">
        <f t="shared" ref="I27:J27" si="16">I13/I7</f>
        <v>0.37436762225969644</v>
      </c>
      <c r="J27" s="7" t="e">
        <f t="shared" si="16"/>
        <v>#DIV/0!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t="s">
        <v>39</v>
      </c>
      <c r="C28" s="7" t="e">
        <f t="shared" ref="C28:G28" si="17">C17/C16</f>
        <v>#DIV/0!</v>
      </c>
      <c r="D28" s="7">
        <f t="shared" si="17"/>
        <v>0.13986013986013987</v>
      </c>
      <c r="E28" s="7">
        <f t="shared" si="17"/>
        <v>0.11082206035379813</v>
      </c>
      <c r="F28" s="7" t="e">
        <f t="shared" si="17"/>
        <v>#DIV/0!</v>
      </c>
      <c r="G28" s="7" t="e">
        <f t="shared" si="17"/>
        <v>#DIV/0!</v>
      </c>
      <c r="H28" s="7">
        <f>H17/H16</f>
        <v>9.6230954290296711E-2</v>
      </c>
      <c r="I28" s="7">
        <f t="shared" ref="I28:J28" si="18">I17/I16</f>
        <v>0.12355212355212356</v>
      </c>
      <c r="J28" s="7" t="e">
        <f t="shared" si="18"/>
        <v>#DIV/0!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3:25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3:25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3:25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3:25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3:25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3:25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3:25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3:25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3:25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3:25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3:25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3:25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3:25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3:25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3:25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3:25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3:25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3:25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3:25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3:25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3:25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3:25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3:25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3:25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3:25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3:25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3:25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3:25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3:25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3:25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3:25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3:25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3:25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3:25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3:25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3:25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3:25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3:25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3:25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3:25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3:25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3:25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3:25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3:25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3:25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3:25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3:25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3:25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3:25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3:25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3:25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3:25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3:25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3:25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3:25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3:25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3:25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3:25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3:25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3:25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3:25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3:25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3:25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3:25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3:25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3:25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3:25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3:25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3:25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3:25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3:25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3:25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3:25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3:25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3:25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3:25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3:25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3:25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3:25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3:25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3:25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3:25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3:25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3:25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3:25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3:25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3:25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3:25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3:25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3:25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3:25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3:25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3:25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3:25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3:25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3:25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3:25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3:25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3:25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3:25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3:25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3:25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3:25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3:25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3:25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3:25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3:25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3:25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3:25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3:25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3:25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3:25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3:25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3:25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3:25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3:25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3:25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3:25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3:25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3:25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3:25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3:25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3:25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3:25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3:25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3:25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3:25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3:25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3:25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3:25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3:25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3:25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3:25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3:25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3:25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3:25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3:25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3:25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3:25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3:25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3:25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3:25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3:25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3:25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3:25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3:25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3:25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3:25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3:25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3:25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3:25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3:25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3:25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3:25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3:25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3:25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3:25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3:25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3:25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3:25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3:25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3:25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3:25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3:25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3:25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3:25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3:25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3:25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3:25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3:25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3:25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3:25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3:25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3:25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3:25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3:25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3:25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3:25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3:25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3:25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3:25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3:25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3:25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3:25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3:25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3:25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3:25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3:25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3:25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3:25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3:25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3:25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3:25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3:25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3:25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3:25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3:25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3:25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3:25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3:25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3:25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3:25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3:25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3:25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3:25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3:25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3:25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3:25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3:25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3:25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3:25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3:25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3:25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3:25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3:25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3:25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3:25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3:25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3:25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3:25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3:25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3:25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3:25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3:25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3:25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3:25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3:25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3:25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3:25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3:25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3:25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3:25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3:25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3:25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3:25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3:25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3:25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3:25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3:25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3:25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3:25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3:25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3:25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3:25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3:25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3:25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3:25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3:25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3:25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3:25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3:25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3:25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3:25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3:25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3:25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3:25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3:25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3:25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3:25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3:25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3:25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3:25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3:25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3:25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3:25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3:25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3:25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3:25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3:25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3:25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3:25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3:25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3:25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3:25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3:25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3:25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3:25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3:25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3:25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3:25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3:25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3:25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3:25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3:25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3:25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3:25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3:25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3:25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3:25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3:25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3:25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3:25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3:25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3:25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3:25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3:25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3:25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3:25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3:25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3:25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3:25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3:25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3:25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3:25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3:25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3:25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3:25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3:25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3:25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3:25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3:25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3:25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3:25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3:25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3:25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3:25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3:25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3:25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3:25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3:25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3:25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3:25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3:25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3:25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3:25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3:25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3:25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3:25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3:25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3:25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3:25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3:25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3:25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3:25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3:25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3:25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3:25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3:25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3:25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3:25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3:25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3:25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3:25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3:25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3:25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3:25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3:25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3:25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3:25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3:25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3:25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3:25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3:25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3:25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3:25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3:25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3:25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3:25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3:25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3:25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3:25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3:25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3:25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3:25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3:25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3:25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3:25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3:25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3:25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3:25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3:25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3:25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3:25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3:25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3:25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3:25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3:25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3:25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3:25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3:25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3:25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3:25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3:25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3:25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3:25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3:25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3:25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3:25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3:25" x14ac:dyDescent="0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3:25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3:25" x14ac:dyDescent="0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3:25" x14ac:dyDescent="0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3:25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3:25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3:25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3:25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3:25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3:25" x14ac:dyDescent="0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3:25" x14ac:dyDescent="0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3:25" x14ac:dyDescent="0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3:25" x14ac:dyDescent="0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3:25" x14ac:dyDescent="0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3:25" x14ac:dyDescent="0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3:25" x14ac:dyDescent="0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3:25" x14ac:dyDescent="0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3:25" x14ac:dyDescent="0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3:25" x14ac:dyDescent="0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3:25" x14ac:dyDescent="0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3:25" x14ac:dyDescent="0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3:25" x14ac:dyDescent="0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3:25" x14ac:dyDescent="0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3:25" x14ac:dyDescent="0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3:25" x14ac:dyDescent="0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3:25" x14ac:dyDescent="0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3:25" x14ac:dyDescent="0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3:25" x14ac:dyDescent="0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3:25" x14ac:dyDescent="0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3:25" x14ac:dyDescent="0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3:25" x14ac:dyDescent="0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3:25" x14ac:dyDescent="0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3:25" x14ac:dyDescent="0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3:25" x14ac:dyDescent="0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3:25" x14ac:dyDescent="0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3:25" x14ac:dyDescent="0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3:25" x14ac:dyDescent="0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3:25" x14ac:dyDescent="0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3:25" x14ac:dyDescent="0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3:25" x14ac:dyDescent="0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3:25" x14ac:dyDescent="0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3:25" x14ac:dyDescent="0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3:25" x14ac:dyDescent="0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3:25" x14ac:dyDescent="0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3:25" x14ac:dyDescent="0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3:25" x14ac:dyDescent="0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3:25" x14ac:dyDescent="0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3:25" x14ac:dyDescent="0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3:25" x14ac:dyDescent="0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3:25" x14ac:dyDescent="0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3:25" x14ac:dyDescent="0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3:25" x14ac:dyDescent="0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3:25" x14ac:dyDescent="0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3:25" x14ac:dyDescent="0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3:25" x14ac:dyDescent="0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3:25" x14ac:dyDescent="0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3:25" x14ac:dyDescent="0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3:25" x14ac:dyDescent="0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3:25" x14ac:dyDescent="0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3:25" x14ac:dyDescent="0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3:25" x14ac:dyDescent="0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3:25" x14ac:dyDescent="0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3:25" x14ac:dyDescent="0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3:25" x14ac:dyDescent="0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3:25" x14ac:dyDescent="0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3:25" x14ac:dyDescent="0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3:25" x14ac:dyDescent="0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3:25" x14ac:dyDescent="0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3:25" x14ac:dyDescent="0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3:25" x14ac:dyDescent="0.25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3:25" x14ac:dyDescent="0.25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3:25" x14ac:dyDescent="0.25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3:25" x14ac:dyDescent="0.25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3:25" x14ac:dyDescent="0.25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3:25" x14ac:dyDescent="0.25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3:25" x14ac:dyDescent="0.25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3:25" x14ac:dyDescent="0.25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3:25" x14ac:dyDescent="0.25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3:25" x14ac:dyDescent="0.25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3:25" x14ac:dyDescent="0.25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3:25" x14ac:dyDescent="0.25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3:25" x14ac:dyDescent="0.25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3:25" x14ac:dyDescent="0.25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3:25" x14ac:dyDescent="0.25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3:25" x14ac:dyDescent="0.25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3:25" x14ac:dyDescent="0.25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3:25" x14ac:dyDescent="0.25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3:25" x14ac:dyDescent="0.25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3:25" x14ac:dyDescent="0.25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3:25" x14ac:dyDescent="0.25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3:25" x14ac:dyDescent="0.25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3:25" x14ac:dyDescent="0.25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3:25" x14ac:dyDescent="0.25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3:25" x14ac:dyDescent="0.25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3:25" x14ac:dyDescent="0.25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3:25" x14ac:dyDescent="0.25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3:25" x14ac:dyDescent="0.25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3:25" x14ac:dyDescent="0.25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3:25" x14ac:dyDescent="0.25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3:25" x14ac:dyDescent="0.25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3:25" x14ac:dyDescent="0.25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3:25" x14ac:dyDescent="0.25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3:25" x14ac:dyDescent="0.25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3:25" x14ac:dyDescent="0.25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3:25" x14ac:dyDescent="0.25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3:25" x14ac:dyDescent="0.25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3:25" x14ac:dyDescent="0.25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3:25" x14ac:dyDescent="0.25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3:25" x14ac:dyDescent="0.25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3:25" x14ac:dyDescent="0.25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3:25" x14ac:dyDescent="0.25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3:25" x14ac:dyDescent="0.25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3:25" x14ac:dyDescent="0.25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3:25" x14ac:dyDescent="0.25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3:25" x14ac:dyDescent="0.25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3:25" x14ac:dyDescent="0.25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3:25" x14ac:dyDescent="0.25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3:25" x14ac:dyDescent="0.25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3:25" x14ac:dyDescent="0.25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3:25" x14ac:dyDescent="0.25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3:25" x14ac:dyDescent="0.25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3:25" x14ac:dyDescent="0.25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3:25" x14ac:dyDescent="0.25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3:25" x14ac:dyDescent="0.25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3:25" x14ac:dyDescent="0.25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3:25" x14ac:dyDescent="0.25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3:25" x14ac:dyDescent="0.25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3:25" x14ac:dyDescent="0.25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3:25" x14ac:dyDescent="0.25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3:25" x14ac:dyDescent="0.25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3:25" x14ac:dyDescent="0.25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3:25" x14ac:dyDescent="0.25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3:25" x14ac:dyDescent="0.25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3:25" x14ac:dyDescent="0.25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3:25" x14ac:dyDescent="0.25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3:25" x14ac:dyDescent="0.25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3:25" x14ac:dyDescent="0.25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3:25" x14ac:dyDescent="0.25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3:25" x14ac:dyDescent="0.25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3:25" x14ac:dyDescent="0.25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3:25" x14ac:dyDescent="0.25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3:25" x14ac:dyDescent="0.25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3:25" x14ac:dyDescent="0.25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3:25" x14ac:dyDescent="0.25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3:25" x14ac:dyDescent="0.25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3:25" x14ac:dyDescent="0.25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3:25" x14ac:dyDescent="0.25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3:25" x14ac:dyDescent="0.25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3:25" x14ac:dyDescent="0.25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3:25" x14ac:dyDescent="0.25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3:25" x14ac:dyDescent="0.25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3:25" x14ac:dyDescent="0.25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3:25" x14ac:dyDescent="0.25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3:25" x14ac:dyDescent="0.25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3:25" x14ac:dyDescent="0.25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3:25" x14ac:dyDescent="0.25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3:25" x14ac:dyDescent="0.25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3:25" x14ac:dyDescent="0.25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3:25" x14ac:dyDescent="0.25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3:25" x14ac:dyDescent="0.25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3:25" x14ac:dyDescent="0.25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3:25" x14ac:dyDescent="0.25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3:25" x14ac:dyDescent="0.25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3:25" x14ac:dyDescent="0.25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3:25" x14ac:dyDescent="0.25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3:25" x14ac:dyDescent="0.25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3:25" x14ac:dyDescent="0.25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3:25" x14ac:dyDescent="0.25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3:25" x14ac:dyDescent="0.25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3:25" x14ac:dyDescent="0.25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3:25" x14ac:dyDescent="0.25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3:25" x14ac:dyDescent="0.25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3:25" x14ac:dyDescent="0.25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3:25" x14ac:dyDescent="0.25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3:25" x14ac:dyDescent="0.25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3:25" x14ac:dyDescent="0.25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3:25" x14ac:dyDescent="0.25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3:25" x14ac:dyDescent="0.25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3:25" x14ac:dyDescent="0.25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3:25" x14ac:dyDescent="0.25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3:25" x14ac:dyDescent="0.25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3:25" x14ac:dyDescent="0.25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3:25" x14ac:dyDescent="0.25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3:25" x14ac:dyDescent="0.25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3:25" x14ac:dyDescent="0.25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3:25" x14ac:dyDescent="0.25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3:25" x14ac:dyDescent="0.25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3:25" x14ac:dyDescent="0.25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3:25" x14ac:dyDescent="0.25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3:25" x14ac:dyDescent="0.25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3:25" x14ac:dyDescent="0.25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3:25" x14ac:dyDescent="0.25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3:25" x14ac:dyDescent="0.25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3:25" x14ac:dyDescent="0.25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</sheetData>
  <hyperlinks>
    <hyperlink ref="A1" location="Main!A1" display="Main" xr:uid="{6A8A95EA-836C-4848-BFB8-C0629841BB6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2024-10-02T12:27:00Z</dcterms:created>
  <dcterms:modified xsi:type="dcterms:W3CDTF">2025-01-09T13:32:18Z</dcterms:modified>
</cp:coreProperties>
</file>