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F48A73D-E66E-4FF0-800C-82C6B94468D2}" xr6:coauthVersionLast="47" xr6:coauthVersionMax="47" xr10:uidLastSave="{00000000-0000-0000-0000-000000000000}"/>
  <bookViews>
    <workbookView xWindow="225" yWindow="4680" windowWidth="38175" windowHeight="15240" xr2:uid="{687E883E-D8F9-46A8-A179-2B33B0EFA8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2" l="1"/>
  <c r="I57" i="2"/>
  <c r="H57" i="2"/>
  <c r="I50" i="2"/>
  <c r="H50" i="2"/>
  <c r="G50" i="2"/>
  <c r="F50" i="2"/>
  <c r="I45" i="2"/>
  <c r="I51" i="2" s="1"/>
  <c r="I53" i="2" s="1"/>
  <c r="H45" i="2"/>
  <c r="G45" i="2"/>
  <c r="F45" i="2"/>
  <c r="E45" i="2"/>
  <c r="H51" i="2"/>
  <c r="G51" i="2"/>
  <c r="F51" i="2"/>
  <c r="H53" i="2"/>
  <c r="G53" i="2"/>
  <c r="F53" i="2"/>
  <c r="J51" i="2"/>
  <c r="J53" i="2" s="1"/>
  <c r="J50" i="2"/>
  <c r="J45" i="2"/>
  <c r="I36" i="2"/>
  <c r="H36" i="2"/>
  <c r="G36" i="2"/>
  <c r="F36" i="2"/>
  <c r="F42" i="2" s="1"/>
  <c r="E36" i="2"/>
  <c r="E42" i="2" s="1"/>
  <c r="I41" i="2"/>
  <c r="H41" i="2"/>
  <c r="G41" i="2"/>
  <c r="G42" i="2" s="1"/>
  <c r="F41" i="2"/>
  <c r="E41" i="2"/>
  <c r="H42" i="2"/>
  <c r="D42" i="2"/>
  <c r="J42" i="2"/>
  <c r="J41" i="2"/>
  <c r="J36" i="2"/>
  <c r="L7" i="1"/>
  <c r="L6" i="1"/>
  <c r="L5" i="1"/>
  <c r="G26" i="2"/>
  <c r="G28" i="2" s="1"/>
  <c r="G24" i="2"/>
  <c r="G21" i="2"/>
  <c r="I18" i="2"/>
  <c r="I21" i="2" s="1"/>
  <c r="I24" i="2" s="1"/>
  <c r="I26" i="2" s="1"/>
  <c r="I28" i="2" s="1"/>
  <c r="H18" i="2"/>
  <c r="H21" i="2" s="1"/>
  <c r="H24" i="2" s="1"/>
  <c r="H26" i="2" s="1"/>
  <c r="H28" i="2" s="1"/>
  <c r="G18" i="2"/>
  <c r="F28" i="2"/>
  <c r="E28" i="2"/>
  <c r="J21" i="2"/>
  <c r="J24" i="2" s="1"/>
  <c r="J26" i="2" s="1"/>
  <c r="J28" i="2" s="1"/>
  <c r="J18" i="2"/>
  <c r="I13" i="2"/>
  <c r="H13" i="2"/>
  <c r="G13" i="2"/>
  <c r="F13" i="2"/>
  <c r="E13" i="2"/>
  <c r="D13" i="2"/>
  <c r="J13" i="2"/>
  <c r="I11" i="2"/>
  <c r="H11" i="2"/>
  <c r="J11" i="2"/>
  <c r="L4" i="1"/>
  <c r="I42" i="2" l="1"/>
</calcChain>
</file>

<file path=xl/sharedStrings.xml><?xml version="1.0" encoding="utf-8"?>
<sst xmlns="http://schemas.openxmlformats.org/spreadsheetml/2006/main" count="78" uniqueCount="71">
  <si>
    <t xml:space="preserve">Union Pacific Corporation 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</si>
  <si>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</si>
  <si>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</si>
  <si>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</si>
  <si>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</si>
  <si>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</si>
  <si>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</si>
  <si>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</si>
  <si>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</si>
  <si>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</si>
  <si>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FY18</t>
  </si>
  <si>
    <t>FY19</t>
  </si>
  <si>
    <t>FY20</t>
  </si>
  <si>
    <t>FY21</t>
  </si>
  <si>
    <t>FY22</t>
  </si>
  <si>
    <t>FY23</t>
  </si>
  <si>
    <t>FY24</t>
  </si>
  <si>
    <t>connects 23 states in the western 2/3 of the US by rail</t>
  </si>
  <si>
    <t>Connects with Canada and Mexico rail system</t>
  </si>
  <si>
    <t>incorp.</t>
  </si>
  <si>
    <t>founded</t>
  </si>
  <si>
    <t>Segments</t>
  </si>
  <si>
    <t xml:space="preserve">Premiun </t>
  </si>
  <si>
    <t>Bulk</t>
  </si>
  <si>
    <t>Industrial</t>
  </si>
  <si>
    <t>Route in Miles</t>
  </si>
  <si>
    <t>Total Miles</t>
  </si>
  <si>
    <t>Total Locomotices</t>
  </si>
  <si>
    <t>Containers</t>
  </si>
  <si>
    <t>Bulk Revenue</t>
  </si>
  <si>
    <t>Insustrial Revenue</t>
  </si>
  <si>
    <t>Premium Revenue</t>
  </si>
  <si>
    <t>Revenue</t>
  </si>
  <si>
    <t>Freight Revenue</t>
  </si>
  <si>
    <t>Other Revenues</t>
  </si>
  <si>
    <t>Services &amp; Material</t>
  </si>
  <si>
    <t>Compensations &amp; Benefit</t>
  </si>
  <si>
    <t>Fuel</t>
  </si>
  <si>
    <t>Depreciation</t>
  </si>
  <si>
    <t>Gross Profit</t>
  </si>
  <si>
    <t>Equipment &amp; rents</t>
  </si>
  <si>
    <t>Other</t>
  </si>
  <si>
    <t>Operating Profit</t>
  </si>
  <si>
    <t>Other Income</t>
  </si>
  <si>
    <t>Interest Expense</t>
  </si>
  <si>
    <t>Pretax Income</t>
  </si>
  <si>
    <t>Tax Expense</t>
  </si>
  <si>
    <t>Net Income</t>
  </si>
  <si>
    <t>EPS</t>
  </si>
  <si>
    <t>Cash &amp; Cash Equivalents</t>
  </si>
  <si>
    <t>Short-term investments</t>
  </si>
  <si>
    <t>Accounts Receivable</t>
  </si>
  <si>
    <t>Materials &amp; supplies</t>
  </si>
  <si>
    <t>Current Assets</t>
  </si>
  <si>
    <t>Investments</t>
  </si>
  <si>
    <t>PP&amp;E</t>
  </si>
  <si>
    <t>Lease</t>
  </si>
  <si>
    <t>Non-Current Assets</t>
  </si>
  <si>
    <t>Total Assets</t>
  </si>
  <si>
    <t>Accounts Payables</t>
  </si>
  <si>
    <t>Short-term debt</t>
  </si>
  <si>
    <t>Current Liabilties</t>
  </si>
  <si>
    <t>Operating Leaes Liabilties</t>
  </si>
  <si>
    <t>Deferred Income Tax</t>
  </si>
  <si>
    <t>Non-Current Liabilties</t>
  </si>
  <si>
    <t>Total Liabilities</t>
  </si>
  <si>
    <t>Equity</t>
  </si>
  <si>
    <t>Liabilities &amp; Equity</t>
  </si>
  <si>
    <t>CFFO</t>
  </si>
  <si>
    <t>FCF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</si>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</sst>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233363</xdr:colOff>
      <xdr:row>9</xdr:row>
      <xdr:rowOff>176214</xdr:rowOff>
    </xdr:from>
    <xdr:to>
      <xdr:col>5</xdr:col>
      <xdr:colOff>109538</xdr:colOff>
      <xdr:row>21</xdr:row>
      <xdr:rowOff>54962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7630F2-1CB9-DABE-B43E-3E294A90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3" y="1890714"/>
          <a:ext cx="2638425" cy="2164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6707-0E48-4552-8AAA-0F3D3C68AEDC}">
  <dimension ref="A1:M10"/>
  <sheetViews>
    <sheetView tabSelected="1" topLeftCell="D1" zoomScale="200" zoomScaleNormal="200" workbookViewId="0">
      <selection activeCell="L3" sqref="L3"/>
    </sheetView>
  </sheetViews>
  <sheetFormatPr defaultRowHeight="15" x14ac:dyDescent="0.25"/>
  <cols>
    <col min="1" max="1" width="4.85546875" customWidth="1"/>
  </cols>
  <sheetData>
    <row r="1" spans="1:13" x14ac:dyDescent="0.25">
      <c r="A1" s="1" t="s">
        <v>0</v>
      </c>
    </row>
    <row r="2" spans="1:13" x14ac:dyDescent="0.25">
      <c r="A2" t="s">
        <v>1</v>
      </c>
      <c r="K2" t="s">
        <v>2</v>
      </c>
      <c r="L2">
        <v>218.47</v>
      </c>
    </row>
    <row r="3" spans="1:13" x14ac:dyDescent="0.25">
      <c r="K3" t="s">
        <v>3</v>
      </c>
      <c r="L3" s="2">
        <v>604.28637800000001</v>
      </c>
      <c r="M3" s="3" t="s">
        <v>8</v>
      </c>
    </row>
    <row r="4" spans="1:13" x14ac:dyDescent="0.25">
      <c r="B4" t="s">
        <v>21</v>
      </c>
      <c r="K4" t="s">
        <v>4</v>
      </c>
      <c r="L4" s="2">
        <f>+L2*L3</f>
        <v>132018.44500166</v>
      </c>
    </row>
    <row r="5" spans="1:13" x14ac:dyDescent="0.25">
      <c r="B5" t="s">
        <v>22</v>
      </c>
      <c r="K5" t="s">
        <v>5</v>
      </c>
      <c r="L5" s="2">
        <f>1016+20</f>
        <v>1036</v>
      </c>
      <c r="M5" s="3" t="s">
        <v>8</v>
      </c>
    </row>
    <row r="6" spans="1:13" x14ac:dyDescent="0.25">
      <c r="B6" t="s">
        <v>23</v>
      </c>
      <c r="K6" t="s">
        <v>6</v>
      </c>
      <c r="L6" s="2">
        <f>29767+1425</f>
        <v>31192</v>
      </c>
      <c r="M6" s="3" t="s">
        <v>8</v>
      </c>
    </row>
    <row r="7" spans="1:13" x14ac:dyDescent="0.25">
      <c r="B7" t="s">
        <v>24</v>
      </c>
      <c r="K7" t="s">
        <v>7</v>
      </c>
      <c r="L7" s="2">
        <f>+L4-L5+L6</f>
        <v>162174.44500166</v>
      </c>
    </row>
    <row r="9" spans="1:13" x14ac:dyDescent="0.25">
      <c r="B9" t="s">
        <v>17</v>
      </c>
      <c r="K9" t="s">
        <v>19</v>
      </c>
      <c r="L9">
        <v>1969</v>
      </c>
    </row>
    <row r="10" spans="1:13" x14ac:dyDescent="0.25">
      <c r="B10" t="s">
        <v>18</v>
      </c>
      <c r="K10" t="s">
        <v>20</v>
      </c>
      <c r="L10">
        <v>1862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8B1-BC2C-49A5-87B1-14861A82512D}">
  <dimension ref="A1:AI627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56" sqref="B56"/>
    </sheetView>
  </sheetViews>
  <sheetFormatPr defaultRowHeight="15" x14ac:dyDescent="0.25"/>
  <cols>
    <col min="1" max="1" width="5.42578125" bestFit="1" customWidth="1"/>
    <col min="2" max="2" width="32.28515625" customWidth="1"/>
  </cols>
  <sheetData>
    <row r="1" spans="1:35" x14ac:dyDescent="0.25">
      <c r="A1" s="4" t="s">
        <v>9</v>
      </c>
    </row>
    <row r="2" spans="1:35" x14ac:dyDescent="0.25"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</row>
    <row r="3" spans="1:35" x14ac:dyDescent="0.25">
      <c r="B3" t="s">
        <v>25</v>
      </c>
      <c r="C3" s="2"/>
      <c r="D3" s="2"/>
      <c r="E3" s="2"/>
      <c r="F3" s="2"/>
      <c r="G3" s="2"/>
      <c r="H3" s="2"/>
      <c r="I3" s="2">
        <v>32693</v>
      </c>
      <c r="J3" s="2">
        <v>32880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B4" t="s">
        <v>26</v>
      </c>
      <c r="C4" s="2"/>
      <c r="D4" s="2"/>
      <c r="E4" s="2"/>
      <c r="F4" s="2"/>
      <c r="G4" s="2"/>
      <c r="H4" s="2"/>
      <c r="I4" s="2">
        <v>52128</v>
      </c>
      <c r="J4" s="2">
        <v>52372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B5" t="s">
        <v>27</v>
      </c>
      <c r="C5" s="2"/>
      <c r="D5" s="2"/>
      <c r="E5" s="2"/>
      <c r="F5" s="2"/>
      <c r="G5" s="2"/>
      <c r="H5" s="2"/>
      <c r="I5" s="2"/>
      <c r="J5" s="2">
        <v>6106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B6" t="s">
        <v>28</v>
      </c>
      <c r="C6" s="2"/>
      <c r="D6" s="2"/>
      <c r="E6" s="2"/>
      <c r="F6" s="2"/>
      <c r="G6" s="2"/>
      <c r="H6" s="2"/>
      <c r="I6" s="2"/>
      <c r="J6" s="2">
        <v>46663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B8" t="s">
        <v>29</v>
      </c>
      <c r="C8" s="2"/>
      <c r="D8" s="2"/>
      <c r="E8" s="2"/>
      <c r="F8" s="2"/>
      <c r="G8" s="2"/>
      <c r="H8" s="2">
        <v>7537</v>
      </c>
      <c r="I8" s="2">
        <v>7358</v>
      </c>
      <c r="J8" s="2">
        <v>7207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B9" t="s">
        <v>30</v>
      </c>
      <c r="C9" s="2"/>
      <c r="D9" s="2"/>
      <c r="E9" s="2"/>
      <c r="F9" s="2"/>
      <c r="G9" s="2"/>
      <c r="H9" s="2">
        <v>8205</v>
      </c>
      <c r="I9" s="2">
        <v>8238</v>
      </c>
      <c r="J9" s="2">
        <v>8440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B10" t="s">
        <v>31</v>
      </c>
      <c r="C10" s="2"/>
      <c r="D10" s="2"/>
      <c r="E10" s="2"/>
      <c r="F10" s="2"/>
      <c r="G10" s="2"/>
      <c r="H10" s="2">
        <v>7417</v>
      </c>
      <c r="I10" s="2">
        <v>6975</v>
      </c>
      <c r="J10" s="2">
        <v>7164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B11" t="s">
        <v>33</v>
      </c>
      <c r="C11" s="2"/>
      <c r="D11" s="2"/>
      <c r="E11" s="2"/>
      <c r="F11" s="2"/>
      <c r="G11" s="2"/>
      <c r="H11" s="2">
        <f t="shared" ref="H11:I11" si="0">+SUM(H8:H10)</f>
        <v>23159</v>
      </c>
      <c r="I11" s="2">
        <f t="shared" si="0"/>
        <v>22571</v>
      </c>
      <c r="J11" s="2">
        <f>+SUM(J8:J10)</f>
        <v>22811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B12" t="s">
        <v>34</v>
      </c>
      <c r="C12" s="2"/>
      <c r="D12" s="2"/>
      <c r="E12" s="2"/>
      <c r="F12" s="2"/>
      <c r="G12" s="2"/>
      <c r="H12" s="2">
        <v>1716</v>
      </c>
      <c r="I12" s="2">
        <v>1548</v>
      </c>
      <c r="J12" s="2">
        <v>1439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B13" s="1" t="s">
        <v>32</v>
      </c>
      <c r="C13" s="2"/>
      <c r="D13" s="5">
        <f t="shared" ref="D13:I13" si="1">+D11+D12</f>
        <v>0</v>
      </c>
      <c r="E13" s="5">
        <f t="shared" si="1"/>
        <v>0</v>
      </c>
      <c r="F13" s="5">
        <f t="shared" si="1"/>
        <v>0</v>
      </c>
      <c r="G13" s="5">
        <f t="shared" si="1"/>
        <v>0</v>
      </c>
      <c r="H13" s="5">
        <f t="shared" si="1"/>
        <v>24875</v>
      </c>
      <c r="I13" s="5">
        <f t="shared" si="1"/>
        <v>24119</v>
      </c>
      <c r="J13" s="5">
        <f>+J11+J12</f>
        <v>24250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B14" t="s">
        <v>36</v>
      </c>
      <c r="C14" s="2"/>
      <c r="D14" s="2"/>
      <c r="E14" s="2"/>
      <c r="F14" s="2"/>
      <c r="G14" s="2"/>
      <c r="H14" s="2">
        <v>4645</v>
      </c>
      <c r="I14" s="2">
        <v>4818</v>
      </c>
      <c r="J14" s="2">
        <v>4899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B15" t="s">
        <v>35</v>
      </c>
      <c r="C15" s="2"/>
      <c r="D15" s="2"/>
      <c r="E15" s="2"/>
      <c r="F15" s="2"/>
      <c r="G15" s="2"/>
      <c r="H15" s="2">
        <v>2442</v>
      </c>
      <c r="I15" s="2">
        <v>2616</v>
      </c>
      <c r="J15" s="2">
        <v>2520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B16" t="s">
        <v>37</v>
      </c>
      <c r="C16" s="2"/>
      <c r="D16" s="2"/>
      <c r="E16" s="2"/>
      <c r="F16" s="2"/>
      <c r="G16" s="2"/>
      <c r="H16" s="2">
        <v>3439</v>
      </c>
      <c r="I16" s="2">
        <v>2891</v>
      </c>
      <c r="J16" s="2">
        <v>2474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2:35" x14ac:dyDescent="0.25">
      <c r="B17" t="s">
        <v>38</v>
      </c>
      <c r="C17" s="2"/>
      <c r="D17" s="2"/>
      <c r="E17" s="2"/>
      <c r="F17" s="2"/>
      <c r="G17" s="2"/>
      <c r="H17" s="2">
        <v>2246</v>
      </c>
      <c r="I17" s="2">
        <v>2318</v>
      </c>
      <c r="J17" s="2">
        <v>2398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2:35" x14ac:dyDescent="0.25">
      <c r="B18" t="s">
        <v>39</v>
      </c>
      <c r="C18" s="2"/>
      <c r="D18" s="2"/>
      <c r="E18" s="2"/>
      <c r="F18" s="2"/>
      <c r="G18" s="2">
        <f t="shared" ref="G18:I18" si="2">+G13-SUM(G14:G17)</f>
        <v>0</v>
      </c>
      <c r="H18" s="2">
        <f t="shared" si="2"/>
        <v>12103</v>
      </c>
      <c r="I18" s="2">
        <f t="shared" si="2"/>
        <v>11476</v>
      </c>
      <c r="J18" s="2">
        <f>+J13-SUM(J14:J17)</f>
        <v>11959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2:35" x14ac:dyDescent="0.25">
      <c r="B19" t="s">
        <v>40</v>
      </c>
      <c r="C19" s="2"/>
      <c r="D19" s="2"/>
      <c r="E19" s="2"/>
      <c r="F19" s="2"/>
      <c r="G19" s="2"/>
      <c r="H19" s="2">
        <v>898</v>
      </c>
      <c r="I19" s="2">
        <v>947</v>
      </c>
      <c r="J19" s="2">
        <v>920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2:35" x14ac:dyDescent="0.25">
      <c r="B20" t="s">
        <v>41</v>
      </c>
      <c r="C20" s="2"/>
      <c r="D20" s="2"/>
      <c r="E20" s="2"/>
      <c r="F20" s="2"/>
      <c r="G20" s="2"/>
      <c r="H20" s="2">
        <v>1288</v>
      </c>
      <c r="I20" s="2">
        <v>1447</v>
      </c>
      <c r="J20" s="2">
        <v>1326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2:35" x14ac:dyDescent="0.25">
      <c r="B21" t="s">
        <v>42</v>
      </c>
      <c r="C21" s="2"/>
      <c r="D21" s="2"/>
      <c r="E21" s="2"/>
      <c r="F21" s="2"/>
      <c r="G21" s="2">
        <f t="shared" ref="G21:I21" si="3">+G18-SUM(G19:G20)</f>
        <v>0</v>
      </c>
      <c r="H21" s="2">
        <f t="shared" si="3"/>
        <v>9917</v>
      </c>
      <c r="I21" s="2">
        <f t="shared" si="3"/>
        <v>9082</v>
      </c>
      <c r="J21" s="2">
        <f>+J18-SUM(J19:J20)</f>
        <v>9713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2:35" x14ac:dyDescent="0.25">
      <c r="B22" t="s">
        <v>43</v>
      </c>
      <c r="C22" s="2"/>
      <c r="D22" s="2"/>
      <c r="E22" s="2"/>
      <c r="F22" s="2"/>
      <c r="G22" s="2"/>
      <c r="H22" s="2">
        <v>426</v>
      </c>
      <c r="I22" s="2">
        <v>491</v>
      </c>
      <c r="J22" s="2">
        <v>350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2:35" x14ac:dyDescent="0.25">
      <c r="B23" t="s">
        <v>44</v>
      </c>
      <c r="C23" s="2"/>
      <c r="D23" s="2"/>
      <c r="E23" s="2"/>
      <c r="F23" s="2"/>
      <c r="G23" s="2"/>
      <c r="H23" s="2">
        <v>1271</v>
      </c>
      <c r="I23" s="2">
        <v>1340</v>
      </c>
      <c r="J23" s="2">
        <v>1269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2:35" x14ac:dyDescent="0.25">
      <c r="B24" t="s">
        <v>45</v>
      </c>
      <c r="C24" s="2"/>
      <c r="D24" s="2"/>
      <c r="E24" s="2"/>
      <c r="F24" s="2"/>
      <c r="G24" s="2">
        <f t="shared" ref="G24:I24" si="4">+G21+G22-G23</f>
        <v>0</v>
      </c>
      <c r="H24" s="2">
        <f t="shared" si="4"/>
        <v>9072</v>
      </c>
      <c r="I24" s="2">
        <f t="shared" si="4"/>
        <v>8233</v>
      </c>
      <c r="J24" s="2">
        <f>+J21+J22-J23</f>
        <v>8794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2:35" x14ac:dyDescent="0.25">
      <c r="B25" t="s">
        <v>46</v>
      </c>
      <c r="C25" s="2"/>
      <c r="D25" s="2"/>
      <c r="E25" s="2"/>
      <c r="F25" s="2"/>
      <c r="G25" s="2"/>
      <c r="H25" s="2">
        <v>2074</v>
      </c>
      <c r="I25" s="2">
        <v>1854</v>
      </c>
      <c r="J25" s="2">
        <v>2047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2:35" x14ac:dyDescent="0.25">
      <c r="B26" t="s">
        <v>47</v>
      </c>
      <c r="C26" s="2"/>
      <c r="D26" s="2"/>
      <c r="E26" s="2"/>
      <c r="F26" s="2"/>
      <c r="G26" s="2">
        <f t="shared" ref="G26:I26" si="5">+G24-G25</f>
        <v>0</v>
      </c>
      <c r="H26" s="2">
        <f t="shared" si="5"/>
        <v>6998</v>
      </c>
      <c r="I26" s="2">
        <f t="shared" si="5"/>
        <v>6379</v>
      </c>
      <c r="J26" s="2">
        <f>+J24-J25</f>
        <v>6747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2:3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2:35" x14ac:dyDescent="0.25">
      <c r="B28" t="s">
        <v>48</v>
      </c>
      <c r="C28" s="2"/>
      <c r="D28" s="2"/>
      <c r="E28" s="6" t="e">
        <f t="shared" ref="E28:I28" si="6">+E26/E29</f>
        <v>#DIV/0!</v>
      </c>
      <c r="F28" s="6" t="e">
        <f t="shared" si="6"/>
        <v>#DIV/0!</v>
      </c>
      <c r="G28" s="6" t="e">
        <f t="shared" si="6"/>
        <v>#DIV/0!</v>
      </c>
      <c r="H28" s="6">
        <f t="shared" si="6"/>
        <v>11.214743589743589</v>
      </c>
      <c r="I28" s="6">
        <f t="shared" si="6"/>
        <v>10.453949524745983</v>
      </c>
      <c r="J28" s="6">
        <f>+J26/J29</f>
        <v>11.104344963791968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2:35" x14ac:dyDescent="0.25">
      <c r="B29" t="s">
        <v>3</v>
      </c>
      <c r="C29" s="2"/>
      <c r="D29" s="2"/>
      <c r="E29" s="2"/>
      <c r="F29" s="2"/>
      <c r="G29" s="2"/>
      <c r="H29" s="2">
        <v>624</v>
      </c>
      <c r="I29" s="2">
        <v>610.20000000000005</v>
      </c>
      <c r="J29" s="2">
        <v>607.6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2:3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2:35" x14ac:dyDescent="0.25">
      <c r="B31" t="s">
        <v>49</v>
      </c>
      <c r="C31" s="2"/>
      <c r="D31" s="2"/>
      <c r="E31" s="2"/>
      <c r="F31" s="2"/>
      <c r="G31" s="2"/>
      <c r="H31" s="2"/>
      <c r="I31" s="2">
        <v>1055</v>
      </c>
      <c r="J31" s="2">
        <v>1016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2:35" x14ac:dyDescent="0.25">
      <c r="B32" t="s">
        <v>50</v>
      </c>
      <c r="C32" s="2"/>
      <c r="D32" s="2"/>
      <c r="E32" s="2"/>
      <c r="F32" s="2"/>
      <c r="G32" s="2"/>
      <c r="H32" s="2"/>
      <c r="I32" s="2">
        <v>16</v>
      </c>
      <c r="J32" s="2">
        <v>20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2:35" x14ac:dyDescent="0.25">
      <c r="B33" t="s">
        <v>51</v>
      </c>
      <c r="C33" s="2"/>
      <c r="D33" s="2"/>
      <c r="E33" s="2"/>
      <c r="F33" s="2"/>
      <c r="G33" s="2"/>
      <c r="H33" s="2"/>
      <c r="I33" s="2">
        <v>2073</v>
      </c>
      <c r="J33" s="2">
        <v>1894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2:35" x14ac:dyDescent="0.25">
      <c r="B34" t="s">
        <v>52</v>
      </c>
      <c r="C34" s="2"/>
      <c r="D34" s="2"/>
      <c r="E34" s="2"/>
      <c r="F34" s="2"/>
      <c r="G34" s="2"/>
      <c r="H34" s="2"/>
      <c r="I34" s="2">
        <v>743</v>
      </c>
      <c r="J34" s="2">
        <v>769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2:35" x14ac:dyDescent="0.25">
      <c r="B35" t="s">
        <v>41</v>
      </c>
      <c r="C35" s="2"/>
      <c r="D35" s="2"/>
      <c r="E35" s="2"/>
      <c r="F35" s="2"/>
      <c r="G35" s="2"/>
      <c r="H35" s="2"/>
      <c r="I35" s="2">
        <v>261</v>
      </c>
      <c r="J35" s="2">
        <v>322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2:35" x14ac:dyDescent="0.25">
      <c r="B36" t="s">
        <v>53</v>
      </c>
      <c r="C36" s="2"/>
      <c r="D36" s="2"/>
      <c r="E36" s="2">
        <f t="shared" ref="E36:I36" si="7">+SUM(E31:E35)</f>
        <v>0</v>
      </c>
      <c r="F36" s="2">
        <f t="shared" si="7"/>
        <v>0</v>
      </c>
      <c r="G36" s="2">
        <f t="shared" si="7"/>
        <v>0</v>
      </c>
      <c r="H36" s="2">
        <f t="shared" si="7"/>
        <v>0</v>
      </c>
      <c r="I36" s="2">
        <f t="shared" si="7"/>
        <v>4148</v>
      </c>
      <c r="J36" s="2">
        <f>+SUM(J31:J35)</f>
        <v>4021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2:35" x14ac:dyDescent="0.25">
      <c r="B37" t="s">
        <v>54</v>
      </c>
      <c r="C37" s="2"/>
      <c r="D37" s="2"/>
      <c r="E37" s="2"/>
      <c r="F37" s="2"/>
      <c r="G37" s="2"/>
      <c r="H37" s="2"/>
      <c r="I37" s="2">
        <v>2605</v>
      </c>
      <c r="J37" s="2">
        <v>2664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2:35" x14ac:dyDescent="0.25">
      <c r="B38" t="s">
        <v>55</v>
      </c>
      <c r="C38" s="2"/>
      <c r="D38" s="2"/>
      <c r="E38" s="2"/>
      <c r="F38" s="2"/>
      <c r="G38" s="2"/>
      <c r="H38" s="2"/>
      <c r="I38" s="2">
        <v>57398</v>
      </c>
      <c r="J38" s="2">
        <v>58343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2:35" x14ac:dyDescent="0.25">
      <c r="B39" t="s">
        <v>56</v>
      </c>
      <c r="C39" s="2"/>
      <c r="D39" s="2"/>
      <c r="E39" s="2"/>
      <c r="F39" s="2"/>
      <c r="G39" s="2"/>
      <c r="H39" s="2"/>
      <c r="I39" s="2">
        <v>1643</v>
      </c>
      <c r="J39" s="2">
        <v>1297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2:35" x14ac:dyDescent="0.25">
      <c r="B40" t="s">
        <v>41</v>
      </c>
      <c r="C40" s="2"/>
      <c r="D40" s="2"/>
      <c r="E40" s="2"/>
      <c r="F40" s="2"/>
      <c r="G40" s="2"/>
      <c r="H40" s="2"/>
      <c r="I40" s="2">
        <v>1338</v>
      </c>
      <c r="J40" s="2">
        <v>1390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2:35" x14ac:dyDescent="0.25">
      <c r="B41" t="s">
        <v>57</v>
      </c>
      <c r="C41" s="2"/>
      <c r="D41" s="2"/>
      <c r="E41" s="2">
        <f t="shared" ref="E41:I41" si="8">+SUM(E37:E40)</f>
        <v>0</v>
      </c>
      <c r="F41" s="2">
        <f t="shared" si="8"/>
        <v>0</v>
      </c>
      <c r="G41" s="2">
        <f t="shared" si="8"/>
        <v>0</v>
      </c>
      <c r="H41" s="2">
        <f t="shared" si="8"/>
        <v>0</v>
      </c>
      <c r="I41" s="2">
        <f t="shared" si="8"/>
        <v>62984</v>
      </c>
      <c r="J41" s="2">
        <f>+SUM(J37:J40)</f>
        <v>63694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2:35" x14ac:dyDescent="0.25">
      <c r="B42" s="1" t="s">
        <v>58</v>
      </c>
      <c r="C42" s="2"/>
      <c r="D42" s="5">
        <f t="shared" ref="D42:I42" si="9">+D41+D36</f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9"/>
        <v>67132</v>
      </c>
      <c r="J42" s="5">
        <f>+J41+J36</f>
        <v>67715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2:35" x14ac:dyDescent="0.25">
      <c r="B43" t="s">
        <v>59</v>
      </c>
      <c r="C43" s="2"/>
      <c r="D43" s="2"/>
      <c r="E43" s="2"/>
      <c r="F43" s="2"/>
      <c r="G43" s="2"/>
      <c r="H43" s="2"/>
      <c r="I43" s="2">
        <v>3683</v>
      </c>
      <c r="J43" s="2">
        <v>3829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2:35" x14ac:dyDescent="0.25">
      <c r="B44" t="s">
        <v>60</v>
      </c>
      <c r="C44" s="2"/>
      <c r="D44" s="2"/>
      <c r="E44" s="2"/>
      <c r="F44" s="2"/>
      <c r="G44" s="2"/>
      <c r="H44" s="2"/>
      <c r="I44" s="2">
        <v>1423</v>
      </c>
      <c r="J44" s="2">
        <v>1425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2:35" x14ac:dyDescent="0.25">
      <c r="B45" t="s">
        <v>61</v>
      </c>
      <c r="C45" s="2"/>
      <c r="D45" s="2"/>
      <c r="E45" s="2">
        <f t="shared" ref="E45:I45" si="10">+SUM(E43:E44)</f>
        <v>0</v>
      </c>
      <c r="F45" s="2">
        <f t="shared" si="10"/>
        <v>0</v>
      </c>
      <c r="G45" s="2">
        <f t="shared" si="10"/>
        <v>0</v>
      </c>
      <c r="H45" s="2">
        <f t="shared" si="10"/>
        <v>0</v>
      </c>
      <c r="I45" s="2">
        <f t="shared" si="10"/>
        <v>5106</v>
      </c>
      <c r="J45" s="2">
        <f>+SUM(J43:J44)</f>
        <v>5254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2:35" x14ac:dyDescent="0.25">
      <c r="B46" t="s">
        <v>6</v>
      </c>
      <c r="C46" s="2"/>
      <c r="D46" s="2"/>
      <c r="E46" s="2"/>
      <c r="F46" s="2"/>
      <c r="G46" s="2"/>
      <c r="H46" s="2"/>
      <c r="I46" s="2">
        <v>31156</v>
      </c>
      <c r="J46" s="2">
        <v>29767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2:35" x14ac:dyDescent="0.25">
      <c r="B47" t="s">
        <v>62</v>
      </c>
      <c r="C47" s="2"/>
      <c r="D47" s="2"/>
      <c r="E47" s="2"/>
      <c r="F47" s="2"/>
      <c r="G47" s="2"/>
      <c r="H47" s="2"/>
      <c r="I47" s="2">
        <v>1245</v>
      </c>
      <c r="J47" s="2">
        <v>925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2:35" x14ac:dyDescent="0.25">
      <c r="B48" t="s">
        <v>63</v>
      </c>
      <c r="C48" s="2"/>
      <c r="D48" s="2"/>
      <c r="E48" s="2"/>
      <c r="F48" s="2"/>
      <c r="G48" s="2"/>
      <c r="H48" s="2"/>
      <c r="I48" s="2">
        <v>13123</v>
      </c>
      <c r="J48" s="2">
        <v>13151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2:35" x14ac:dyDescent="0.25">
      <c r="B49" t="s">
        <v>41</v>
      </c>
      <c r="C49" s="2"/>
      <c r="D49" s="2"/>
      <c r="E49" s="2"/>
      <c r="F49" s="2"/>
      <c r="G49" s="2"/>
      <c r="H49" s="2"/>
      <c r="I49" s="2">
        <v>1714</v>
      </c>
      <c r="J49" s="2">
        <v>1728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2:35" x14ac:dyDescent="0.25">
      <c r="B50" t="s">
        <v>64</v>
      </c>
      <c r="C50" s="2"/>
      <c r="D50" s="2"/>
      <c r="E50" s="2"/>
      <c r="F50" s="2">
        <f t="shared" ref="F50:I50" si="11">+SUM(F46:F49)</f>
        <v>0</v>
      </c>
      <c r="G50" s="2">
        <f t="shared" si="11"/>
        <v>0</v>
      </c>
      <c r="H50" s="2">
        <f t="shared" si="11"/>
        <v>0</v>
      </c>
      <c r="I50" s="2">
        <f t="shared" si="11"/>
        <v>47238</v>
      </c>
      <c r="J50" s="2">
        <f>+SUM(J46:J49)</f>
        <v>45571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2:35" x14ac:dyDescent="0.25">
      <c r="B51" s="1" t="s">
        <v>65</v>
      </c>
      <c r="C51" s="2"/>
      <c r="D51" s="2"/>
      <c r="E51" s="2"/>
      <c r="F51" s="5">
        <f t="shared" ref="F51:I51" si="12">+F50+F45</f>
        <v>0</v>
      </c>
      <c r="G51" s="5">
        <f t="shared" si="12"/>
        <v>0</v>
      </c>
      <c r="H51" s="5">
        <f t="shared" si="12"/>
        <v>0</v>
      </c>
      <c r="I51" s="5">
        <f t="shared" si="12"/>
        <v>52344</v>
      </c>
      <c r="J51" s="5">
        <f>+J50+J45</f>
        <v>50825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2:35" x14ac:dyDescent="0.25">
      <c r="B52" t="s">
        <v>66</v>
      </c>
      <c r="C52" s="2"/>
      <c r="D52" s="2"/>
      <c r="E52" s="2"/>
      <c r="F52" s="2"/>
      <c r="G52" s="2"/>
      <c r="H52" s="2"/>
      <c r="I52" s="2">
        <v>14788</v>
      </c>
      <c r="J52" s="2">
        <v>16890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2:35" x14ac:dyDescent="0.25">
      <c r="B53" s="1" t="s">
        <v>67</v>
      </c>
      <c r="C53" s="2"/>
      <c r="D53" s="2"/>
      <c r="E53" s="2"/>
      <c r="F53" s="5">
        <f t="shared" ref="F53:I53" si="13">+F51+F52</f>
        <v>0</v>
      </c>
      <c r="G53" s="5">
        <f t="shared" si="13"/>
        <v>0</v>
      </c>
      <c r="H53" s="5">
        <f t="shared" si="13"/>
        <v>0</v>
      </c>
      <c r="I53" s="5">
        <f t="shared" si="13"/>
        <v>67132</v>
      </c>
      <c r="J53" s="5">
        <f>+J51+J52</f>
        <v>67715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2:3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2:35" x14ac:dyDescent="0.25">
      <c r="B55" t="s">
        <v>68</v>
      </c>
      <c r="C55" s="2"/>
      <c r="D55" s="2"/>
      <c r="E55" s="2"/>
      <c r="F55" s="2"/>
      <c r="G55" s="2"/>
      <c r="H55" s="2">
        <v>9362</v>
      </c>
      <c r="I55" s="2">
        <v>8379</v>
      </c>
      <c r="J55" s="2">
        <v>9346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2:35" x14ac:dyDescent="0.25">
      <c r="B56" t="s">
        <v>70</v>
      </c>
      <c r="C56" s="2"/>
      <c r="D56" s="2"/>
      <c r="E56" s="2"/>
      <c r="F56" s="2"/>
      <c r="G56" s="2"/>
      <c r="H56" s="2">
        <v>-3620</v>
      </c>
      <c r="I56" s="2">
        <v>-3606</v>
      </c>
      <c r="J56" s="2">
        <v>-3452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2:35" x14ac:dyDescent="0.25">
      <c r="B57" t="s">
        <v>69</v>
      </c>
      <c r="C57" s="2"/>
      <c r="D57" s="2"/>
      <c r="E57" s="2"/>
      <c r="F57" s="2"/>
      <c r="G57" s="2"/>
      <c r="H57" s="2">
        <f>+H55+H56</f>
        <v>5742</v>
      </c>
      <c r="I57" s="2">
        <f t="shared" ref="I57:J57" si="14">+I55+I56</f>
        <v>4773</v>
      </c>
      <c r="J57" s="2">
        <f t="shared" si="14"/>
        <v>5894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2:3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2:3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2:3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2:3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2:3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2:3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2:3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3:3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3:3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3:3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3:3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3:3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3:3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3:3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3:3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3:3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3:3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3:3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3:3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3:3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3:3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3:3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3:3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3:3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3:3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3:3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3:3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3:3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3:3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3:3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3:3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3:3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3:3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3:3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3:3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3:3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3:3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3:3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3:3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3:3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3:3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3:3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3:3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3:3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3:3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3:3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3:3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3:3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3:3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3:3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3:3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3:3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3:3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3:3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3:3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3:3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3:3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3:3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3:3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3:3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3:3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3:3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3:3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3:3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3:3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3:3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3:3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3:3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3:3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3:3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3:3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3:3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3:3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3:3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3:3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3:3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3:3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3:3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3:3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3:3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3:3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3:3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3:3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3:3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3:3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3:3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3:3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3:3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3:3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3:3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3:3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3:3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3:3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3:3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3:3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3:3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3:3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3:3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3:3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3:3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3:3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3:3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3:3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3:3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3:3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3:3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3:3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3:3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3:3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3:3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3:3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3:3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3:3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3:3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3:3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3:3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3:3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3:3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3:3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3:3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3:3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3:3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3:3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3:3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3:3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3:3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3:3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3:3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3:3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3:3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3:3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3:3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3:3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3:3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3:3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3:3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3:3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3:3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3:3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3:3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3:3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3:3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3:3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3:3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3:3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3:3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3:3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3:3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3:3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3:3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3:3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3:3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3:3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3:3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3:3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3:3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3:3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3:3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3:3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3:3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3:3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3:3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3:3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3:3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3:3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3:3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3:3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3:3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3:3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3:3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3:3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3:3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3:3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3:3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3:3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3:3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3:3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3:3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3:3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3:3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3:3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3:3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3:3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3:3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3:3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3:3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3:3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3:3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3:3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3:3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3:3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3:3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3:3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3:3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3:3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3:3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3:3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3:3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3:3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3:3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3:3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3:3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3:3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3:3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3:3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3:3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3:3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3:3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3:3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3:3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3:3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3:3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3:3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3:3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3:3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3:3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3:3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3:3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3:3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3:3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3:3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3:3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3:3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3:3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3:3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3:3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3:3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3:3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3:3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3:3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3:3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3:3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3:3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3:3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3:3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3:3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3:3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3:3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3:3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3:3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3:3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3:3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3:3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3:3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3:3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3:3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3:3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3:3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3:3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3:3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3:3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3:3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3:3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3:3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3:3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3:3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3:3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3:3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3:3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3:3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3:3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3:3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3:3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3:3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3:3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3:3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3:3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3:3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3:3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3:3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3:3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3:3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3:3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3:3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3:3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3:3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3:3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3:3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3:3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3:3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3:3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3:3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3:3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3:3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3:3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3:3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3:3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3:3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3:3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3:3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3:3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3:3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3:3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3:3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3:3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3:3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3:3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3:3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3:3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3:3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3:3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3:3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3:3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3:3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3:3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3:3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3:3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3:3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3:3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3:3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3:3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3:3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3:3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3:3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3:3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3:3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3:3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3:3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3:3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3:3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3:3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3:3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3:3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3:3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3:3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3:3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3:3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3:3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3:3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3:3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3:3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3:3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3:3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3:3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3:3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3:3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3:3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3:3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3:3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3:3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3:3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3:3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3:3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3:3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3:3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3:3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3:3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3:3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3:3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3:3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3:3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3:35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3:35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3:35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3:35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3:35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3:35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3:35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3:35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3:35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3:35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3:35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3:35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3:35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3:35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3:35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3:35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3:35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3:35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3:35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3:35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3:35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3:35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3:35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3:35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3:35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3:35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3:35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3:35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3:35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3:35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3:35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3:35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3:35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3:35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3:35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3:35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3:35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3:35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3:35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3:35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3:35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3:35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3:35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3:35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3:35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3:35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3:35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3:35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3:35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3:35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3:35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3:35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3:35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3:35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3:35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3:35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3:35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3:35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3:35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3:35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3:35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3:35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3:35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3:35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3:35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3:35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3:35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3:35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3:35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3:35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3:35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3:35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3:35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3:35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3:35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3:35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3:35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3:35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3:35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3:35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3:35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3:35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3:35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3:35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3:35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3:35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3:35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3:35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3:35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3:35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3:35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3:35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3:35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3:35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3:35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3:35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3:35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3:35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3:35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3:35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3:35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3:35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3:35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3:35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3:35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3:35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3:35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3:35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3:35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3:35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3:35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3:35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3:35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3:35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3:35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3:35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3:35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3:35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3:35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3:35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3:35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3:35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3:35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3:35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3:35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3:35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3:35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3:35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3:35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3:35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3:35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3:35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3:35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3:35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3:35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3:35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3:35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3:35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3:35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3:35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3:35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3:35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3:35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3:35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3:35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3:35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3:35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3:35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3:35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3:35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3:35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3:35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3:35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3:35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3:35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3:35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3:35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3:35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3:35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3:35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3:35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3:35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3:35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3:35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3:35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3:35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3:35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3:35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3:35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3:35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3:35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3:35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3:35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3:35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3:35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3:35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3:35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3:35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3:35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3:35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3:35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3:35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3:35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3:35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3:35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3:35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3:35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3:35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3:35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3:35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3:35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3:35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3:35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3:35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3:35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3:35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3:35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3:35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3:35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3:35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3:35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3:35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3:35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3:35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3:35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3:35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3:35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3:35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3:35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3:35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3:35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3:35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3:35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3:35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3:35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3:35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3:35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3:35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3:35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</sheetData>
  <hyperlinks>
    <hyperlink ref="A1" location="Main!A1" display="Main" xr:uid="{7F5543F9-B12E-468F-97AB-E21142509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2025-04-12T12:35:41Z</dcterms:created>
  <dcterms:modified xsi:type="dcterms:W3CDTF">2025-04-13T09:32:50Z</dcterms:modified>
</cp:coreProperties>
</file>