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3E4AD57-CA3B-477C-83B6-2AD612A5796D}" xr6:coauthVersionLast="47" xr6:coauthVersionMax="47" xr10:uidLastSave="{00000000-0000-0000-0000-000000000000}"/>
  <bookViews>
    <workbookView xWindow="19095" yWindow="0" windowWidth="19410" windowHeight="20925" activeTab="1" xr2:uid="{74F0CBED-AE29-49BC-826C-5A327DCF0A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14" i="2"/>
  <c r="F12" i="2"/>
  <c r="H31" i="2"/>
  <c r="G31" i="2"/>
  <c r="E31" i="2"/>
  <c r="D31" i="2"/>
  <c r="C31" i="2"/>
  <c r="H30" i="2"/>
  <c r="G30" i="2"/>
  <c r="E30" i="2"/>
  <c r="D30" i="2"/>
  <c r="C30" i="2"/>
  <c r="H29" i="2"/>
  <c r="G29" i="2"/>
  <c r="E29" i="2"/>
  <c r="D29" i="2"/>
  <c r="C29" i="2"/>
  <c r="I31" i="2"/>
  <c r="I30" i="2"/>
  <c r="I29" i="2"/>
  <c r="H28" i="2"/>
  <c r="G28" i="2"/>
  <c r="H27" i="2"/>
  <c r="G27" i="2"/>
  <c r="H26" i="2"/>
  <c r="G26" i="2"/>
  <c r="H25" i="2"/>
  <c r="G25" i="2"/>
  <c r="H24" i="2"/>
  <c r="G24" i="2"/>
  <c r="J28" i="2"/>
  <c r="J27" i="2"/>
  <c r="J26" i="2"/>
  <c r="J25" i="2"/>
  <c r="J24" i="2"/>
  <c r="I28" i="2"/>
  <c r="I27" i="2"/>
  <c r="I26" i="2"/>
  <c r="I25" i="2"/>
  <c r="I24" i="2"/>
  <c r="J13" i="2"/>
  <c r="J15" i="2" s="1"/>
  <c r="J17" i="2" s="1"/>
  <c r="J19" i="2" s="1"/>
  <c r="J21" i="2" s="1"/>
  <c r="H13" i="2"/>
  <c r="H15" i="2" s="1"/>
  <c r="H17" i="2" s="1"/>
  <c r="H19" i="2" s="1"/>
  <c r="H21" i="2" s="1"/>
  <c r="G13" i="2"/>
  <c r="G15" i="2" s="1"/>
  <c r="G17" i="2" s="1"/>
  <c r="G19" i="2" s="1"/>
  <c r="G21" i="2" s="1"/>
  <c r="F13" i="2"/>
  <c r="F15" i="2" s="1"/>
  <c r="F17" i="2" s="1"/>
  <c r="F19" i="2" s="1"/>
  <c r="F21" i="2" s="1"/>
  <c r="D13" i="2"/>
  <c r="D15" i="2" s="1"/>
  <c r="D17" i="2" s="1"/>
  <c r="D19" i="2" s="1"/>
  <c r="D21" i="2" s="1"/>
  <c r="C13" i="2"/>
  <c r="C15" i="2" s="1"/>
  <c r="C17" i="2" s="1"/>
  <c r="C19" i="2" s="1"/>
  <c r="C21" i="2" s="1"/>
  <c r="E12" i="2"/>
  <c r="E13" i="2" s="1"/>
  <c r="E15" i="2" s="1"/>
  <c r="E17" i="2" s="1"/>
  <c r="E19" i="2" s="1"/>
  <c r="E21" i="2" s="1"/>
  <c r="I13" i="2"/>
  <c r="I15" i="2" s="1"/>
  <c r="I17" i="2" s="1"/>
  <c r="I19" i="2" s="1"/>
  <c r="I21" i="2" s="1"/>
  <c r="J4" i="1"/>
  <c r="J7" i="1" s="1"/>
  <c r="F29" i="2" l="1"/>
  <c r="F30" i="2"/>
  <c r="F31" i="2"/>
  <c r="J29" i="2"/>
  <c r="J30" i="2"/>
  <c r="J31" i="2"/>
</calcChain>
</file>

<file path=xl/sharedStrings.xml><?xml version="1.0" encoding="utf-8"?>
<sst xmlns="http://schemas.openxmlformats.org/spreadsheetml/2006/main" count="49" uniqueCount="45">
  <si>
    <t>URBN</t>
  </si>
  <si>
    <t>Urban Outfiters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</si>
  <si>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</si>
  <si>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</si>
  <si>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</si>
  <si>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</si>
  <si>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</si>
  <si>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</si>
  <si>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</si>
  <si>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</si>
  <si>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Main</t>
  </si>
  <si>
    <t>Q125</t>
  </si>
  <si>
    <t>Q124</t>
  </si>
  <si>
    <t>Q224</t>
  </si>
  <si>
    <t>Q324</t>
  </si>
  <si>
    <t>Q424</t>
  </si>
  <si>
    <t>Q225</t>
  </si>
  <si>
    <t>Q325</t>
  </si>
  <si>
    <t>Q425</t>
  </si>
  <si>
    <t>Revenue</t>
  </si>
  <si>
    <t>COGS</t>
  </si>
  <si>
    <t>Gross Profit</t>
  </si>
  <si>
    <t>Operating Expenses</t>
  </si>
  <si>
    <t>Operating Income</t>
  </si>
  <si>
    <t>Other Income</t>
  </si>
  <si>
    <t>Pretax Income</t>
  </si>
  <si>
    <t>Tax Expense</t>
  </si>
  <si>
    <t>Net Income</t>
  </si>
  <si>
    <t>EPS</t>
  </si>
  <si>
    <t>Retail Operations</t>
  </si>
  <si>
    <t>Nuuly Operations</t>
  </si>
  <si>
    <t>Wholesale Operations</t>
  </si>
  <si>
    <t>Intersegment Eleminations</t>
  </si>
  <si>
    <t>Apperal</t>
  </si>
  <si>
    <t>Home</t>
  </si>
  <si>
    <t>Accessoires</t>
  </si>
  <si>
    <t>Other</t>
  </si>
  <si>
    <t>Apperal Growth</t>
  </si>
  <si>
    <t>Home Growth</t>
  </si>
  <si>
    <t>Accessoires Growth</t>
  </si>
  <si>
    <t>Other Growth</t>
  </si>
  <si>
    <t>Gross Margin</t>
  </si>
  <si>
    <t xml:space="preserve">Operating Margin 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</si>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</sst>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urb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5A65-7955-473E-AB8C-4FB37DA242DC}">
  <dimension ref="A1:K7"/>
  <sheetViews>
    <sheetView topLeftCell="F1" zoomScale="200" zoomScaleNormal="200" workbookViewId="0">
      <selection activeCell="J6" sqref="J6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1</v>
      </c>
    </row>
    <row r="2" spans="1:11" x14ac:dyDescent="0.25">
      <c r="A2" t="s">
        <v>2</v>
      </c>
      <c r="I2" t="s">
        <v>4</v>
      </c>
      <c r="J2">
        <v>52.65</v>
      </c>
    </row>
    <row r="3" spans="1:11" x14ac:dyDescent="0.25">
      <c r="I3" t="s">
        <v>5</v>
      </c>
      <c r="J3" s="3">
        <v>92.279465999999999</v>
      </c>
      <c r="K3" s="5" t="s">
        <v>18</v>
      </c>
    </row>
    <row r="4" spans="1:11" x14ac:dyDescent="0.25">
      <c r="B4" t="s">
        <v>0</v>
      </c>
      <c r="I4" t="s">
        <v>6</v>
      </c>
      <c r="J4" s="3">
        <f>+J2*J3</f>
        <v>4858.5138848999995</v>
      </c>
      <c r="K4" s="5"/>
    </row>
    <row r="5" spans="1:11" x14ac:dyDescent="0.25">
      <c r="B5" s="4" t="s">
        <v>3</v>
      </c>
      <c r="I5" t="s">
        <v>7</v>
      </c>
      <c r="J5" s="3">
        <f>290.481+319.949</f>
        <v>610.43000000000006</v>
      </c>
      <c r="K5" s="5" t="s">
        <v>18</v>
      </c>
    </row>
    <row r="6" spans="1:11" x14ac:dyDescent="0.25">
      <c r="I6" t="s">
        <v>8</v>
      </c>
      <c r="J6" s="3">
        <v>0</v>
      </c>
      <c r="K6" s="5" t="s">
        <v>18</v>
      </c>
    </row>
    <row r="7" spans="1:11" x14ac:dyDescent="0.25">
      <c r="I7" t="s">
        <v>9</v>
      </c>
      <c r="J7" s="3">
        <f>+J4-J5+J6</f>
        <v>4248.0838848999992</v>
      </c>
    </row>
  </sheetData>
  <hyperlinks>
    <hyperlink ref="B5" r:id="rId1" xr:uid="{905FEC71-AF3C-440D-AD91-F767599A27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58D4-685D-4455-97E5-6E84929D73B9}">
  <dimension ref="A1:BH339"/>
  <sheetViews>
    <sheetView tabSelected="1" zoomScale="200" zoomScaleNormal="20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RowHeight="15" x14ac:dyDescent="0.25"/>
  <cols>
    <col min="1" max="1" width="5.42578125" bestFit="1" customWidth="1"/>
    <col min="2" max="2" width="31.85546875" customWidth="1"/>
  </cols>
  <sheetData>
    <row r="1" spans="1:60" x14ac:dyDescent="0.25">
      <c r="A1" s="4" t="s">
        <v>10</v>
      </c>
    </row>
    <row r="2" spans="1:60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11</v>
      </c>
      <c r="H2" s="5" t="s">
        <v>16</v>
      </c>
      <c r="I2" s="5" t="s">
        <v>17</v>
      </c>
      <c r="J2" s="5" t="s">
        <v>18</v>
      </c>
    </row>
    <row r="3" spans="1:60" x14ac:dyDescent="0.25">
      <c r="B3" s="3" t="s">
        <v>29</v>
      </c>
      <c r="C3" s="3"/>
      <c r="D3" s="3"/>
      <c r="E3" s="3">
        <v>1145.7660000000001</v>
      </c>
      <c r="F3" s="3"/>
      <c r="G3" s="3"/>
      <c r="H3" s="3"/>
      <c r="I3" s="3">
        <v>1182.557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60" x14ac:dyDescent="0.25">
      <c r="B4" s="3" t="s">
        <v>30</v>
      </c>
      <c r="C4" s="3"/>
      <c r="D4" s="3"/>
      <c r="E4" s="3">
        <v>65.516000000000005</v>
      </c>
      <c r="F4" s="3"/>
      <c r="G4" s="3"/>
      <c r="H4" s="3"/>
      <c r="I4" s="3">
        <v>97.231999999999999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60" x14ac:dyDescent="0.25">
      <c r="B5" s="3" t="s">
        <v>31</v>
      </c>
      <c r="C5" s="3"/>
      <c r="D5" s="3"/>
      <c r="E5" s="3">
        <v>74.257000000000005</v>
      </c>
      <c r="F5" s="3"/>
      <c r="G5" s="3"/>
      <c r="H5" s="3"/>
      <c r="I5" s="3">
        <v>85.495999999999995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60" x14ac:dyDescent="0.25">
      <c r="B6" t="s">
        <v>32</v>
      </c>
      <c r="C6" s="3"/>
      <c r="D6" s="3"/>
      <c r="E6" s="3">
        <v>-4.3650000000000002</v>
      </c>
      <c r="F6" s="3"/>
      <c r="G6" s="3"/>
      <c r="H6" s="3"/>
      <c r="I6" s="3">
        <v>-3.43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25">
      <c r="B7" s="3" t="s">
        <v>33</v>
      </c>
      <c r="C7" s="3"/>
      <c r="D7" s="3"/>
      <c r="E7" s="3">
        <v>771.16600000000005</v>
      </c>
      <c r="F7" s="3"/>
      <c r="G7" s="3"/>
      <c r="H7" s="3"/>
      <c r="I7" s="3">
        <v>797.70899999999995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25">
      <c r="B8" s="3" t="s">
        <v>34</v>
      </c>
      <c r="C8" s="3"/>
      <c r="D8" s="3"/>
      <c r="E8" s="3">
        <v>173.06200000000001</v>
      </c>
      <c r="F8" s="3"/>
      <c r="G8" s="3"/>
      <c r="H8" s="3"/>
      <c r="I8" s="3">
        <v>169.001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25">
      <c r="B9" s="3" t="s">
        <v>35</v>
      </c>
      <c r="C9" s="3"/>
      <c r="D9" s="3"/>
      <c r="E9" s="3">
        <v>148.33799999999999</v>
      </c>
      <c r="F9" s="3"/>
      <c r="G9" s="3"/>
      <c r="H9" s="3"/>
      <c r="I9" s="3">
        <v>161.851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x14ac:dyDescent="0.25">
      <c r="B10" s="3" t="s">
        <v>36</v>
      </c>
      <c r="C10" s="3"/>
      <c r="D10" s="3"/>
      <c r="E10" s="3">
        <v>53.2</v>
      </c>
      <c r="F10" s="3"/>
      <c r="G10" s="3"/>
      <c r="H10" s="3"/>
      <c r="I10" s="3">
        <v>53.996000000000002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x14ac:dyDescent="0.25">
      <c r="B11" s="1" t="s">
        <v>19</v>
      </c>
      <c r="C11" s="6"/>
      <c r="D11" s="6"/>
      <c r="E11" s="6">
        <v>1281.174</v>
      </c>
      <c r="F11" s="6">
        <v>1486.194</v>
      </c>
      <c r="G11" s="6"/>
      <c r="H11" s="6"/>
      <c r="I11" s="6">
        <v>1361.855</v>
      </c>
      <c r="J11" s="6">
        <v>1636.12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25">
      <c r="B12" t="s">
        <v>20</v>
      </c>
      <c r="C12" s="3"/>
      <c r="D12" s="3"/>
      <c r="E12" s="3">
        <f>825.375+1.392</f>
        <v>826.76700000000005</v>
      </c>
      <c r="F12" s="3">
        <f>1041.526+10.483</f>
        <v>1052.009</v>
      </c>
      <c r="G12" s="3"/>
      <c r="H12" s="3"/>
      <c r="I12" s="3">
        <v>864.53599999999994</v>
      </c>
      <c r="J12" s="3">
        <v>1108.4390000000001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25">
      <c r="B13" t="s">
        <v>21</v>
      </c>
      <c r="C13" s="3">
        <f t="shared" ref="C13:H13" si="0">+C11-C12</f>
        <v>0</v>
      </c>
      <c r="D13" s="3">
        <f t="shared" si="0"/>
        <v>0</v>
      </c>
      <c r="E13" s="3">
        <f t="shared" si="0"/>
        <v>454.40699999999993</v>
      </c>
      <c r="F13" s="3">
        <f t="shared" si="0"/>
        <v>434.18499999999995</v>
      </c>
      <c r="G13" s="3">
        <f t="shared" si="0"/>
        <v>0</v>
      </c>
      <c r="H13" s="3">
        <f t="shared" si="0"/>
        <v>0</v>
      </c>
      <c r="I13" s="3">
        <f>+I11-I12</f>
        <v>497.31900000000007</v>
      </c>
      <c r="J13" s="3">
        <f t="shared" ref="J13" si="1">+J11-J12</f>
        <v>527.68099999999981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25">
      <c r="B14" t="s">
        <v>22</v>
      </c>
      <c r="C14" s="3"/>
      <c r="D14" s="3"/>
      <c r="E14" s="3">
        <v>345.42899999999997</v>
      </c>
      <c r="F14" s="3">
        <f>370.445+6.404</f>
        <v>376.84899999999999</v>
      </c>
      <c r="G14" s="3"/>
      <c r="H14" s="3"/>
      <c r="I14" s="3">
        <v>368.62799999999999</v>
      </c>
      <c r="J14" s="3">
        <v>402.36700000000002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25">
      <c r="B15" t="s">
        <v>23</v>
      </c>
      <c r="C15" s="3">
        <f t="shared" ref="C15:H15" si="2">+C13-C14</f>
        <v>0</v>
      </c>
      <c r="D15" s="3">
        <f t="shared" si="2"/>
        <v>0</v>
      </c>
      <c r="E15" s="3">
        <f t="shared" si="2"/>
        <v>108.97799999999995</v>
      </c>
      <c r="F15" s="3">
        <f t="shared" si="2"/>
        <v>57.335999999999956</v>
      </c>
      <c r="G15" s="3">
        <f t="shared" si="2"/>
        <v>0</v>
      </c>
      <c r="H15" s="3">
        <f t="shared" si="2"/>
        <v>0</v>
      </c>
      <c r="I15" s="3">
        <f>+I13-I14</f>
        <v>128.69100000000009</v>
      </c>
      <c r="J15" s="3">
        <f t="shared" ref="J15" si="3">+J13-J14</f>
        <v>125.31399999999979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x14ac:dyDescent="0.25">
      <c r="B16" t="s">
        <v>24</v>
      </c>
      <c r="C16" s="3"/>
      <c r="D16" s="3"/>
      <c r="E16" s="3">
        <v>0.70499999999999996</v>
      </c>
      <c r="F16" s="3">
        <v>6.6890000000000001</v>
      </c>
      <c r="G16" s="3"/>
      <c r="H16" s="3"/>
      <c r="I16" s="3">
        <v>7.141</v>
      </c>
      <c r="J16" s="3">
        <v>5.5919999999999996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2:60" x14ac:dyDescent="0.25">
      <c r="B17" t="s">
        <v>25</v>
      </c>
      <c r="C17" s="3">
        <f t="shared" ref="C17:H17" si="4">+C15+C16</f>
        <v>0</v>
      </c>
      <c r="D17" s="3">
        <f t="shared" si="4"/>
        <v>0</v>
      </c>
      <c r="E17" s="3">
        <f t="shared" si="4"/>
        <v>109.68299999999995</v>
      </c>
      <c r="F17" s="3">
        <f t="shared" si="4"/>
        <v>64.024999999999949</v>
      </c>
      <c r="G17" s="3">
        <f t="shared" si="4"/>
        <v>0</v>
      </c>
      <c r="H17" s="3">
        <f t="shared" si="4"/>
        <v>0</v>
      </c>
      <c r="I17" s="3">
        <f>+I15+I16</f>
        <v>135.83200000000008</v>
      </c>
      <c r="J17" s="3">
        <f t="shared" ref="J17" si="5">+J15+J16</f>
        <v>130.90599999999981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2:60" x14ac:dyDescent="0.25">
      <c r="B18" t="s">
        <v>26</v>
      </c>
      <c r="C18" s="3"/>
      <c r="D18" s="3"/>
      <c r="E18" s="3">
        <v>26.669</v>
      </c>
      <c r="F18" s="3">
        <v>16.274000000000001</v>
      </c>
      <c r="G18" s="3"/>
      <c r="H18" s="3"/>
      <c r="I18" s="3">
        <v>32.920999999999999</v>
      </c>
      <c r="J18" s="3">
        <v>10.605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5">
      <c r="B19" t="s">
        <v>27</v>
      </c>
      <c r="C19" s="3">
        <f t="shared" ref="C19:H19" si="6">+C17-C18</f>
        <v>0</v>
      </c>
      <c r="D19" s="3">
        <f t="shared" si="6"/>
        <v>0</v>
      </c>
      <c r="E19" s="3">
        <f t="shared" si="6"/>
        <v>83.013999999999953</v>
      </c>
      <c r="F19" s="3">
        <f t="shared" si="6"/>
        <v>47.750999999999948</v>
      </c>
      <c r="G19" s="3">
        <f t="shared" si="6"/>
        <v>0</v>
      </c>
      <c r="H19" s="3">
        <f t="shared" si="6"/>
        <v>0</v>
      </c>
      <c r="I19" s="3">
        <f>+I17-I18</f>
        <v>102.91100000000009</v>
      </c>
      <c r="J19" s="3">
        <f t="shared" ref="J19" si="7">+J17-J18</f>
        <v>120.3009999999998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5">
      <c r="B21" t="s">
        <v>28</v>
      </c>
      <c r="C21" s="2" t="e">
        <f t="shared" ref="C21:H21" si="8">+C19/C22</f>
        <v>#DIV/0!</v>
      </c>
      <c r="D21" s="2" t="e">
        <f t="shared" si="8"/>
        <v>#DIV/0!</v>
      </c>
      <c r="E21" s="2">
        <f t="shared" si="8"/>
        <v>0.89473314805349191</v>
      </c>
      <c r="F21" s="2">
        <f t="shared" si="8"/>
        <v>0.51463372102672778</v>
      </c>
      <c r="G21" s="2" t="e">
        <f t="shared" si="8"/>
        <v>#DIV/0!</v>
      </c>
      <c r="H21" s="2" t="e">
        <f t="shared" si="8"/>
        <v>#DIV/0!</v>
      </c>
      <c r="I21" s="2">
        <f>+I19/I22</f>
        <v>1.1153175438373473</v>
      </c>
      <c r="J21" s="2">
        <f t="shared" ref="J21" si="9">+J19/J22</f>
        <v>1.3036594728452351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5">
      <c r="B22" t="s">
        <v>5</v>
      </c>
      <c r="C22" s="3"/>
      <c r="D22" s="3"/>
      <c r="E22" s="3">
        <v>92.780736000000005</v>
      </c>
      <c r="F22" s="3">
        <v>92.786379999999994</v>
      </c>
      <c r="G22" s="3"/>
      <c r="H22" s="3"/>
      <c r="I22" s="3">
        <v>92.270583000000002</v>
      </c>
      <c r="J22" s="3">
        <v>92.279465999999999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5">
      <c r="B24" t="s">
        <v>37</v>
      </c>
      <c r="C24" s="3"/>
      <c r="D24" s="3"/>
      <c r="E24" s="3"/>
      <c r="F24" s="3"/>
      <c r="G24" s="7" t="e">
        <f t="shared" ref="G24:H28" si="10">+G7/C7-1</f>
        <v>#DIV/0!</v>
      </c>
      <c r="H24" s="7" t="e">
        <f t="shared" si="10"/>
        <v>#DIV/0!</v>
      </c>
      <c r="I24" s="7">
        <f>+I7/E7-1</f>
        <v>3.4419307905172003E-2</v>
      </c>
      <c r="J24" s="7" t="e">
        <f t="shared" ref="J24:J28" si="11">+J7/F7-1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5">
      <c r="B25" t="s">
        <v>38</v>
      </c>
      <c r="C25" s="3"/>
      <c r="D25" s="3"/>
      <c r="E25" s="3"/>
      <c r="F25" s="3"/>
      <c r="G25" s="7" t="e">
        <f t="shared" si="10"/>
        <v>#DIV/0!</v>
      </c>
      <c r="H25" s="7" t="e">
        <f t="shared" si="10"/>
        <v>#DIV/0!</v>
      </c>
      <c r="I25" s="7">
        <f t="shared" ref="I25:I28" si="12">+I8/E8-1</f>
        <v>-2.3465578809906296E-2</v>
      </c>
      <c r="J25" s="7" t="e">
        <f t="shared" si="11"/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5">
      <c r="B26" t="s">
        <v>39</v>
      </c>
      <c r="C26" s="3"/>
      <c r="D26" s="3"/>
      <c r="E26" s="3"/>
      <c r="F26" s="3"/>
      <c r="G26" s="7" t="e">
        <f t="shared" si="10"/>
        <v>#DIV/0!</v>
      </c>
      <c r="H26" s="7" t="e">
        <f t="shared" si="10"/>
        <v>#DIV/0!</v>
      </c>
      <c r="I26" s="7">
        <f t="shared" si="12"/>
        <v>9.1096010462592192E-2</v>
      </c>
      <c r="J26" s="7" t="e">
        <f t="shared" si="11"/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5">
      <c r="B27" t="s">
        <v>40</v>
      </c>
      <c r="C27" s="3"/>
      <c r="D27" s="3"/>
      <c r="E27" s="3"/>
      <c r="F27" s="3"/>
      <c r="G27" s="7" t="e">
        <f t="shared" si="10"/>
        <v>#DIV/0!</v>
      </c>
      <c r="H27" s="7" t="e">
        <f t="shared" si="10"/>
        <v>#DIV/0!</v>
      </c>
      <c r="I27" s="7">
        <f t="shared" si="12"/>
        <v>1.496240601503751E-2</v>
      </c>
      <c r="J27" s="7" t="e">
        <f t="shared" si="11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5">
      <c r="B28" t="s">
        <v>44</v>
      </c>
      <c r="C28" s="3"/>
      <c r="D28" s="3"/>
      <c r="E28" s="3"/>
      <c r="F28" s="3"/>
      <c r="G28" s="7" t="e">
        <f t="shared" si="10"/>
        <v>#DIV/0!</v>
      </c>
      <c r="H28" s="7" t="e">
        <f t="shared" si="10"/>
        <v>#DIV/0!</v>
      </c>
      <c r="I28" s="7">
        <f t="shared" si="12"/>
        <v>6.2974272034868051E-2</v>
      </c>
      <c r="J28" s="7">
        <f t="shared" si="11"/>
        <v>0.10087915844095718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5">
      <c r="B29" t="s">
        <v>41</v>
      </c>
      <c r="C29" s="7" t="e">
        <f t="shared" ref="C29:H29" si="13">+C13/C11</f>
        <v>#DIV/0!</v>
      </c>
      <c r="D29" s="7" t="e">
        <f t="shared" si="13"/>
        <v>#DIV/0!</v>
      </c>
      <c r="E29" s="7">
        <f t="shared" si="13"/>
        <v>0.35468016054025442</v>
      </c>
      <c r="F29" s="7">
        <f t="shared" si="13"/>
        <v>0.29214557453468387</v>
      </c>
      <c r="G29" s="7" t="e">
        <f t="shared" si="13"/>
        <v>#DIV/0!</v>
      </c>
      <c r="H29" s="7" t="e">
        <f t="shared" si="13"/>
        <v>#DIV/0!</v>
      </c>
      <c r="I29" s="7">
        <f>+I13/I11</f>
        <v>0.36517764372859085</v>
      </c>
      <c r="J29" s="7">
        <f>+J13/J11</f>
        <v>0.32251974182822768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5">
      <c r="B30" t="s">
        <v>42</v>
      </c>
      <c r="C30" s="7" t="e">
        <f t="shared" ref="C30:H30" si="14">+C15/C11</f>
        <v>#DIV/0!</v>
      </c>
      <c r="D30" s="7" t="e">
        <f t="shared" si="14"/>
        <v>#DIV/0!</v>
      </c>
      <c r="E30" s="7">
        <f t="shared" si="14"/>
        <v>8.5061045572264155E-2</v>
      </c>
      <c r="F30" s="7">
        <f t="shared" si="14"/>
        <v>3.8579081869527097E-2</v>
      </c>
      <c r="G30" s="7" t="e">
        <f t="shared" si="14"/>
        <v>#DIV/0!</v>
      </c>
      <c r="H30" s="7" t="e">
        <f t="shared" si="14"/>
        <v>#DIV/0!</v>
      </c>
      <c r="I30" s="7">
        <f>+I15/I11</f>
        <v>9.4496844377705475E-2</v>
      </c>
      <c r="J30" s="7">
        <f>+J15/J11</f>
        <v>7.6592181502579154E-2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5">
      <c r="B31" t="s">
        <v>43</v>
      </c>
      <c r="C31" s="7" t="e">
        <f t="shared" ref="C31:H31" si="15">+C18/C17</f>
        <v>#DIV/0!</v>
      </c>
      <c r="D31" s="7" t="e">
        <f t="shared" si="15"/>
        <v>#DIV/0!</v>
      </c>
      <c r="E31" s="7">
        <f t="shared" si="15"/>
        <v>0.24314615756315941</v>
      </c>
      <c r="F31" s="7">
        <f t="shared" si="15"/>
        <v>0.25418196017180811</v>
      </c>
      <c r="G31" s="7" t="e">
        <f t="shared" si="15"/>
        <v>#DIV/0!</v>
      </c>
      <c r="H31" s="7" t="e">
        <f t="shared" si="15"/>
        <v>#DIV/0!</v>
      </c>
      <c r="I31" s="7">
        <f>+I18/I17</f>
        <v>0.24236556923258129</v>
      </c>
      <c r="J31" s="7">
        <f>+J18/J17</f>
        <v>8.1012329457778989E-2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3:60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3:60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3:60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3:60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3:60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3:60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3:60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3:6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3:6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3:6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3:60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3:60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3:60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3:60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3:60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3:60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</sheetData>
  <hyperlinks>
    <hyperlink ref="A1" location="Main!A1" display="Main" xr:uid="{AFB9ED4F-CDB6-4C54-90B7-79A04B67C0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2025-02-10T16:02:36Z</dcterms:created>
  <dcterms:modified xsi:type="dcterms:W3CDTF">2025-03-13T12:52:11Z</dcterms:modified>
</cp:coreProperties>
</file>