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6D995EB-E060-42BE-9271-0D15279E548A}" xr6:coauthVersionLast="47" xr6:coauthVersionMax="47" xr10:uidLastSave="{00000000-0000-0000-0000-000000000000}"/>
  <bookViews>
    <workbookView xWindow="-120" yWindow="-120" windowWidth="38640" windowHeight="21060" xr2:uid="{5984A482-3636-4F16-857F-BB23F50BB7C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G20" i="2"/>
  <c r="J20" i="2"/>
  <c r="I20" i="2"/>
  <c r="J23" i="2"/>
  <c r="I23" i="2"/>
  <c r="J22" i="2"/>
  <c r="I22" i="2"/>
  <c r="J21" i="2"/>
  <c r="I21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H23" i="2"/>
  <c r="H22" i="2"/>
  <c r="H21" i="2"/>
  <c r="H20" i="2"/>
  <c r="D18" i="2"/>
  <c r="D15" i="2"/>
  <c r="D13" i="2"/>
  <c r="G13" i="2"/>
  <c r="F13" i="2"/>
  <c r="E13" i="2"/>
  <c r="C13" i="2"/>
  <c r="D11" i="2"/>
  <c r="D8" i="2"/>
  <c r="G8" i="2"/>
  <c r="F8" i="2"/>
  <c r="E8" i="2"/>
  <c r="C8" i="2"/>
  <c r="H13" i="2"/>
  <c r="H15" i="2" s="1"/>
  <c r="H18" i="2" s="1"/>
  <c r="H11" i="2"/>
  <c r="H8" i="2"/>
  <c r="D5" i="2"/>
  <c r="H5" i="2"/>
  <c r="J8" i="1"/>
  <c r="J6" i="1"/>
  <c r="J5" i="1"/>
</calcChain>
</file>

<file path=xl/sharedStrings.xml><?xml version="1.0" encoding="utf-8"?>
<sst xmlns="http://schemas.openxmlformats.org/spreadsheetml/2006/main" count="47" uniqueCount="43">
  <si>
    <t>Vector Group</t>
  </si>
  <si>
    <t>number in USD</t>
  </si>
  <si>
    <t>VGR</t>
  </si>
  <si>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</si>
  <si>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</si>
  <si>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</si>
  <si>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</si>
  <si>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</si>
  <si>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</si>
  <si>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</si>
  <si>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</si>
  <si>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</si>
  <si>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</si>
  <si>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</si>
  <si>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</si>
  <si>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</si>
  <si>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</si>
  <si>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</si>
  <si>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</si>
  <si>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</si>
  <si>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</si>
  <si>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</si>
  <si>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Legal Expenses</t>
  </si>
  <si>
    <t>Operating Profit</t>
  </si>
  <si>
    <t>Interest Expense</t>
  </si>
  <si>
    <t>Other</t>
  </si>
  <si>
    <t>Debt Expense</t>
  </si>
  <si>
    <t>Income from Investments</t>
  </si>
  <si>
    <t>Pretax Income</t>
  </si>
  <si>
    <t>Income Tax</t>
  </si>
  <si>
    <t>Net Income</t>
  </si>
  <si>
    <t>EPS</t>
  </si>
  <si>
    <t>x</t>
  </si>
  <si>
    <t>Businessmodel</t>
  </si>
  <si>
    <t>Toabcco and Real Estate</t>
  </si>
  <si>
    <t>Revenue YoY</t>
  </si>
  <si>
    <t>Gross Margin</t>
  </si>
  <si>
    <t>Operating Margin</t>
  </si>
  <si>
    <t>Tax Rate</t>
  </si>
  <si>
    <t>IR</t>
  </si>
  <si>
    <t xml:space="preserve">Delisted </t>
  </si>
  <si>
    <t>Japan Tobacco for 15 USD per Share</t>
  </si>
  <si>
    <t>Acquisition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</si>
</sst>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6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  <xf numFmtId="9" fontId="0" fillId="0" borderId="0" xfId="1" applyFont="1"/>
    <xf numFmtId="166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5944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B87-82E8-4412-A96E-2B0A580644FC}">
  <dimension ref="A1:K12"/>
  <sheetViews>
    <sheetView tabSelected="1" zoomScale="200" zoomScaleNormal="200" workbookViewId="0">
      <selection activeCell="C13" sqref="C13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</row>
    <row r="3" spans="1:11" x14ac:dyDescent="0.25">
      <c r="I3" t="s">
        <v>3</v>
      </c>
      <c r="J3" s="2">
        <v>14.91</v>
      </c>
    </row>
    <row r="4" spans="1:11" x14ac:dyDescent="0.25">
      <c r="B4" s="4" t="s">
        <v>39</v>
      </c>
      <c r="I4" t="s">
        <v>4</v>
      </c>
      <c r="J4" s="2">
        <v>157.375597</v>
      </c>
      <c r="K4" s="3" t="s">
        <v>9</v>
      </c>
    </row>
    <row r="5" spans="1:11" x14ac:dyDescent="0.25">
      <c r="B5" t="s">
        <v>2</v>
      </c>
      <c r="I5" t="s">
        <v>5</v>
      </c>
      <c r="J5" s="2">
        <f>J3*J4</f>
        <v>2346.4701512699999</v>
      </c>
    </row>
    <row r="6" spans="1:11" x14ac:dyDescent="0.25">
      <c r="I6" t="s">
        <v>6</v>
      </c>
      <c r="J6" s="2">
        <f>390.758+140.983</f>
        <v>531.74099999999999</v>
      </c>
      <c r="K6" s="3" t="s">
        <v>9</v>
      </c>
    </row>
    <row r="7" spans="1:11" x14ac:dyDescent="0.25">
      <c r="A7" s="6" t="s">
        <v>32</v>
      </c>
      <c r="B7" s="7" t="s">
        <v>33</v>
      </c>
      <c r="I7" t="s">
        <v>7</v>
      </c>
      <c r="J7" s="2">
        <v>68.763000000000005</v>
      </c>
      <c r="K7" s="3" t="s">
        <v>9</v>
      </c>
    </row>
    <row r="8" spans="1:11" x14ac:dyDescent="0.25">
      <c r="B8" t="s">
        <v>34</v>
      </c>
      <c r="I8" t="s">
        <v>8</v>
      </c>
      <c r="J8" s="2">
        <f>J5-J6+J7</f>
        <v>1883.4921512699998</v>
      </c>
    </row>
    <row r="10" spans="1:11" x14ac:dyDescent="0.25">
      <c r="B10" t="s">
        <v>40</v>
      </c>
    </row>
    <row r="11" spans="1:11" x14ac:dyDescent="0.25">
      <c r="B11" t="s">
        <v>41</v>
      </c>
    </row>
    <row r="12" spans="1:11" x14ac:dyDescent="0.25">
      <c r="B12" s="9">
        <f>15*J4</f>
        <v>2360.6339549999998</v>
      </c>
      <c r="C12" t="s">
        <v>42</v>
      </c>
    </row>
  </sheetData>
  <hyperlinks>
    <hyperlink ref="B4" r:id="rId1" display="SEC" xr:uid="{735013CD-10FE-43A7-9021-A4AE2CC492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6C01-19CA-40F4-98A1-89FF2BC2E563}">
  <dimension ref="A1:T62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4.7109375" bestFit="1" customWidth="1"/>
    <col min="2" max="2" width="21.42578125" bestFit="1" customWidth="1"/>
  </cols>
  <sheetData>
    <row r="1" spans="1:20" x14ac:dyDescent="0.25">
      <c r="A1" s="4" t="s">
        <v>10</v>
      </c>
    </row>
    <row r="2" spans="1:20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9</v>
      </c>
      <c r="I2" s="3" t="s">
        <v>17</v>
      </c>
      <c r="J2" s="3" t="s">
        <v>18</v>
      </c>
    </row>
    <row r="3" spans="1:20" x14ac:dyDescent="0.25">
      <c r="B3" s="1" t="s">
        <v>11</v>
      </c>
      <c r="C3" s="2"/>
      <c r="D3" s="5">
        <v>365.66199999999998</v>
      </c>
      <c r="E3" s="2"/>
      <c r="F3" s="2"/>
      <c r="G3" s="2"/>
      <c r="H3" s="5">
        <v>371.91399999999999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B4" t="s">
        <v>19</v>
      </c>
      <c r="C4" s="2"/>
      <c r="D4" s="2">
        <v>248.98400000000001</v>
      </c>
      <c r="E4" s="2"/>
      <c r="F4" s="2"/>
      <c r="G4" s="2"/>
      <c r="H4" s="2">
        <v>244.59399999999999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B5" t="s">
        <v>20</v>
      </c>
      <c r="C5" s="2"/>
      <c r="D5" s="2">
        <f>D3-D4</f>
        <v>116.67799999999997</v>
      </c>
      <c r="E5" s="2"/>
      <c r="F5" s="2"/>
      <c r="G5" s="2"/>
      <c r="H5" s="2">
        <f>H3-H4</f>
        <v>127.32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B6" t="s">
        <v>21</v>
      </c>
      <c r="C6" s="2"/>
      <c r="D6" s="2">
        <v>26.93</v>
      </c>
      <c r="E6" s="2"/>
      <c r="F6" s="2"/>
      <c r="G6" s="2"/>
      <c r="H6" s="2">
        <v>29.460999999999999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B7" t="s">
        <v>22</v>
      </c>
      <c r="C7" s="2"/>
      <c r="D7" s="2">
        <v>18.105</v>
      </c>
      <c r="E7" s="2"/>
      <c r="F7" s="2"/>
      <c r="G7" s="2"/>
      <c r="H7" s="2">
        <v>7.2999999999999995E-2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B8" t="s">
        <v>23</v>
      </c>
      <c r="C8" s="2">
        <f t="shared" ref="C8:G8" si="0">C5-C6-C7</f>
        <v>0</v>
      </c>
      <c r="D8" s="2">
        <f>D5-D6-D7</f>
        <v>71.642999999999958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>H5-H6-H7</f>
        <v>97.786000000000001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B9" t="s">
        <v>24</v>
      </c>
      <c r="C9" s="2"/>
      <c r="D9" s="2">
        <v>27.123999999999999</v>
      </c>
      <c r="E9" s="2"/>
      <c r="F9" s="2"/>
      <c r="G9" s="2"/>
      <c r="H9" s="2">
        <v>26.582999999999998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B10" t="s">
        <v>26</v>
      </c>
      <c r="C10" s="2"/>
      <c r="D10" s="2">
        <v>0.04</v>
      </c>
      <c r="E10" s="2"/>
      <c r="F10" s="2"/>
      <c r="G10" s="2"/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B11" t="s">
        <v>27</v>
      </c>
      <c r="C11" s="2"/>
      <c r="D11" s="2">
        <f>0.959+2.954</f>
        <v>3.9130000000000003</v>
      </c>
      <c r="E11" s="2"/>
      <c r="F11" s="2"/>
      <c r="G11" s="2"/>
      <c r="H11" s="2">
        <f>-0.641-1.213</f>
        <v>-1.8540000000000001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B12" t="s">
        <v>25</v>
      </c>
      <c r="C12" s="2"/>
      <c r="D12" s="2">
        <v>4.7910000000000004</v>
      </c>
      <c r="E12" s="2"/>
      <c r="F12" s="2"/>
      <c r="G12" s="2"/>
      <c r="H12" s="2">
        <v>5.585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B13" t="s">
        <v>28</v>
      </c>
      <c r="C13" s="2">
        <f t="shared" ref="C13:G13" si="1">C8-C9-C10+C11+C12</f>
        <v>0</v>
      </c>
      <c r="D13" s="2">
        <f>D8-D9-D10+D11+D12</f>
        <v>53.182999999999964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>
        <f>H8-H9-H10+H11+H12</f>
        <v>74.933999999999997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B14" t="s">
        <v>29</v>
      </c>
      <c r="C14" s="2"/>
      <c r="D14" s="2">
        <v>15.093999999999999</v>
      </c>
      <c r="E14" s="2"/>
      <c r="F14" s="2"/>
      <c r="G14" s="2"/>
      <c r="H14" s="2">
        <v>20.756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B15" t="s">
        <v>30</v>
      </c>
      <c r="C15" s="2"/>
      <c r="D15" s="2">
        <f>D13-D14</f>
        <v>38.088999999999963</v>
      </c>
      <c r="E15" s="2"/>
      <c r="F15" s="2"/>
      <c r="G15" s="2"/>
      <c r="H15" s="2">
        <f>H13-H14</f>
        <v>54.177999999999997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0" x14ac:dyDescent="0.25">
      <c r="B17" t="s">
        <v>31</v>
      </c>
      <c r="C17" s="2"/>
      <c r="D17" s="2">
        <v>0.24</v>
      </c>
      <c r="E17" s="2"/>
      <c r="F17" s="2"/>
      <c r="G17" s="2"/>
      <c r="H17" s="2">
        <v>0.34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 t="s">
        <v>4</v>
      </c>
      <c r="C18" s="2"/>
      <c r="D18" s="2">
        <f>D15/D17</f>
        <v>158.70416666666651</v>
      </c>
      <c r="E18" s="2"/>
      <c r="F18" s="2"/>
      <c r="G18" s="2"/>
      <c r="H18" s="2">
        <f>H15/H17</f>
        <v>159.34705882352938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0" x14ac:dyDescent="0.25">
      <c r="B20" t="s">
        <v>35</v>
      </c>
      <c r="C20" s="2"/>
      <c r="D20" s="2"/>
      <c r="E20" s="2"/>
      <c r="F20" s="2"/>
      <c r="G20" s="8" t="e">
        <f>G3/C3-1</f>
        <v>#DIV/0!</v>
      </c>
      <c r="H20" s="8">
        <f>H3/D3-1</f>
        <v>1.7097756944938203E-2</v>
      </c>
      <c r="I20" s="8" t="e">
        <f t="shared" ref="I20:J20" si="2">I3/E3-1</f>
        <v>#DIV/0!</v>
      </c>
      <c r="J20" s="8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0" x14ac:dyDescent="0.25">
      <c r="B21" t="s">
        <v>36</v>
      </c>
      <c r="C21" s="8" t="e">
        <f t="shared" ref="C21:G21" si="3">C5/C3</f>
        <v>#DIV/0!</v>
      </c>
      <c r="D21" s="8">
        <f t="shared" si="3"/>
        <v>0.31908702572320879</v>
      </c>
      <c r="E21" s="8" t="e">
        <f t="shared" si="3"/>
        <v>#DIV/0!</v>
      </c>
      <c r="F21" s="8" t="e">
        <f t="shared" si="3"/>
        <v>#DIV/0!</v>
      </c>
      <c r="G21" s="8" t="e">
        <f t="shared" si="3"/>
        <v>#DIV/0!</v>
      </c>
      <c r="H21" s="8">
        <f>H5/H3</f>
        <v>0.34233720698871245</v>
      </c>
      <c r="I21" s="8" t="e">
        <f t="shared" ref="I21:J21" si="4">I5/I3</f>
        <v>#DIV/0!</v>
      </c>
      <c r="J21" s="8" t="e">
        <f t="shared" si="4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 x14ac:dyDescent="0.25">
      <c r="B22" t="s">
        <v>37</v>
      </c>
      <c r="C22" s="8" t="e">
        <f t="shared" ref="C22:G22" si="5">C8/C3</f>
        <v>#DIV/0!</v>
      </c>
      <c r="D22" s="8">
        <f t="shared" si="5"/>
        <v>0.19592683954034043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  <c r="H22" s="8">
        <f>H8/H3</f>
        <v>0.26292637545238956</v>
      </c>
      <c r="I22" s="8" t="e">
        <f t="shared" ref="I22:J22" si="6">I8/I3</f>
        <v>#DIV/0!</v>
      </c>
      <c r="J22" s="8" t="e">
        <f t="shared" si="6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0" x14ac:dyDescent="0.25">
      <c r="B23" t="s">
        <v>38</v>
      </c>
      <c r="C23" s="8" t="e">
        <f t="shared" ref="C23:G23" si="7">C14/C13</f>
        <v>#DIV/0!</v>
      </c>
      <c r="D23" s="8">
        <f t="shared" si="7"/>
        <v>0.28381249647443751</v>
      </c>
      <c r="E23" s="8" t="e">
        <f t="shared" si="7"/>
        <v>#DIV/0!</v>
      </c>
      <c r="F23" s="8" t="e">
        <f t="shared" si="7"/>
        <v>#DIV/0!</v>
      </c>
      <c r="G23" s="8" t="e">
        <f t="shared" si="7"/>
        <v>#DIV/0!</v>
      </c>
      <c r="H23" s="8">
        <f>H14/H13</f>
        <v>0.27699041823471321</v>
      </c>
      <c r="I23" s="8" t="e">
        <f t="shared" ref="I23:J23" si="8">I14/I13</f>
        <v>#DIV/0!</v>
      </c>
      <c r="J23" s="8" t="e">
        <f t="shared" si="8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2:20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2:20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2:2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0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0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3:2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3:2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3:2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3:2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3:2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3:2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3:2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3:2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3:2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3:2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3:2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3:2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3:2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3:2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3:2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3:2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3:2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3:2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3:2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3:2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3:2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3:2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3:2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3:2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3:2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3:2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3:2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3:2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3:2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3:2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3:2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3:2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3:2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3:2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3:2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3:2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3:2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3:2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3:2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3:2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3:2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3:2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3:2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3:2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3:2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3:2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3:2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3:2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3:2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3:2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3:2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3:2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3:2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3:2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3:2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3:2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3:2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3:2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3:2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3:2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3:2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3:2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3:2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3:2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3:2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3:2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3:2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3:2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3:2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3:2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3:2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3:2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3:2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3:2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3:2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3:2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3:2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3:2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3:2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3:2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3:2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3:2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3:2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3:2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2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3:20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3:20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3:20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3:20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3:20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3:20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3:20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3:20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3:20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3:20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3:20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3:20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3:20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3:20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3:20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3:20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3:20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3:20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3:20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3:20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3:20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3:20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3:20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3:20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3:20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3:20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3:20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3:20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3:20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3:20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3:20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3:20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3:20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3:20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3:20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3:20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3:20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3:20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3:20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3:20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3:20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3:20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3:20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3:20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3:20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3:20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3:20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3:20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3:20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3:20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3:20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3:20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3:20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3:20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3:20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3:20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3:20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3:20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3:20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3:20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3:20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3:20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3:20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3:20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3:20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3:20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3:20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3:20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3:20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3:20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3:20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3:20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3:20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3:20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3:20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3:20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3:20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3:20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3:20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3:20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3:20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3:20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3:20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3:20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3:20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3:20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3:20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3:20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3:20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3:20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3:20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3:20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3:20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3:20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3:20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3:20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3:20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3:20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3:20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3:20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3:20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3:20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3:20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3:20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3:20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3:20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3:20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3:20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3:20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3:20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3:20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3:20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3:20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3:20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3:20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3:20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3:20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3:20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3:20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3:20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3:20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3:20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3:20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3:20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3:20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3:20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3:20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3:20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3:20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3:20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3:20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3:20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3:20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3:20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3:20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3:20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3:20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3:20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3:20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3:20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3:20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3:20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3:20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3:20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3:20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3:20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3:20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3:20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3:20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3:20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3:20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</sheetData>
  <hyperlinks>
    <hyperlink ref="A1" location="Main!A1" display="Main" xr:uid="{F6688A30-F374-4499-925F-5A48E63B86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2024-09-25T10:05:55Z</dcterms:created>
  <dcterms:modified xsi:type="dcterms:W3CDTF">2025-02-17T13:17:55Z</dcterms:modified>
</cp:coreProperties>
</file>