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0491DAA-6D3F-4427-AC06-EFF0D5FBB2B4}" xr6:coauthVersionLast="47" xr6:coauthVersionMax="47" xr10:uidLastSave="{00000000-0000-0000-0000-000000000000}"/>
  <bookViews>
    <workbookView xWindow="19095" yWindow="0" windowWidth="19410" windowHeight="20925" activeTab="1" xr2:uid="{D7924756-300D-471F-BAD7-F762FE3CE7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D43" i="2"/>
  <c r="F43" i="2"/>
  <c r="E42" i="2"/>
  <c r="D42" i="2"/>
  <c r="F42" i="2"/>
  <c r="E41" i="2"/>
  <c r="D41" i="2"/>
  <c r="F41" i="2"/>
  <c r="E40" i="2"/>
  <c r="D40" i="2"/>
  <c r="F40" i="2"/>
  <c r="F39" i="2"/>
  <c r="E39" i="2"/>
  <c r="D39" i="2"/>
  <c r="F38" i="2"/>
  <c r="E38" i="2"/>
  <c r="D38" i="2"/>
  <c r="E37" i="2"/>
  <c r="D37" i="2"/>
  <c r="F37" i="2"/>
  <c r="E36" i="2"/>
  <c r="D36" i="2"/>
  <c r="F36" i="2"/>
  <c r="E35" i="2"/>
  <c r="D35" i="2"/>
  <c r="F35" i="2"/>
  <c r="I7" i="1"/>
  <c r="I6" i="1"/>
  <c r="F32" i="2"/>
  <c r="E32" i="2"/>
  <c r="D32" i="2"/>
  <c r="F30" i="2"/>
  <c r="E30" i="2"/>
  <c r="D30" i="2"/>
  <c r="E28" i="2"/>
  <c r="D28" i="2"/>
  <c r="F28" i="2"/>
  <c r="E26" i="2"/>
  <c r="D26" i="2"/>
  <c r="F26" i="2"/>
  <c r="D17" i="2"/>
  <c r="D19" i="2" s="1"/>
  <c r="D21" i="2" s="1"/>
  <c r="F17" i="2"/>
  <c r="F19" i="2" s="1"/>
  <c r="F21" i="2" s="1"/>
  <c r="E15" i="2"/>
  <c r="E17" i="2" s="1"/>
  <c r="E19" i="2" s="1"/>
  <c r="E21" i="2" s="1"/>
  <c r="D15" i="2"/>
  <c r="F15" i="2"/>
  <c r="F10" i="2"/>
  <c r="C10" i="2"/>
  <c r="C6" i="2"/>
  <c r="F6" i="2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0" authorId="0" shapeId="0" xr:uid="{8BF755A9-8949-438A-8E5E-746110761590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in millions</t>
        </r>
      </text>
    </comment>
  </commentList>
</comments>
</file>

<file path=xl/sharedStrings.xml><?xml version="1.0" encoding="utf-8"?>
<sst xmlns="http://schemas.openxmlformats.org/spreadsheetml/2006/main" count="58" uniqueCount="55">
  <si>
    <t>Walmart</t>
  </si>
  <si>
    <t>WMT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</si>
  <si>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</si>
  <si>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</si>
  <si>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</si>
  <si>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</si>
  <si>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</si>
  <si>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</si>
  <si>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</si>
  <si>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</si>
  <si>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Notes</t>
  </si>
  <si>
    <t>270 million costumers, 10.750 Stores</t>
  </si>
  <si>
    <t>Main</t>
  </si>
  <si>
    <t>FY22</t>
  </si>
  <si>
    <t>FY23</t>
  </si>
  <si>
    <t>FY24</t>
  </si>
  <si>
    <t>Walmart US-Stores</t>
  </si>
  <si>
    <t>Sam Clubs U.S</t>
  </si>
  <si>
    <t>Walmart International Stores</t>
  </si>
  <si>
    <t>Total Stores</t>
  </si>
  <si>
    <t>Walmart US-sq.f</t>
  </si>
  <si>
    <t>Sam Clubs U.S sq.f</t>
  </si>
  <si>
    <t>Walmart International sq.f</t>
  </si>
  <si>
    <t>Total sq. F</t>
  </si>
  <si>
    <t>Walmart US-Revenue</t>
  </si>
  <si>
    <t>Walmart International Revenue</t>
  </si>
  <si>
    <t>Sam Club Revenue</t>
  </si>
  <si>
    <t>Revenue</t>
  </si>
  <si>
    <t>Q425</t>
  </si>
  <si>
    <t>FY25</t>
  </si>
  <si>
    <t>Total Sales</t>
  </si>
  <si>
    <t>Membership and other income</t>
  </si>
  <si>
    <t>COGS</t>
  </si>
  <si>
    <t>Gross Profit</t>
  </si>
  <si>
    <t>SG&amp;A &amp; other operating expenses</t>
  </si>
  <si>
    <t>Operating Income</t>
  </si>
  <si>
    <t>Interest Expense</t>
  </si>
  <si>
    <t>Leases Expense</t>
  </si>
  <si>
    <t>Interest Income</t>
  </si>
  <si>
    <t>Pretax Income</t>
  </si>
  <si>
    <t>Tax Expense</t>
  </si>
  <si>
    <t>Net Income</t>
  </si>
  <si>
    <t>Minority Interest</t>
  </si>
  <si>
    <t>Net Income to Group</t>
  </si>
  <si>
    <t>EPS</t>
  </si>
  <si>
    <t>Other Gains</t>
  </si>
  <si>
    <t>Store Growth</t>
  </si>
  <si>
    <t>Store Size Growth</t>
  </si>
  <si>
    <t>Walmart US Growth</t>
  </si>
  <si>
    <t>Walmart International Growth</t>
  </si>
  <si>
    <t>Revenue Growth</t>
  </si>
  <si>
    <t>Gross Margin</t>
  </si>
  <si>
    <t>Operating Margin</t>
  </si>
  <si>
    <t>Tax Rate</t>
  </si>
  <si>
    <t>Sam Club US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</si>
</sst>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2"/>
    <xf numFmtId="0" fontId="0" fillId="0" borderId="0" xfId="0" applyFont="1"/>
    <xf numFmtId="164" fontId="2" fillId="0" borderId="0" xfId="0" applyNumberFormat="1" applyFont="1"/>
    <xf numFmtId="164" fontId="0" fillId="0" borderId="0" xfId="0" applyNumberFormat="1" applyFon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ck.walmar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2CEF-1421-4FB1-9522-F26F2E019BE8}">
  <dimension ref="A1:J12"/>
  <sheetViews>
    <sheetView topLeftCell="B1" zoomScale="200" zoomScaleNormal="200" workbookViewId="0">
      <selection activeCell="I8" sqref="I8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2</v>
      </c>
      <c r="H2" t="s">
        <v>4</v>
      </c>
      <c r="I2">
        <v>84.91</v>
      </c>
    </row>
    <row r="3" spans="1:10" x14ac:dyDescent="0.25">
      <c r="H3" t="s">
        <v>5</v>
      </c>
      <c r="I3" s="2">
        <v>8016.8494440000004</v>
      </c>
      <c r="J3" s="3" t="s">
        <v>28</v>
      </c>
    </row>
    <row r="4" spans="1:10" x14ac:dyDescent="0.25">
      <c r="B4" t="s">
        <v>1</v>
      </c>
      <c r="H4" t="s">
        <v>6</v>
      </c>
      <c r="I4" s="2">
        <f>+I2*I3</f>
        <v>680710.68629004003</v>
      </c>
    </row>
    <row r="5" spans="1:10" x14ac:dyDescent="0.25">
      <c r="B5" s="5" t="s">
        <v>3</v>
      </c>
      <c r="H5" t="s">
        <v>7</v>
      </c>
      <c r="I5" s="2">
        <v>9037</v>
      </c>
      <c r="J5" s="3" t="s">
        <v>28</v>
      </c>
    </row>
    <row r="6" spans="1:10" x14ac:dyDescent="0.25">
      <c r="H6" t="s">
        <v>8</v>
      </c>
      <c r="I6" s="2">
        <f>3068+1598+33401+5923</f>
        <v>43990</v>
      </c>
      <c r="J6" s="3" t="s">
        <v>28</v>
      </c>
    </row>
    <row r="7" spans="1:10" x14ac:dyDescent="0.25">
      <c r="H7" t="s">
        <v>9</v>
      </c>
      <c r="I7" s="2">
        <f>+I4-I5+I6</f>
        <v>715663.68629004003</v>
      </c>
    </row>
    <row r="11" spans="1:10" x14ac:dyDescent="0.25">
      <c r="B11" s="4" t="s">
        <v>10</v>
      </c>
    </row>
    <row r="12" spans="1:10" x14ac:dyDescent="0.25">
      <c r="B12" t="s">
        <v>11</v>
      </c>
    </row>
  </sheetData>
  <hyperlinks>
    <hyperlink ref="B5" r:id="rId1" xr:uid="{5E515ECB-D937-40C8-A322-164F162592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D109-3C7A-4638-8188-019BBE722CF2}">
  <dimension ref="A1:BQ325"/>
  <sheetViews>
    <sheetView tabSelected="1" zoomScale="200" zoomScaleNormal="20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F43" sqref="D43:F43"/>
    </sheetView>
  </sheetViews>
  <sheetFormatPr defaultRowHeight="15" x14ac:dyDescent="0.25"/>
  <cols>
    <col min="1" max="1" width="4.5703125" customWidth="1"/>
    <col min="2" max="2" width="28.140625" customWidth="1"/>
  </cols>
  <sheetData>
    <row r="1" spans="1:69" x14ac:dyDescent="0.25">
      <c r="A1" s="5" t="s">
        <v>12</v>
      </c>
    </row>
    <row r="2" spans="1:69" x14ac:dyDescent="0.25">
      <c r="C2" s="3" t="s">
        <v>13</v>
      </c>
      <c r="D2" s="3" t="s">
        <v>14</v>
      </c>
      <c r="E2" s="3" t="s">
        <v>15</v>
      </c>
      <c r="F2" s="3" t="s">
        <v>29</v>
      </c>
    </row>
    <row r="3" spans="1:69" x14ac:dyDescent="0.25">
      <c r="B3" s="6" t="s">
        <v>16</v>
      </c>
      <c r="C3" s="2"/>
      <c r="D3" s="2">
        <v>4717</v>
      </c>
      <c r="E3" s="2">
        <v>4615</v>
      </c>
      <c r="F3" s="2">
        <v>4605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x14ac:dyDescent="0.25">
      <c r="B4" s="6" t="s">
        <v>17</v>
      </c>
      <c r="C4" s="2"/>
      <c r="D4" s="2">
        <v>600</v>
      </c>
      <c r="E4" s="2">
        <v>599</v>
      </c>
      <c r="F4" s="2">
        <v>600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x14ac:dyDescent="0.25">
      <c r="B5" s="6" t="s">
        <v>18</v>
      </c>
      <c r="C5" s="2"/>
      <c r="D5" s="2">
        <v>5306</v>
      </c>
      <c r="E5" s="2">
        <v>5402</v>
      </c>
      <c r="F5" s="2">
        <v>5566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B6" s="1" t="s">
        <v>19</v>
      </c>
      <c r="C6" s="7">
        <f t="shared" ref="C6" si="0">+SUM(C3:C5)</f>
        <v>0</v>
      </c>
      <c r="D6" s="7">
        <v>10623</v>
      </c>
      <c r="E6" s="7">
        <v>10616</v>
      </c>
      <c r="F6" s="7">
        <f>+SUM(F3:F5)</f>
        <v>10771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x14ac:dyDescent="0.25">
      <c r="B7" s="6" t="s">
        <v>20</v>
      </c>
      <c r="C7" s="2"/>
      <c r="D7" s="2">
        <v>702</v>
      </c>
      <c r="E7" s="2">
        <v>699</v>
      </c>
      <c r="F7" s="2">
        <v>697.94899999999996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5">
      <c r="B8" s="6" t="s">
        <v>21</v>
      </c>
      <c r="C8" s="2"/>
      <c r="D8" s="2">
        <v>80</v>
      </c>
      <c r="E8" s="2">
        <v>80</v>
      </c>
      <c r="F8" s="2">
        <v>80.350999999999999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25">
      <c r="B9" s="6" t="s">
        <v>22</v>
      </c>
      <c r="C9" s="2"/>
      <c r="D9" s="2">
        <v>273</v>
      </c>
      <c r="E9" s="2">
        <v>274</v>
      </c>
      <c r="F9" s="2">
        <v>274.42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5">
      <c r="B10" s="1" t="s">
        <v>23</v>
      </c>
      <c r="C10" s="7">
        <f t="shared" ref="C10:F10" si="1">+SUM(C7:C9)</f>
        <v>0</v>
      </c>
      <c r="D10" s="7">
        <v>1056</v>
      </c>
      <c r="E10" s="7">
        <v>1053</v>
      </c>
      <c r="F10" s="7">
        <f t="shared" si="1"/>
        <v>1052.72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5">
      <c r="B12" t="s">
        <v>24</v>
      </c>
      <c r="C12" s="2"/>
      <c r="D12" s="2">
        <v>420553</v>
      </c>
      <c r="E12" s="2">
        <v>441817</v>
      </c>
      <c r="F12" s="2">
        <v>462415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25">
      <c r="B13" t="s">
        <v>25</v>
      </c>
      <c r="C13" s="2"/>
      <c r="D13" s="2">
        <v>100983</v>
      </c>
      <c r="E13" s="2">
        <v>114641</v>
      </c>
      <c r="F13" s="2">
        <v>121885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B14" t="s">
        <v>26</v>
      </c>
      <c r="C14" s="2"/>
      <c r="D14" s="2">
        <v>84345</v>
      </c>
      <c r="E14" s="2">
        <v>86179</v>
      </c>
      <c r="F14" s="2">
        <v>90238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25">
      <c r="B15" s="6" t="s">
        <v>30</v>
      </c>
      <c r="C15" s="8"/>
      <c r="D15" s="8">
        <f t="shared" ref="D15:E15" si="2">+SUM(D12:D14)</f>
        <v>605881</v>
      </c>
      <c r="E15" s="8">
        <f t="shared" si="2"/>
        <v>642637</v>
      </c>
      <c r="F15" s="8">
        <f>+SUM(F12:F14)</f>
        <v>674538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B16" s="6" t="s">
        <v>31</v>
      </c>
      <c r="C16" s="2"/>
      <c r="D16" s="2">
        <v>5408</v>
      </c>
      <c r="E16" s="2">
        <v>5488</v>
      </c>
      <c r="F16" s="2">
        <v>6447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2:69" x14ac:dyDescent="0.25">
      <c r="B17" s="1" t="s">
        <v>27</v>
      </c>
      <c r="C17" s="2"/>
      <c r="D17" s="7">
        <f t="shared" ref="D17:E17" si="3">+D15+D16</f>
        <v>611289</v>
      </c>
      <c r="E17" s="7">
        <f t="shared" si="3"/>
        <v>648125</v>
      </c>
      <c r="F17" s="7">
        <f>+F15+F16</f>
        <v>680985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2:69" x14ac:dyDescent="0.25">
      <c r="B18" s="6" t="s">
        <v>32</v>
      </c>
      <c r="C18" s="2"/>
      <c r="D18" s="2">
        <v>463721</v>
      </c>
      <c r="E18" s="2">
        <v>490142</v>
      </c>
      <c r="F18" s="2">
        <v>511753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2:69" x14ac:dyDescent="0.25">
      <c r="B19" s="6" t="s">
        <v>33</v>
      </c>
      <c r="C19" s="2"/>
      <c r="D19" s="2">
        <f t="shared" ref="D19:E19" si="4">+D17-D18</f>
        <v>147568</v>
      </c>
      <c r="E19" s="2">
        <f t="shared" si="4"/>
        <v>157983</v>
      </c>
      <c r="F19" s="2">
        <f>+F17-F18</f>
        <v>169232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2:69" x14ac:dyDescent="0.25">
      <c r="B20" s="6" t="s">
        <v>34</v>
      </c>
      <c r="C20" s="2"/>
      <c r="D20" s="2">
        <v>127140</v>
      </c>
      <c r="E20" s="2">
        <v>130971</v>
      </c>
      <c r="F20" s="2">
        <v>139884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2:69" x14ac:dyDescent="0.25">
      <c r="B21" s="6" t="s">
        <v>35</v>
      </c>
      <c r="C21" s="2"/>
      <c r="D21" s="2">
        <f>+D19-D20</f>
        <v>20428</v>
      </c>
      <c r="E21" s="2">
        <f t="shared" ref="E21:F21" si="5">+E19-E20</f>
        <v>27012</v>
      </c>
      <c r="F21" s="2">
        <f t="shared" si="5"/>
        <v>29348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2:69" x14ac:dyDescent="0.25">
      <c r="B22" s="6" t="s">
        <v>36</v>
      </c>
      <c r="C22" s="2"/>
      <c r="D22" s="2">
        <v>1787</v>
      </c>
      <c r="E22" s="2">
        <v>2259</v>
      </c>
      <c r="F22" s="2">
        <v>2249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2:69" x14ac:dyDescent="0.25">
      <c r="B23" s="6" t="s">
        <v>37</v>
      </c>
      <c r="C23" s="2"/>
      <c r="D23" s="2">
        <v>341</v>
      </c>
      <c r="E23" s="2">
        <v>424</v>
      </c>
      <c r="F23" s="2">
        <v>479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2:69" x14ac:dyDescent="0.25">
      <c r="B24" s="6" t="s">
        <v>38</v>
      </c>
      <c r="C24" s="2"/>
      <c r="D24" s="2">
        <v>254</v>
      </c>
      <c r="E24" s="2">
        <v>546</v>
      </c>
      <c r="F24" s="2">
        <v>483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2:69" x14ac:dyDescent="0.25">
      <c r="B25" s="6" t="s">
        <v>45</v>
      </c>
      <c r="C25" s="2"/>
      <c r="D25" s="2">
        <v>-1538</v>
      </c>
      <c r="E25" s="2">
        <v>-3027</v>
      </c>
      <c r="F25" s="2">
        <v>-794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2:69" x14ac:dyDescent="0.25">
      <c r="B26" s="6" t="s">
        <v>39</v>
      </c>
      <c r="C26" s="2"/>
      <c r="D26" s="2">
        <f t="shared" ref="D26:E26" si="6">+D21-D22-D23+D24+D25</f>
        <v>17016</v>
      </c>
      <c r="E26" s="2">
        <f t="shared" si="6"/>
        <v>21848</v>
      </c>
      <c r="F26" s="2">
        <f>+F21-F22-F23+F24+F25</f>
        <v>26309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2:69" x14ac:dyDescent="0.25">
      <c r="B27" s="6" t="s">
        <v>40</v>
      </c>
      <c r="C27" s="2"/>
      <c r="D27" s="2">
        <v>5724</v>
      </c>
      <c r="E27" s="2">
        <v>5578</v>
      </c>
      <c r="F27" s="2">
        <v>6152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2:69" x14ac:dyDescent="0.25">
      <c r="B28" s="6" t="s">
        <v>41</v>
      </c>
      <c r="C28" s="2"/>
      <c r="D28" s="2">
        <f t="shared" ref="D28:E28" si="7">+D26-D27</f>
        <v>11292</v>
      </c>
      <c r="E28" s="2">
        <f t="shared" si="7"/>
        <v>16270</v>
      </c>
      <c r="F28" s="2">
        <f>+F26-F27</f>
        <v>20157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2:69" x14ac:dyDescent="0.25">
      <c r="B29" s="6" t="s">
        <v>42</v>
      </c>
      <c r="C29" s="2"/>
      <c r="D29" s="2">
        <v>-388</v>
      </c>
      <c r="E29" s="2">
        <v>759</v>
      </c>
      <c r="F29" s="2">
        <v>721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2:69" x14ac:dyDescent="0.25">
      <c r="B30" s="6" t="s">
        <v>43</v>
      </c>
      <c r="C30" s="2"/>
      <c r="D30" s="2">
        <f>+D28-D29</f>
        <v>11680</v>
      </c>
      <c r="E30" s="2">
        <f t="shared" ref="E30:F30" si="8">+E28-E29</f>
        <v>15511</v>
      </c>
      <c r="F30" s="2">
        <f t="shared" si="8"/>
        <v>19436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2:6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2:69" x14ac:dyDescent="0.25">
      <c r="B32" t="s">
        <v>44</v>
      </c>
      <c r="C32" s="2"/>
      <c r="D32" s="9">
        <f>+D30/D33</f>
        <v>1.4294456002937217</v>
      </c>
      <c r="E32" s="9">
        <f t="shared" ref="E32:F32" si="9">+E30/E33</f>
        <v>1.9203912343691965</v>
      </c>
      <c r="F32" s="9">
        <f t="shared" si="9"/>
        <v>2.4171122994652405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2:69" x14ac:dyDescent="0.25">
      <c r="B33" t="s">
        <v>5</v>
      </c>
      <c r="C33" s="2"/>
      <c r="D33" s="2">
        <v>8171</v>
      </c>
      <c r="E33" s="2">
        <v>8077</v>
      </c>
      <c r="F33" s="2">
        <v>8041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2:6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2:69" x14ac:dyDescent="0.25">
      <c r="B35" t="s">
        <v>46</v>
      </c>
      <c r="C35" s="2"/>
      <c r="D35" s="10" t="e">
        <f t="shared" ref="D35:F35" si="10">+D6/C6-1</f>
        <v>#DIV/0!</v>
      </c>
      <c r="E35" s="10">
        <f t="shared" si="10"/>
        <v>-6.5894756660078713E-4</v>
      </c>
      <c r="F35" s="10">
        <f>+F6/E6-1</f>
        <v>1.4600602863602097E-2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2:69" x14ac:dyDescent="0.25">
      <c r="B36" t="s">
        <v>47</v>
      </c>
      <c r="C36" s="2"/>
      <c r="D36" s="10" t="e">
        <f t="shared" ref="D36:F36" si="11">+D10/C10-1</f>
        <v>#DIV/0!</v>
      </c>
      <c r="E36" s="10">
        <f t="shared" si="11"/>
        <v>-2.8409090909090606E-3</v>
      </c>
      <c r="F36" s="10">
        <f>+F10/E10-1</f>
        <v>-2.6590693257355635E-4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2:69" x14ac:dyDescent="0.25">
      <c r="B37" t="s">
        <v>48</v>
      </c>
      <c r="C37" s="2"/>
      <c r="D37" s="10" t="e">
        <f t="shared" ref="D37:F37" si="12">+D12/C12-1</f>
        <v>#DIV/0!</v>
      </c>
      <c r="E37" s="10">
        <f t="shared" si="12"/>
        <v>5.0561998131032126E-2</v>
      </c>
      <c r="F37" s="10">
        <f>+F12/E12-1</f>
        <v>4.6621112361000083E-2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2:69" x14ac:dyDescent="0.25">
      <c r="B38" t="s">
        <v>49</v>
      </c>
      <c r="C38" s="2"/>
      <c r="D38" s="10" t="e">
        <f t="shared" ref="D38:F38" si="13">+D13/C13-1</f>
        <v>#DIV/0!</v>
      </c>
      <c r="E38" s="10">
        <f t="shared" si="13"/>
        <v>0.13525048770585157</v>
      </c>
      <c r="F38" s="10">
        <f t="shared" si="13"/>
        <v>6.318856255615346E-2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2:69" x14ac:dyDescent="0.25">
      <c r="B39" t="s">
        <v>54</v>
      </c>
      <c r="C39" s="2"/>
      <c r="D39" s="10" t="e">
        <f t="shared" ref="D39:F39" si="14">+D14/C14-1</f>
        <v>#DIV/0!</v>
      </c>
      <c r="E39" s="10">
        <f t="shared" si="14"/>
        <v>2.1744027506076291E-2</v>
      </c>
      <c r="F39" s="10">
        <f t="shared" si="14"/>
        <v>4.7099641443971274E-2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2:69" x14ac:dyDescent="0.25">
      <c r="B40" t="s">
        <v>50</v>
      </c>
      <c r="C40" s="2"/>
      <c r="D40" s="10" t="e">
        <f t="shared" ref="D40:F40" si="15">+D17/C17-1</f>
        <v>#DIV/0!</v>
      </c>
      <c r="E40" s="10">
        <f t="shared" si="15"/>
        <v>6.02595499019285E-2</v>
      </c>
      <c r="F40" s="10">
        <f>+F17/E17-1</f>
        <v>5.0700096432015451E-2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2:69" x14ac:dyDescent="0.25">
      <c r="B41" t="s">
        <v>51</v>
      </c>
      <c r="C41" s="2"/>
      <c r="D41" s="10">
        <f t="shared" ref="D41:F41" si="16">+D19/D17</f>
        <v>0.24140463839525986</v>
      </c>
      <c r="E41" s="10">
        <f t="shared" si="16"/>
        <v>0.24375390549662487</v>
      </c>
      <c r="F41" s="10">
        <f>+F19/F17</f>
        <v>0.24851061330278934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2:69" x14ac:dyDescent="0.25">
      <c r="B42" t="s">
        <v>52</v>
      </c>
      <c r="C42" s="2"/>
      <c r="D42" s="10">
        <f t="shared" ref="D42:F42" si="17">+D21/D17</f>
        <v>3.3417908714208827E-2</v>
      </c>
      <c r="E42" s="10">
        <f t="shared" si="17"/>
        <v>4.16771456123433E-2</v>
      </c>
      <c r="F42" s="10">
        <f>+F21/F17</f>
        <v>4.3096397130626962E-2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2:69" x14ac:dyDescent="0.25">
      <c r="B43" t="s">
        <v>53</v>
      </c>
      <c r="C43" s="2"/>
      <c r="D43" s="10">
        <f t="shared" ref="D43:F43" si="18">+D27/D26</f>
        <v>0.33638928067700985</v>
      </c>
      <c r="E43" s="10">
        <f t="shared" si="18"/>
        <v>0.25530941047235445</v>
      </c>
      <c r="F43" s="10">
        <f>+F27/F26</f>
        <v>0.23383632977308144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2:6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2:6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2:6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2:6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2:6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3:6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3:6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3:6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3:6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3:6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3:6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3:6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3:6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3:6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3:6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3:6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3:6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3:6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3:6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3:6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3:6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3:6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3:6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3:6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3:6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3:6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3:6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3:6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3:6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3:6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3:6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3:6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3:6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3:6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3:6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3:6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3:6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3:6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3:6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3:6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3:6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3:6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3:6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3:6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3:6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3:6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3:6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3:6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3:6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3:6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3:6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3:6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3:6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3:6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3:6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3:6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3:6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3:6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3:6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3:6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3:6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3:6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3:6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3:6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3:6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3:6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3:6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3:6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3:6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3:6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3:6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3:6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3:6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3:6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3:6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3:6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3:6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3:6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3:6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3:6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3:6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3:6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3:6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3:6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3:6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3:6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3:6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3:6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3:6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3:6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3:6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3:6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3:6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3:6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3:6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3:6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3:6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3:6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3:6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3:6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3:6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3:6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3:6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3:6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3:6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3:6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3:6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3:6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3:6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3:6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3:6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3:6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3:6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3:6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3:6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3:6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3:6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3:6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3:6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3:6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3:6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3:6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3:6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3:6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3:6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3:6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3:6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3:6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3:6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3:6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3:6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3:6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3:6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3:6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3:6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3:6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3:6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3:6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3:6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3:6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3:6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3:6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3:6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3:6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3:6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3:6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3:6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3:6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3:6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3:6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3:6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3:6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3:6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3:6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3:6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3:6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3:6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3:6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3:6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3:6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3:6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3:6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3:6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3:6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3:6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3:6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3:6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3:6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3:6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3:6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3:6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3:6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3:6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3:6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3:6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3:6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3:6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3:6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3:6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3:6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3:6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3:6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3:6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3:6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3:6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3:6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3:6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3:6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3:6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3:6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3:6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3:6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3:6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3:6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3:6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3:6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3:6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3:6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3:6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3:6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3:6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3:6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3:6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3:6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3:6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3:6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3:6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3:6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3:6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3:6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3:6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3:6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3:6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3:6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3:6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3:6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3:6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3:6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3:6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3:6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3:6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3:6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3:6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3:6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3:6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3:6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3:6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3:6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3:6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3:69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3:69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3:69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3:69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3:69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3:69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3:69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3:69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3:69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3:69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3:69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3:69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3:69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3:69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3:69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3:69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3:69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3:69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3:69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3:69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3:69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3:69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3:69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3:69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3:69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3:69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3:69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3:69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3:69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3:69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3:69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3:69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3:69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3:69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3:69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3:69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3:69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3:69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3:69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3:69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3:69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3:69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3:69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3:69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3:69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3:69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3:69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3:69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3:69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3:69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3:69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3:69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3:69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</sheetData>
  <hyperlinks>
    <hyperlink ref="A1" location="Main!A1" display="Main" xr:uid="{0DAF4909-8BCB-4906-86A9-E62C168C8D86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2025-03-26T12:02:22Z</dcterms:created>
  <dcterms:modified xsi:type="dcterms:W3CDTF">2025-03-26T12:29:16Z</dcterms:modified>
</cp:coreProperties>
</file>