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1450BFC-DC65-44B4-BD91-6910BCB3EC6F}" xr6:coauthVersionLast="47" xr6:coauthVersionMax="47" xr10:uidLastSave="{00000000-0000-0000-0000-000000000000}"/>
  <bookViews>
    <workbookView xWindow="19095" yWindow="0" windowWidth="19410" windowHeight="20925" xr2:uid="{98C648A9-E26D-4C03-ABFB-F82A267C31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2" l="1"/>
  <c r="N29" i="2"/>
  <c r="M29" i="2"/>
  <c r="L29" i="2"/>
  <c r="P29" i="2"/>
  <c r="I6" i="1"/>
  <c r="O27" i="2"/>
  <c r="P27" i="2"/>
  <c r="P25" i="2"/>
  <c r="N25" i="2"/>
  <c r="M25" i="2"/>
  <c r="L25" i="2"/>
  <c r="P21" i="2"/>
  <c r="N21" i="2"/>
  <c r="M21" i="2"/>
  <c r="L21" i="2"/>
  <c r="P8" i="2"/>
  <c r="O8" i="2"/>
  <c r="N8" i="2"/>
  <c r="M8" i="2"/>
  <c r="L8" i="2"/>
  <c r="P7" i="2"/>
  <c r="O7" i="2"/>
  <c r="N7" i="2"/>
  <c r="M7" i="2"/>
  <c r="L7" i="2"/>
  <c r="P6" i="2"/>
  <c r="O6" i="2"/>
  <c r="N6" i="2"/>
  <c r="M6" i="2"/>
  <c r="L6" i="2"/>
  <c r="P9" i="2"/>
  <c r="O9" i="2"/>
  <c r="N9" i="2"/>
  <c r="M9" i="2"/>
  <c r="L9" i="2"/>
  <c r="P15" i="2"/>
  <c r="O15" i="2"/>
  <c r="O21" i="2" s="1"/>
  <c r="O25" i="2" s="1"/>
  <c r="N15" i="2"/>
  <c r="M15" i="2"/>
  <c r="L15" i="2"/>
  <c r="J39" i="2"/>
  <c r="I39" i="2"/>
  <c r="H39" i="2"/>
  <c r="J38" i="2"/>
  <c r="I38" i="2"/>
  <c r="H38" i="2"/>
  <c r="J37" i="2"/>
  <c r="I37" i="2"/>
  <c r="H37" i="2"/>
  <c r="G38" i="2"/>
  <c r="G37" i="2"/>
  <c r="G39" i="2"/>
  <c r="J36" i="2"/>
  <c r="J35" i="2"/>
  <c r="J34" i="2"/>
  <c r="H36" i="2"/>
  <c r="G36" i="2"/>
  <c r="H35" i="2"/>
  <c r="G35" i="2"/>
  <c r="H34" i="2"/>
  <c r="G34" i="2"/>
  <c r="I36" i="2"/>
  <c r="I35" i="2"/>
  <c r="I34" i="2"/>
  <c r="J9" i="2"/>
  <c r="I9" i="2"/>
  <c r="H9" i="2"/>
  <c r="G9" i="2"/>
  <c r="F9" i="2"/>
  <c r="D9" i="2"/>
  <c r="C9" i="2"/>
  <c r="E9" i="2"/>
  <c r="J7" i="2"/>
  <c r="H7" i="2"/>
  <c r="G7" i="2"/>
  <c r="F7" i="2"/>
  <c r="E7" i="2"/>
  <c r="D7" i="2"/>
  <c r="C7" i="2"/>
  <c r="J8" i="2"/>
  <c r="H8" i="2"/>
  <c r="G8" i="2"/>
  <c r="F8" i="2"/>
  <c r="E8" i="2"/>
  <c r="D8" i="2"/>
  <c r="C8" i="2"/>
  <c r="I8" i="2"/>
  <c r="I7" i="2"/>
  <c r="I6" i="2"/>
  <c r="J6" i="2"/>
  <c r="H6" i="2"/>
  <c r="G6" i="2"/>
  <c r="F6" i="2"/>
  <c r="E6" i="2"/>
  <c r="D6" i="2"/>
  <c r="C6" i="2"/>
  <c r="J15" i="2"/>
  <c r="J21" i="2" s="1"/>
  <c r="J25" i="2" s="1"/>
  <c r="J27" i="2" s="1"/>
  <c r="H15" i="2"/>
  <c r="H21" i="2" s="1"/>
  <c r="H25" i="2" s="1"/>
  <c r="H27" i="2" s="1"/>
  <c r="G15" i="2"/>
  <c r="G21" i="2" s="1"/>
  <c r="F15" i="2"/>
  <c r="F21" i="2" s="1"/>
  <c r="F25" i="2" s="1"/>
  <c r="F27" i="2" s="1"/>
  <c r="E15" i="2"/>
  <c r="E21" i="2" s="1"/>
  <c r="E25" i="2" s="1"/>
  <c r="E27" i="2" s="1"/>
  <c r="E30" i="2" s="1"/>
  <c r="D15" i="2"/>
  <c r="D21" i="2" s="1"/>
  <c r="D25" i="2" s="1"/>
  <c r="D27" i="2" s="1"/>
  <c r="C15" i="2"/>
  <c r="C21" i="2" s="1"/>
  <c r="C25" i="2" s="1"/>
  <c r="C27" i="2" s="1"/>
  <c r="I15" i="2"/>
  <c r="I21" i="2" s="1"/>
  <c r="I25" i="2" s="1"/>
  <c r="I27" i="2" s="1"/>
  <c r="I30" i="2" s="1"/>
  <c r="I4" i="1"/>
  <c r="I7" i="1" l="1"/>
  <c r="I40" i="2"/>
  <c r="I41" i="2"/>
  <c r="I42" i="2"/>
  <c r="G25" i="2"/>
  <c r="G27" i="2" s="1"/>
  <c r="G41" i="2"/>
  <c r="C40" i="2"/>
  <c r="D40" i="2"/>
  <c r="E40" i="2"/>
  <c r="F40" i="2"/>
  <c r="G40" i="2"/>
  <c r="C41" i="2"/>
  <c r="D41" i="2"/>
  <c r="E41" i="2"/>
  <c r="F41" i="2"/>
  <c r="C42" i="2"/>
  <c r="D42" i="2"/>
  <c r="E42" i="2"/>
  <c r="F42" i="2"/>
  <c r="H40" i="2"/>
  <c r="H42" i="2"/>
  <c r="J40" i="2"/>
  <c r="H41" i="2"/>
  <c r="J41" i="2"/>
  <c r="G42" i="2"/>
  <c r="J42" i="2"/>
</calcChain>
</file>

<file path=xl/sharedStrings.xml><?xml version="1.0" encoding="utf-8"?>
<sst xmlns="http://schemas.openxmlformats.org/spreadsheetml/2006/main" count="68" uniqueCount="64">
  <si>
    <t>ZAL.DE</t>
  </si>
  <si>
    <t>Zalando</t>
  </si>
  <si>
    <t>numbers in mio EUR</t>
  </si>
  <si>
    <t>IR</t>
  </si>
  <si>
    <t>Price</t>
  </si>
  <si>
    <t>Shares</t>
  </si>
  <si>
    <t>MC</t>
  </si>
  <si>
    <t>Cash</t>
  </si>
  <si>
    <t>Debt</t>
  </si>
  <si>
    <t>EV</t>
  </si>
  <si>
    <t>Q324</t>
  </si>
  <si>
    <t>Notes</t>
  </si>
  <si>
    <t>Acqusition of About You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</si>
  <si>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</si>
  <si>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</si>
  <si>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</si>
  <si>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</si>
  <si>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</si>
  <si>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</si>
  <si>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</si>
  <si>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</si>
  <si>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</si>
  <si>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</si>
  <si>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</si>
  <si>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Fulfilment</t>
  </si>
  <si>
    <t>Marketing</t>
  </si>
  <si>
    <t>Administrative</t>
  </si>
  <si>
    <t>Other Operating Income</t>
  </si>
  <si>
    <t>Other Operating Expenses</t>
  </si>
  <si>
    <t>Operating Income</t>
  </si>
  <si>
    <t>Finance Income</t>
  </si>
  <si>
    <t>Finance Expenses</t>
  </si>
  <si>
    <t>Other</t>
  </si>
  <si>
    <t>Pretax Income</t>
  </si>
  <si>
    <t>Tax Expenses</t>
  </si>
  <si>
    <t>Net Income</t>
  </si>
  <si>
    <t>EPS</t>
  </si>
  <si>
    <t>Employee Count</t>
  </si>
  <si>
    <t>GMV</t>
  </si>
  <si>
    <t>Number of Costumers</t>
  </si>
  <si>
    <t>Number of Orders</t>
  </si>
  <si>
    <t>GMV per Costumer</t>
  </si>
  <si>
    <t>Orders per Costumer</t>
  </si>
  <si>
    <t>Average Value of Order</t>
  </si>
  <si>
    <t>Conversion Rate</t>
  </si>
  <si>
    <t>GMV Growth</t>
  </si>
  <si>
    <t>Costumer Growth</t>
  </si>
  <si>
    <t>Order Growth</t>
  </si>
  <si>
    <t>Revenue Growth</t>
  </si>
  <si>
    <t xml:space="preserve">Gross Margin </t>
  </si>
  <si>
    <t xml:space="preserve">Operating Margin </t>
  </si>
  <si>
    <t>Tax Rate</t>
  </si>
  <si>
    <t>B2C Revenue</t>
  </si>
  <si>
    <t>B2B Revenue</t>
  </si>
  <si>
    <t>B2C Growth</t>
  </si>
  <si>
    <t>B2B Growth</t>
  </si>
  <si>
    <t>Guidance</t>
  </si>
  <si>
    <t>GMV 3-5%</t>
  </si>
  <si>
    <t>Revenue 2-5%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</si>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</sst>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\(#,##0.0\)"/>
    <numFmt numFmtId="166" formatCode="#,##0;\(#,##0\)"/>
    <numFmt numFmtId="167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  <xf numFmtId="167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zalando.com/de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B31F-2D56-46E3-B670-4DC6239CE78A}">
  <dimension ref="A1:J19"/>
  <sheetViews>
    <sheetView tabSelected="1" topLeftCell="C1" zoomScale="200" zoomScaleNormal="200" workbookViewId="0">
      <selection activeCell="I4" sqref="I4"/>
    </sheetView>
  </sheetViews>
  <sheetFormatPr defaultRowHeight="15" x14ac:dyDescent="0.25"/>
  <cols>
    <col min="1" max="1" width="3.425781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30.63</v>
      </c>
    </row>
    <row r="3" spans="1:10" x14ac:dyDescent="0.25">
      <c r="H3" t="s">
        <v>5</v>
      </c>
      <c r="I3" s="6">
        <v>259.10000000000002</v>
      </c>
      <c r="J3" s="3" t="s">
        <v>20</v>
      </c>
    </row>
    <row r="4" spans="1:10" x14ac:dyDescent="0.25">
      <c r="B4" t="s">
        <v>0</v>
      </c>
      <c r="H4" t="s">
        <v>6</v>
      </c>
      <c r="I4" s="6">
        <f>+I2*I3</f>
        <v>7936.2330000000002</v>
      </c>
    </row>
    <row r="5" spans="1:10" x14ac:dyDescent="0.25">
      <c r="B5" s="2" t="s">
        <v>3</v>
      </c>
      <c r="H5" t="s">
        <v>7</v>
      </c>
      <c r="I5" s="6">
        <v>2587.8000000000002</v>
      </c>
      <c r="J5" s="3" t="s">
        <v>20</v>
      </c>
    </row>
    <row r="6" spans="1:10" x14ac:dyDescent="0.25">
      <c r="H6" t="s">
        <v>8</v>
      </c>
      <c r="I6" s="6">
        <f>394.1+202.2+469.8+0.3</f>
        <v>1066.3999999999999</v>
      </c>
      <c r="J6" s="3" t="s">
        <v>20</v>
      </c>
    </row>
    <row r="7" spans="1:10" x14ac:dyDescent="0.25">
      <c r="H7" t="s">
        <v>9</v>
      </c>
      <c r="I7" s="6">
        <f>+I4-I5+I6</f>
        <v>6414.8329999999996</v>
      </c>
    </row>
    <row r="15" spans="1:10" x14ac:dyDescent="0.25">
      <c r="B15" s="5" t="s">
        <v>11</v>
      </c>
    </row>
    <row r="16" spans="1:10" x14ac:dyDescent="0.25">
      <c r="B16" t="s">
        <v>12</v>
      </c>
    </row>
    <row r="17" spans="2:2" x14ac:dyDescent="0.25">
      <c r="B17" s="5" t="s">
        <v>56</v>
      </c>
    </row>
    <row r="18" spans="2:2" x14ac:dyDescent="0.25">
      <c r="B18" t="s">
        <v>57</v>
      </c>
    </row>
    <row r="19" spans="2:2" x14ac:dyDescent="0.25">
      <c r="B19" t="s">
        <v>58</v>
      </c>
    </row>
  </sheetData>
  <hyperlinks>
    <hyperlink ref="B5" r:id="rId1" xr:uid="{2E71AB40-DF71-4450-B663-D7C206ADFF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6BCF-56F9-4A6F-A0B9-70CA233D4BF4}">
  <dimension ref="A1:BI464"/>
  <sheetViews>
    <sheetView zoomScale="200" zoomScaleNormal="2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5" x14ac:dyDescent="0.25"/>
  <cols>
    <col min="1" max="1" width="5.42578125" bestFit="1" customWidth="1"/>
    <col min="2" max="2" width="28.140625" customWidth="1"/>
  </cols>
  <sheetData>
    <row r="1" spans="1:61" x14ac:dyDescent="0.25">
      <c r="A1" s="2" t="s">
        <v>13</v>
      </c>
    </row>
    <row r="2" spans="1:61" x14ac:dyDescent="0.25"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10</v>
      </c>
      <c r="J2" s="3" t="s">
        <v>20</v>
      </c>
      <c r="L2" s="3" t="s">
        <v>59</v>
      </c>
      <c r="M2" s="3" t="s">
        <v>60</v>
      </c>
      <c r="N2" s="3" t="s">
        <v>61</v>
      </c>
      <c r="O2" s="3" t="s">
        <v>62</v>
      </c>
      <c r="P2" s="3" t="s">
        <v>63</v>
      </c>
    </row>
    <row r="3" spans="1:61" x14ac:dyDescent="0.25">
      <c r="B3" t="s">
        <v>38</v>
      </c>
      <c r="C3" s="6"/>
      <c r="D3" s="6"/>
      <c r="E3" s="6">
        <v>3209.3</v>
      </c>
      <c r="F3" s="6"/>
      <c r="G3" s="6">
        <v>3284.5</v>
      </c>
      <c r="H3" s="6">
        <v>3867.9</v>
      </c>
      <c r="I3" s="6">
        <v>3458.5</v>
      </c>
      <c r="J3" s="6">
        <v>4674.3999999999996</v>
      </c>
      <c r="K3" s="6"/>
      <c r="L3" s="6">
        <v>10696</v>
      </c>
      <c r="M3" s="6">
        <v>14332.7</v>
      </c>
      <c r="N3" s="6">
        <v>14788.7</v>
      </c>
      <c r="O3" s="6">
        <v>14631</v>
      </c>
      <c r="P3" s="6">
        <v>15296.2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25">
      <c r="B4" t="s">
        <v>39</v>
      </c>
      <c r="C4" s="6"/>
      <c r="D4" s="6"/>
      <c r="E4" s="6">
        <v>50.1</v>
      </c>
      <c r="F4" s="6"/>
      <c r="G4" s="6">
        <v>49.5</v>
      </c>
      <c r="H4" s="6">
        <v>49.8</v>
      </c>
      <c r="I4" s="6">
        <v>50.3</v>
      </c>
      <c r="J4" s="6">
        <v>51.8</v>
      </c>
      <c r="K4" s="6"/>
      <c r="L4" s="6">
        <v>38.700000000000003</v>
      </c>
      <c r="M4" s="6">
        <v>48.5</v>
      </c>
      <c r="N4" s="6">
        <v>51.2</v>
      </c>
      <c r="O4" s="6">
        <v>49.6</v>
      </c>
      <c r="P4" s="6">
        <v>51.8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1:61" x14ac:dyDescent="0.25">
      <c r="B5" t="s">
        <v>40</v>
      </c>
      <c r="C5" s="6"/>
      <c r="D5" s="6"/>
      <c r="E5" s="6">
        <v>54.5</v>
      </c>
      <c r="F5" s="6"/>
      <c r="G5" s="6">
        <v>55.2</v>
      </c>
      <c r="H5" s="6">
        <v>63.4</v>
      </c>
      <c r="I5" s="6">
        <v>57.9</v>
      </c>
      <c r="J5" s="6">
        <v>74.5</v>
      </c>
      <c r="K5" s="6"/>
      <c r="L5" s="6">
        <v>185.5</v>
      </c>
      <c r="M5" s="6">
        <v>252.2</v>
      </c>
      <c r="N5" s="6">
        <v>261.10000000000002</v>
      </c>
      <c r="O5" s="6">
        <v>244.8</v>
      </c>
      <c r="P5" s="6">
        <v>251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25">
      <c r="B6" t="s">
        <v>41</v>
      </c>
      <c r="C6" s="6" t="e">
        <f>+C3/C4</f>
        <v>#DIV/0!</v>
      </c>
      <c r="D6" s="6" t="e">
        <f t="shared" ref="D6:J6" si="0">+D3/D4</f>
        <v>#DIV/0!</v>
      </c>
      <c r="E6" s="6">
        <f t="shared" si="0"/>
        <v>64.057884231536931</v>
      </c>
      <c r="F6" s="6" t="e">
        <f t="shared" si="0"/>
        <v>#DIV/0!</v>
      </c>
      <c r="G6" s="6">
        <f t="shared" si="0"/>
        <v>66.353535353535349</v>
      </c>
      <c r="H6" s="6">
        <f t="shared" si="0"/>
        <v>77.668674698795186</v>
      </c>
      <c r="I6" s="6">
        <f>+I3/I4</f>
        <v>68.757455268389663</v>
      </c>
      <c r="J6" s="6">
        <f t="shared" si="0"/>
        <v>90.239382239382238</v>
      </c>
      <c r="K6" s="6"/>
      <c r="L6" s="6">
        <f t="shared" ref="L6:P6" si="1">+L3/L4</f>
        <v>276.38242894056845</v>
      </c>
      <c r="M6" s="6">
        <f t="shared" si="1"/>
        <v>295.51958762886602</v>
      </c>
      <c r="N6" s="6">
        <f t="shared" si="1"/>
        <v>288.841796875</v>
      </c>
      <c r="O6" s="6">
        <f t="shared" si="1"/>
        <v>294.97983870967744</v>
      </c>
      <c r="P6" s="6">
        <f t="shared" si="1"/>
        <v>295.29343629343634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25">
      <c r="B7" t="s">
        <v>42</v>
      </c>
      <c r="C7" s="6" t="e">
        <f t="shared" ref="C7:H7" si="2">+C5/C4</f>
        <v>#DIV/0!</v>
      </c>
      <c r="D7" s="6" t="e">
        <f t="shared" si="2"/>
        <v>#DIV/0!</v>
      </c>
      <c r="E7" s="6">
        <f t="shared" si="2"/>
        <v>1.0878243512974051</v>
      </c>
      <c r="F7" s="6" t="e">
        <f t="shared" si="2"/>
        <v>#DIV/0!</v>
      </c>
      <c r="G7" s="6">
        <f t="shared" si="2"/>
        <v>1.1151515151515152</v>
      </c>
      <c r="H7" s="6">
        <f t="shared" si="2"/>
        <v>1.2730923694779117</v>
      </c>
      <c r="I7" s="6">
        <f>+I5/I4</f>
        <v>1.151093439363817</v>
      </c>
      <c r="J7" s="6">
        <f t="shared" ref="J7:P7" si="3">+J5/J4</f>
        <v>1.4382239382239383</v>
      </c>
      <c r="K7" s="6"/>
      <c r="L7" s="6">
        <f t="shared" si="3"/>
        <v>4.79328165374677</v>
      </c>
      <c r="M7" s="6">
        <f t="shared" si="3"/>
        <v>5.2</v>
      </c>
      <c r="N7" s="6">
        <f t="shared" si="3"/>
        <v>5.099609375</v>
      </c>
      <c r="O7" s="6">
        <f t="shared" si="3"/>
        <v>4.935483870967742</v>
      </c>
      <c r="P7" s="6">
        <f t="shared" si="3"/>
        <v>4.8455598455598459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25">
      <c r="B8" t="s">
        <v>43</v>
      </c>
      <c r="C8" s="6" t="e">
        <f t="shared" ref="C8:H8" si="4">+C3/C5</f>
        <v>#DIV/0!</v>
      </c>
      <c r="D8" s="6" t="e">
        <f t="shared" si="4"/>
        <v>#DIV/0!</v>
      </c>
      <c r="E8" s="6">
        <f t="shared" si="4"/>
        <v>58.886238532110092</v>
      </c>
      <c r="F8" s="6" t="e">
        <f t="shared" si="4"/>
        <v>#DIV/0!</v>
      </c>
      <c r="G8" s="6">
        <f t="shared" si="4"/>
        <v>59.501811594202898</v>
      </c>
      <c r="H8" s="6">
        <f t="shared" si="4"/>
        <v>61.00788643533123</v>
      </c>
      <c r="I8" s="6">
        <f>+I3/I5</f>
        <v>59.732297063903282</v>
      </c>
      <c r="J8" s="6">
        <f t="shared" ref="J8:P8" si="5">+J3/J5</f>
        <v>62.743624161073818</v>
      </c>
      <c r="K8" s="6"/>
      <c r="L8" s="6">
        <f t="shared" si="5"/>
        <v>57.660377358490564</v>
      </c>
      <c r="M8" s="6">
        <f t="shared" si="5"/>
        <v>56.830689928628075</v>
      </c>
      <c r="N8" s="6">
        <f t="shared" si="5"/>
        <v>56.639984680199156</v>
      </c>
      <c r="O8" s="6">
        <f t="shared" si="5"/>
        <v>59.767156862745097</v>
      </c>
      <c r="P8" s="6">
        <f t="shared" si="5"/>
        <v>60.941035856573706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25">
      <c r="B9" t="s">
        <v>44</v>
      </c>
      <c r="C9" s="9" t="e">
        <f t="shared" ref="C9:D9" si="6">+C13/C3</f>
        <v>#DIV/0!</v>
      </c>
      <c r="D9" s="9" t="e">
        <f t="shared" si="6"/>
        <v>#DIV/0!</v>
      </c>
      <c r="E9" s="9">
        <f>+E13/E3</f>
        <v>0.70884616583055493</v>
      </c>
      <c r="F9" s="9" t="e">
        <f t="shared" ref="F9:P9" si="7">+F13/F3</f>
        <v>#DIV/0!</v>
      </c>
      <c r="G9" s="9">
        <f t="shared" si="7"/>
        <v>0</v>
      </c>
      <c r="H9" s="9">
        <f t="shared" si="7"/>
        <v>0</v>
      </c>
      <c r="I9" s="9">
        <f t="shared" si="7"/>
        <v>0.69061731964724593</v>
      </c>
      <c r="J9" s="9">
        <f t="shared" si="7"/>
        <v>0</v>
      </c>
      <c r="K9" s="6"/>
      <c r="L9" s="9">
        <f t="shared" si="7"/>
        <v>0.73784592370979807</v>
      </c>
      <c r="M9" s="9">
        <f t="shared" si="7"/>
        <v>0.72240401320058323</v>
      </c>
      <c r="N9" s="9">
        <f t="shared" si="7"/>
        <v>0.69950705606307506</v>
      </c>
      <c r="O9" s="9">
        <f t="shared" si="7"/>
        <v>0.69326088442348444</v>
      </c>
      <c r="P9" s="9">
        <f t="shared" si="7"/>
        <v>0.69118473869327024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25">
      <c r="B11" t="s">
        <v>52</v>
      </c>
      <c r="C11" s="6"/>
      <c r="D11" s="6"/>
      <c r="E11" s="6">
        <v>2063</v>
      </c>
      <c r="F11" s="6"/>
      <c r="G11" s="6"/>
      <c r="H11" s="6"/>
      <c r="I11" s="6">
        <v>2151.5</v>
      </c>
      <c r="J11" s="6"/>
      <c r="K11" s="6"/>
      <c r="L11" s="6"/>
      <c r="M11" s="6"/>
      <c r="N11" s="6"/>
      <c r="O11" s="6">
        <v>9301.7999999999993</v>
      </c>
      <c r="P11" s="6">
        <v>9657.7000000000007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25">
      <c r="B12" t="s">
        <v>53</v>
      </c>
      <c r="C12" s="6"/>
      <c r="D12" s="6"/>
      <c r="E12" s="6">
        <v>215.8</v>
      </c>
      <c r="F12" s="6"/>
      <c r="G12" s="6"/>
      <c r="H12" s="6"/>
      <c r="I12" s="6">
        <v>239.7</v>
      </c>
      <c r="J12" s="6"/>
      <c r="K12" s="6"/>
      <c r="L12" s="6"/>
      <c r="M12" s="6"/>
      <c r="N12" s="6"/>
      <c r="O12" s="6">
        <v>854.4</v>
      </c>
      <c r="P12" s="6">
        <v>952.6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25">
      <c r="B13" s="1" t="s">
        <v>21</v>
      </c>
      <c r="C13" s="7"/>
      <c r="D13" s="7"/>
      <c r="E13" s="7">
        <v>2274.9</v>
      </c>
      <c r="F13" s="7"/>
      <c r="G13" s="7"/>
      <c r="H13" s="7"/>
      <c r="I13" s="7">
        <v>2388.5</v>
      </c>
      <c r="J13" s="7"/>
      <c r="K13" s="6"/>
      <c r="L13" s="7">
        <v>7892</v>
      </c>
      <c r="M13" s="7">
        <v>10354</v>
      </c>
      <c r="N13" s="7">
        <v>10344.799999999999</v>
      </c>
      <c r="O13" s="7">
        <v>10143.1</v>
      </c>
      <c r="P13" s="7">
        <v>10572.5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25">
      <c r="B14" t="s">
        <v>22</v>
      </c>
      <c r="C14" s="6"/>
      <c r="D14" s="6"/>
      <c r="E14" s="6">
        <v>1440.2</v>
      </c>
      <c r="F14" s="6"/>
      <c r="G14" s="6"/>
      <c r="H14" s="6"/>
      <c r="I14" s="6">
        <v>1416.7</v>
      </c>
      <c r="J14" s="6"/>
      <c r="K14" s="6"/>
      <c r="L14" s="6">
        <v>4587.8</v>
      </c>
      <c r="M14" s="6">
        <v>6027.7</v>
      </c>
      <c r="N14" s="6">
        <v>6289.3</v>
      </c>
      <c r="O14" s="6">
        <v>6212.7</v>
      </c>
      <c r="P14" s="6">
        <v>6270.5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25">
      <c r="B15" t="s">
        <v>23</v>
      </c>
      <c r="C15" s="6">
        <f t="shared" ref="C15:H15" si="8">+C13-C14</f>
        <v>0</v>
      </c>
      <c r="D15" s="6">
        <f t="shared" si="8"/>
        <v>0</v>
      </c>
      <c r="E15" s="6">
        <f t="shared" si="8"/>
        <v>834.7</v>
      </c>
      <c r="F15" s="6">
        <f t="shared" si="8"/>
        <v>0</v>
      </c>
      <c r="G15" s="6">
        <f t="shared" si="8"/>
        <v>0</v>
      </c>
      <c r="H15" s="6">
        <f t="shared" si="8"/>
        <v>0</v>
      </c>
      <c r="I15" s="6">
        <f>+I13-I14</f>
        <v>971.8</v>
      </c>
      <c r="J15" s="6">
        <f t="shared" ref="J15" si="9">+J13-J14</f>
        <v>0</v>
      </c>
      <c r="K15" s="6"/>
      <c r="L15" s="6">
        <f>+L13-L14</f>
        <v>3304.2</v>
      </c>
      <c r="M15" s="6">
        <f t="shared" ref="M15:P15" si="10">+M13-M14</f>
        <v>4326.3</v>
      </c>
      <c r="N15" s="6">
        <f t="shared" si="10"/>
        <v>4055.4999999999991</v>
      </c>
      <c r="O15" s="6">
        <f t="shared" si="10"/>
        <v>3930.4000000000005</v>
      </c>
      <c r="P15" s="6">
        <f t="shared" si="10"/>
        <v>4302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25">
      <c r="B16" t="s">
        <v>24</v>
      </c>
      <c r="C16" s="6"/>
      <c r="D16" s="6"/>
      <c r="E16" s="6">
        <v>567.1</v>
      </c>
      <c r="F16" s="6"/>
      <c r="G16" s="6"/>
      <c r="H16" s="6"/>
      <c r="I16" s="6">
        <v>567.4</v>
      </c>
      <c r="J16" s="6"/>
      <c r="K16" s="6"/>
      <c r="L16" s="6"/>
      <c r="M16" s="6"/>
      <c r="N16" s="6"/>
      <c r="O16" s="6">
        <v>2458.3000000000002</v>
      </c>
      <c r="P16" s="6">
        <v>2418.4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2:61" x14ac:dyDescent="0.25">
      <c r="B17" t="s">
        <v>25</v>
      </c>
      <c r="C17" s="6"/>
      <c r="D17" s="6"/>
      <c r="E17" s="6">
        <v>159.30000000000001</v>
      </c>
      <c r="F17" s="6"/>
      <c r="G17" s="6"/>
      <c r="H17" s="6"/>
      <c r="I17" s="6">
        <v>216.7</v>
      </c>
      <c r="J17" s="6"/>
      <c r="K17" s="6"/>
      <c r="L17" s="6"/>
      <c r="M17" s="6"/>
      <c r="N17" s="6"/>
      <c r="O17" s="6">
        <v>752.5</v>
      </c>
      <c r="P17" s="6">
        <v>979.2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2:61" x14ac:dyDescent="0.25">
      <c r="B18" t="s">
        <v>26</v>
      </c>
      <c r="C18" s="6"/>
      <c r="D18" s="6"/>
      <c r="E18" s="6">
        <v>128.4</v>
      </c>
      <c r="F18" s="6"/>
      <c r="G18" s="6"/>
      <c r="H18" s="6"/>
      <c r="I18" s="6">
        <v>116</v>
      </c>
      <c r="J18" s="6"/>
      <c r="K18" s="6"/>
      <c r="L18" s="6"/>
      <c r="M18" s="6"/>
      <c r="N18" s="6"/>
      <c r="O18" s="6">
        <v>490.8</v>
      </c>
      <c r="P18" s="6">
        <v>513.29999999999995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2:61" x14ac:dyDescent="0.25">
      <c r="B19" t="s">
        <v>27</v>
      </c>
      <c r="C19" s="6"/>
      <c r="D19" s="6"/>
      <c r="E19" s="6">
        <v>2.4</v>
      </c>
      <c r="F19" s="6"/>
      <c r="G19" s="6"/>
      <c r="H19" s="6"/>
      <c r="I19" s="6">
        <v>6.1</v>
      </c>
      <c r="J19" s="6"/>
      <c r="K19" s="6"/>
      <c r="L19" s="6"/>
      <c r="M19" s="6"/>
      <c r="N19" s="6"/>
      <c r="O19" s="6">
        <v>20.6</v>
      </c>
      <c r="P19" s="6">
        <v>20.9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2:61" x14ac:dyDescent="0.25">
      <c r="B20" t="s">
        <v>28</v>
      </c>
      <c r="C20" s="6"/>
      <c r="D20" s="6"/>
      <c r="E20" s="6">
        <v>1.1000000000000001</v>
      </c>
      <c r="F20" s="6"/>
      <c r="G20" s="6"/>
      <c r="H20" s="6"/>
      <c r="I20" s="6">
        <v>8.4</v>
      </c>
      <c r="J20" s="6"/>
      <c r="K20" s="6"/>
      <c r="L20" s="6"/>
      <c r="M20" s="6"/>
      <c r="N20" s="6"/>
      <c r="O20" s="6">
        <v>58.5</v>
      </c>
      <c r="P20" s="6">
        <v>20.100000000000001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2:61" x14ac:dyDescent="0.25">
      <c r="B21" t="s">
        <v>29</v>
      </c>
      <c r="C21" s="6">
        <f t="shared" ref="C21:H21" si="11">+C15-SUM(C16:C18)+C19-C20</f>
        <v>0</v>
      </c>
      <c r="D21" s="6">
        <f t="shared" si="11"/>
        <v>0</v>
      </c>
      <c r="E21" s="6">
        <f t="shared" si="11"/>
        <v>-18.800000000000026</v>
      </c>
      <c r="F21" s="6">
        <f t="shared" si="11"/>
        <v>0</v>
      </c>
      <c r="G21" s="6">
        <f t="shared" si="11"/>
        <v>0</v>
      </c>
      <c r="H21" s="6">
        <f t="shared" si="11"/>
        <v>0</v>
      </c>
      <c r="I21" s="6">
        <f>+I15-SUM(I16:I18)+I19-I20</f>
        <v>69.400000000000034</v>
      </c>
      <c r="J21" s="6">
        <f t="shared" ref="J21:P21" si="12">+J15-SUM(J16:J18)+J19-J20</f>
        <v>0</v>
      </c>
      <c r="K21" s="6"/>
      <c r="L21" s="6">
        <f t="shared" si="12"/>
        <v>3304.2</v>
      </c>
      <c r="M21" s="6">
        <f t="shared" si="12"/>
        <v>4326.3</v>
      </c>
      <c r="N21" s="6">
        <f t="shared" si="12"/>
        <v>4055.4999999999991</v>
      </c>
      <c r="O21" s="6">
        <f t="shared" si="12"/>
        <v>190.90000000000018</v>
      </c>
      <c r="P21" s="6">
        <f t="shared" si="12"/>
        <v>391.89999999999941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2:61" x14ac:dyDescent="0.25">
      <c r="B22" t="s">
        <v>30</v>
      </c>
      <c r="C22" s="6"/>
      <c r="D22" s="6"/>
      <c r="E22" s="6">
        <v>12.8</v>
      </c>
      <c r="F22" s="6"/>
      <c r="G22" s="6"/>
      <c r="H22" s="6"/>
      <c r="I22" s="6">
        <v>17.8</v>
      </c>
      <c r="J22" s="6"/>
      <c r="K22" s="6"/>
      <c r="L22" s="6"/>
      <c r="M22" s="6"/>
      <c r="N22" s="6"/>
      <c r="O22" s="6">
        <v>46.5</v>
      </c>
      <c r="P22" s="6">
        <v>75.7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2:61" x14ac:dyDescent="0.25">
      <c r="B23" t="s">
        <v>31</v>
      </c>
      <c r="C23" s="6"/>
      <c r="D23" s="6"/>
      <c r="E23" s="6">
        <v>17.5</v>
      </c>
      <c r="F23" s="6"/>
      <c r="G23" s="6"/>
      <c r="H23" s="6"/>
      <c r="I23" s="6">
        <v>24.2</v>
      </c>
      <c r="J23" s="6"/>
      <c r="K23" s="6"/>
      <c r="L23" s="6"/>
      <c r="M23" s="6"/>
      <c r="N23" s="6"/>
      <c r="O23" s="6">
        <v>85.6</v>
      </c>
      <c r="P23" s="6">
        <v>93.4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2:61" x14ac:dyDescent="0.25">
      <c r="B24" t="s">
        <v>32</v>
      </c>
      <c r="C24" s="6"/>
      <c r="D24" s="6"/>
      <c r="E24" s="6">
        <v>1.9</v>
      </c>
      <c r="F24" s="6"/>
      <c r="G24" s="6"/>
      <c r="H24" s="6"/>
      <c r="I24" s="6">
        <v>-6.3</v>
      </c>
      <c r="J24" s="6"/>
      <c r="K24" s="6"/>
      <c r="L24" s="6"/>
      <c r="M24" s="6"/>
      <c r="N24" s="6"/>
      <c r="O24" s="6">
        <v>1.2</v>
      </c>
      <c r="P24" s="6">
        <v>-6.3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2:61" x14ac:dyDescent="0.25">
      <c r="B25" t="s">
        <v>33</v>
      </c>
      <c r="C25" s="6">
        <f t="shared" ref="C25:H25" si="13">+C21+C22-C23+C24</f>
        <v>0</v>
      </c>
      <c r="D25" s="6">
        <f t="shared" si="13"/>
        <v>0</v>
      </c>
      <c r="E25" s="6">
        <f t="shared" si="13"/>
        <v>-21.600000000000026</v>
      </c>
      <c r="F25" s="6">
        <f t="shared" si="13"/>
        <v>0</v>
      </c>
      <c r="G25" s="6">
        <f t="shared" si="13"/>
        <v>0</v>
      </c>
      <c r="H25" s="6">
        <f t="shared" si="13"/>
        <v>0</v>
      </c>
      <c r="I25" s="6">
        <f>+I21+I22-I23+I24</f>
        <v>56.700000000000031</v>
      </c>
      <c r="J25" s="6">
        <f t="shared" ref="J25:P25" si="14">+J21+J22-J23+J24</f>
        <v>0</v>
      </c>
      <c r="K25" s="6"/>
      <c r="L25" s="6">
        <f t="shared" si="14"/>
        <v>3304.2</v>
      </c>
      <c r="M25" s="6">
        <f t="shared" si="14"/>
        <v>4326.3</v>
      </c>
      <c r="N25" s="6">
        <f t="shared" si="14"/>
        <v>4055.4999999999991</v>
      </c>
      <c r="O25" s="6">
        <f t="shared" si="14"/>
        <v>153.00000000000017</v>
      </c>
      <c r="P25" s="6">
        <f t="shared" si="14"/>
        <v>367.89999999999935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2:61" x14ac:dyDescent="0.25">
      <c r="B26" t="s">
        <v>34</v>
      </c>
      <c r="C26" s="6"/>
      <c r="D26" s="6"/>
      <c r="E26" s="6">
        <v>-13.5</v>
      </c>
      <c r="F26" s="6"/>
      <c r="G26" s="6"/>
      <c r="H26" s="6"/>
      <c r="I26" s="6">
        <v>12.5</v>
      </c>
      <c r="J26" s="6"/>
      <c r="K26" s="6"/>
      <c r="L26" s="6"/>
      <c r="M26" s="6"/>
      <c r="N26" s="6"/>
      <c r="O26" s="6">
        <v>69.900000000000006</v>
      </c>
      <c r="P26" s="6">
        <v>116.9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2:61" x14ac:dyDescent="0.25">
      <c r="B27" t="s">
        <v>35</v>
      </c>
      <c r="C27" s="6">
        <f t="shared" ref="C27:H27" si="15">+C25-C26</f>
        <v>0</v>
      </c>
      <c r="D27" s="6">
        <f t="shared" si="15"/>
        <v>0</v>
      </c>
      <c r="E27" s="6">
        <f t="shared" si="15"/>
        <v>-8.1000000000000263</v>
      </c>
      <c r="F27" s="6">
        <f t="shared" si="15"/>
        <v>0</v>
      </c>
      <c r="G27" s="6">
        <f t="shared" si="15"/>
        <v>0</v>
      </c>
      <c r="H27" s="6">
        <f t="shared" si="15"/>
        <v>0</v>
      </c>
      <c r="I27" s="6">
        <f>+I25-I26</f>
        <v>44.200000000000031</v>
      </c>
      <c r="J27" s="6">
        <f t="shared" ref="J27" si="16">+J25-J26</f>
        <v>0</v>
      </c>
      <c r="K27" s="6"/>
      <c r="L27" s="6"/>
      <c r="M27" s="6"/>
      <c r="N27" s="6"/>
      <c r="O27" s="6">
        <f>+O25-O26</f>
        <v>83.100000000000165</v>
      </c>
      <c r="P27" s="6">
        <f>+P25-P26</f>
        <v>250.99999999999935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2:6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2:61" x14ac:dyDescent="0.25">
      <c r="B29" t="s">
        <v>36</v>
      </c>
      <c r="C29" s="6"/>
      <c r="D29" s="6"/>
      <c r="E29" s="6">
        <v>-0.03</v>
      </c>
      <c r="F29" s="6"/>
      <c r="G29" s="6"/>
      <c r="H29" s="6"/>
      <c r="I29" s="6">
        <v>0.17</v>
      </c>
      <c r="J29" s="6"/>
      <c r="K29" s="6"/>
      <c r="L29" s="10" t="e">
        <f t="shared" ref="L29:O29" si="17">+L27/L30</f>
        <v>#DIV/0!</v>
      </c>
      <c r="M29" s="10" t="e">
        <f t="shared" si="17"/>
        <v>#DIV/0!</v>
      </c>
      <c r="N29" s="10" t="e">
        <f t="shared" si="17"/>
        <v>#DIV/0!</v>
      </c>
      <c r="O29" s="10">
        <f t="shared" si="17"/>
        <v>0.31998459761263059</v>
      </c>
      <c r="P29" s="10">
        <f>+P27/P30</f>
        <v>0.96873793901968086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2:61" x14ac:dyDescent="0.25">
      <c r="B30" t="s">
        <v>5</v>
      </c>
      <c r="C30" s="6"/>
      <c r="D30" s="6"/>
      <c r="E30" s="6">
        <f>+E27/E29</f>
        <v>270.00000000000091</v>
      </c>
      <c r="F30" s="6"/>
      <c r="G30" s="6"/>
      <c r="H30" s="6"/>
      <c r="I30" s="6">
        <f>+I27/I29</f>
        <v>260.00000000000017</v>
      </c>
      <c r="J30" s="6"/>
      <c r="K30" s="6"/>
      <c r="L30" s="6"/>
      <c r="M30" s="6"/>
      <c r="N30" s="6"/>
      <c r="O30" s="6">
        <v>259.7</v>
      </c>
      <c r="P30" s="6">
        <v>259.10000000000002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2:61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2:61" x14ac:dyDescent="0.25">
      <c r="B32" t="s">
        <v>37</v>
      </c>
      <c r="C32" s="8"/>
      <c r="D32" s="8"/>
      <c r="E32" s="8">
        <v>15793</v>
      </c>
      <c r="F32" s="8"/>
      <c r="G32" s="8"/>
      <c r="H32" s="8"/>
      <c r="I32" s="8">
        <v>15206</v>
      </c>
      <c r="J32" s="8"/>
      <c r="K32" s="8"/>
      <c r="L32" s="8">
        <v>14194</v>
      </c>
      <c r="M32" s="8">
        <v>17043</v>
      </c>
      <c r="N32" s="8">
        <v>16999</v>
      </c>
      <c r="O32" s="8">
        <v>15793</v>
      </c>
      <c r="P32" s="8">
        <v>15206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2:61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2:61" x14ac:dyDescent="0.25">
      <c r="B34" t="s">
        <v>45</v>
      </c>
      <c r="C34" s="6"/>
      <c r="D34" s="6"/>
      <c r="E34" s="6"/>
      <c r="F34" s="6"/>
      <c r="G34" s="9" t="e">
        <f t="shared" ref="G34:J36" si="18">+G3/C3-1</f>
        <v>#DIV/0!</v>
      </c>
      <c r="H34" s="9" t="e">
        <f t="shared" si="18"/>
        <v>#DIV/0!</v>
      </c>
      <c r="I34" s="9">
        <f t="shared" si="18"/>
        <v>7.7649331629950469E-2</v>
      </c>
      <c r="J34" s="9" t="e">
        <f t="shared" si="18"/>
        <v>#DIV/0!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2:61" x14ac:dyDescent="0.25">
      <c r="B35" t="s">
        <v>46</v>
      </c>
      <c r="C35" s="6"/>
      <c r="D35" s="6"/>
      <c r="E35" s="6"/>
      <c r="F35" s="6"/>
      <c r="G35" s="9" t="e">
        <f t="shared" si="18"/>
        <v>#DIV/0!</v>
      </c>
      <c r="H35" s="9" t="e">
        <f t="shared" si="18"/>
        <v>#DIV/0!</v>
      </c>
      <c r="I35" s="9">
        <f t="shared" si="18"/>
        <v>3.9920159680637557E-3</v>
      </c>
      <c r="J35" s="9" t="e">
        <f t="shared" si="18"/>
        <v>#DIV/0!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2:61" x14ac:dyDescent="0.25">
      <c r="B36" t="s">
        <v>47</v>
      </c>
      <c r="C36" s="6"/>
      <c r="D36" s="6"/>
      <c r="E36" s="6"/>
      <c r="F36" s="6"/>
      <c r="G36" s="9" t="e">
        <f t="shared" si="18"/>
        <v>#DIV/0!</v>
      </c>
      <c r="H36" s="9" t="e">
        <f t="shared" si="18"/>
        <v>#DIV/0!</v>
      </c>
      <c r="I36" s="9">
        <f t="shared" si="18"/>
        <v>6.2385321100917324E-2</v>
      </c>
      <c r="J36" s="9" t="e">
        <f t="shared" si="18"/>
        <v>#DIV/0!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2:61" x14ac:dyDescent="0.25">
      <c r="B37" t="s">
        <v>54</v>
      </c>
      <c r="C37" s="6"/>
      <c r="D37" s="6"/>
      <c r="E37" s="6"/>
      <c r="F37" s="6"/>
      <c r="G37" s="9" t="e">
        <f t="shared" ref="G37:G39" si="19">+G11/C11-1</f>
        <v>#DIV/0!</v>
      </c>
      <c r="H37" s="9" t="e">
        <f t="shared" ref="H37:H39" si="20">+H11/D11-1</f>
        <v>#DIV/0!</v>
      </c>
      <c r="I37" s="9">
        <f t="shared" ref="I37:I39" si="21">+I11/E11-1</f>
        <v>4.2898691226369356E-2</v>
      </c>
      <c r="J37" s="9" t="e">
        <f t="shared" ref="J37:J39" si="22">+J11/F11-1</f>
        <v>#DIV/0!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2:61" x14ac:dyDescent="0.25">
      <c r="B38" t="s">
        <v>55</v>
      </c>
      <c r="C38" s="6"/>
      <c r="D38" s="6"/>
      <c r="E38" s="6"/>
      <c r="F38" s="6"/>
      <c r="G38" s="9" t="e">
        <f t="shared" si="19"/>
        <v>#DIV/0!</v>
      </c>
      <c r="H38" s="9" t="e">
        <f t="shared" si="20"/>
        <v>#DIV/0!</v>
      </c>
      <c r="I38" s="9">
        <f t="shared" si="21"/>
        <v>0.11075069508804436</v>
      </c>
      <c r="J38" s="9" t="e">
        <f t="shared" si="22"/>
        <v>#DIV/0!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2:61" x14ac:dyDescent="0.25">
      <c r="B39" t="s">
        <v>48</v>
      </c>
      <c r="C39" s="6"/>
      <c r="D39" s="6"/>
      <c r="E39" s="6"/>
      <c r="F39" s="6"/>
      <c r="G39" s="9" t="e">
        <f t="shared" si="19"/>
        <v>#DIV/0!</v>
      </c>
      <c r="H39" s="9" t="e">
        <f t="shared" si="20"/>
        <v>#DIV/0!</v>
      </c>
      <c r="I39" s="9">
        <f t="shared" si="21"/>
        <v>4.9936260934546617E-2</v>
      </c>
      <c r="J39" s="9" t="e">
        <f t="shared" si="22"/>
        <v>#DIV/0!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2:61" x14ac:dyDescent="0.25">
      <c r="B40" t="s">
        <v>49</v>
      </c>
      <c r="C40" s="9" t="e">
        <f t="shared" ref="C40:H40" si="23">+C15/C13</f>
        <v>#DIV/0!</v>
      </c>
      <c r="D40" s="9" t="e">
        <f t="shared" si="23"/>
        <v>#DIV/0!</v>
      </c>
      <c r="E40" s="9">
        <f t="shared" si="23"/>
        <v>0.36691722713086289</v>
      </c>
      <c r="F40" s="9" t="e">
        <f t="shared" si="23"/>
        <v>#DIV/0!</v>
      </c>
      <c r="G40" s="9" t="e">
        <f t="shared" si="23"/>
        <v>#DIV/0!</v>
      </c>
      <c r="H40" s="9" t="e">
        <f t="shared" si="23"/>
        <v>#DIV/0!</v>
      </c>
      <c r="I40" s="9">
        <f>+I15/I13</f>
        <v>0.40686623403809918</v>
      </c>
      <c r="J40" s="9" t="e">
        <f>+J15/J13</f>
        <v>#DIV/0!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2:61" x14ac:dyDescent="0.25">
      <c r="B41" t="s">
        <v>50</v>
      </c>
      <c r="C41" s="9" t="e">
        <f t="shared" ref="C41:H41" si="24">+C21/C13</f>
        <v>#DIV/0!</v>
      </c>
      <c r="D41" s="9" t="e">
        <f t="shared" si="24"/>
        <v>#DIV/0!</v>
      </c>
      <c r="E41" s="9">
        <f t="shared" si="24"/>
        <v>-8.2640995208580707E-3</v>
      </c>
      <c r="F41" s="9" t="e">
        <f t="shared" si="24"/>
        <v>#DIV/0!</v>
      </c>
      <c r="G41" s="9" t="e">
        <f t="shared" si="24"/>
        <v>#DIV/0!</v>
      </c>
      <c r="H41" s="9" t="e">
        <f t="shared" si="24"/>
        <v>#DIV/0!</v>
      </c>
      <c r="I41" s="9">
        <f>+I21/I13</f>
        <v>2.905589281976137E-2</v>
      </c>
      <c r="J41" s="9" t="e">
        <f>+J21/J13</f>
        <v>#DIV/0!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2:61" x14ac:dyDescent="0.25">
      <c r="B42" t="s">
        <v>51</v>
      </c>
      <c r="C42" s="9" t="e">
        <f t="shared" ref="C42:H42" si="25">+C26/C25</f>
        <v>#DIV/0!</v>
      </c>
      <c r="D42" s="9" t="e">
        <f t="shared" si="25"/>
        <v>#DIV/0!</v>
      </c>
      <c r="E42" s="9">
        <f t="shared" si="25"/>
        <v>0.62499999999999922</v>
      </c>
      <c r="F42" s="9" t="e">
        <f t="shared" si="25"/>
        <v>#DIV/0!</v>
      </c>
      <c r="G42" s="9" t="e">
        <f t="shared" si="25"/>
        <v>#DIV/0!</v>
      </c>
      <c r="H42" s="9" t="e">
        <f t="shared" si="25"/>
        <v>#DIV/0!</v>
      </c>
      <c r="I42" s="9">
        <f>+I26/I25</f>
        <v>0.220458553791887</v>
      </c>
      <c r="J42" s="9" t="e">
        <f>+J26/J25</f>
        <v>#DIV/0!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2:61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2:61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2:61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2:61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2:61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2:61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3:61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3:61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3:61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3:61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3:6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3:61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3:61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3:61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3:61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3:61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3:61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3:61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3:61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3:61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3:61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3:61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3:61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3:61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3:61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3:61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3:61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3:61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3:61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3:61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3:61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3:61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3:61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3:61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3:61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3:61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3:61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3:61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3:61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3:61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3:61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3:61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3:61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3:61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3:61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3:61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3:61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3:61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3:61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3:61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3:6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3:61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3:61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3:61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3:61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3:61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3:61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3:61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3:61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3:61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3:61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3:61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3:61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3:61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3:61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3:61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3:61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3:61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3:61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3:61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3:61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3:61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3:61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3:61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3:61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3:61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3:61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3:61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3:61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3:61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3:61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3:61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3:61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3:61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3:61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3:61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3:61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3:61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3:61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3:61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3:61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3:61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3:61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3:61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3:61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3:61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3:61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3:61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3:61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3:61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3:61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3:61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3:61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3:61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3:61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3:61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3:61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3:61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3:61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3:61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3:61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3:61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3:61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3:61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3:61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3:61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3:61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3:61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3:61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3:61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3:61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3:61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3:61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3:61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3:61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3:61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3:61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3:61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3:61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3:61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3:61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3:61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3:61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3:61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3:61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3:61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3:61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3:61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3:61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3:61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3:61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3:61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3:61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3:61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3:61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3:61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3:61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3:61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3:61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3:61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3:61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3:61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3:61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3:61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3:61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3:61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3:61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3:61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3:61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3:61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3:61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3:61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3:61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3:61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3:61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3:61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3:61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3:61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3:61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3:61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3:61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3:61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3:61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3:61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3:61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3:61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3:61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3:61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3:61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3:61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3:61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3:61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3:61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3:61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3:61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3:61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3:61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3:61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3:61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3:61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3:61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3:61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3:61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3:61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3:61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3:61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3:61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3:61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3:61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3:61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3:61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3:61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3:61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3:61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3:61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3:61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3:61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3:61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3:61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3:61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3:61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3:61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3:61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3:61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3:61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3:61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3:61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3:61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3:61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3:61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3:61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3:61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3:61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3:61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3:61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3:61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3:61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3:61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3:61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3:61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3:61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3:61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3:61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3:61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3:61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3:61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3:61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3:61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3:61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3:61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3:61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3:61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3:61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3:61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3:61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3:61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3:61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3:61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3:61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3:61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3:61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3:61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3:61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3:61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3:61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3:61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3:61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3:61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3:61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3:61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3:61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3:61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3:61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3:61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3:61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3:61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3:61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3:61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3:61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3:61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3:61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3:61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3:61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3:61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3:61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3:61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3:61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3:61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3:61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3:61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3:61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3:61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3:61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3:61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3:61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3:61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3:61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3:61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3:61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3:61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3:61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3:61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3:61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3:61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3:61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3:61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3:61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3:61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3:61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3:61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3:61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3:61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3:61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3:61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3:61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3:61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3:61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3:61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3:61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3:61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3:61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3:61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3:61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3:61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3:61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3:61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3:61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3:61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3:61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3:61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3:61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3:61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3:61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3:61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3:61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3:61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3:61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3:61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3:61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3:61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3:61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3:61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3:61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3:61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3:61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3:61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3:61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3:61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3:61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3:61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3:61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3:61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3:61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3:61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3:61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3:61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3:61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3:61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3:61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3:61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3:61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3:61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3:61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3:61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3:61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3:61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3:61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3:61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3:61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3:61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3:61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3:61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3:61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3:61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3:61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3:61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3:61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3:61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3:61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3:61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3:61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3:61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3:61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3:61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3:6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3:6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3:6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3:6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3:6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3:6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3:6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3:6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3:6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3:6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3:6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3:6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3:6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3:6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3:6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3:6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3:6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3:6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3:6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3:6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3:6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3:6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3:6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3:6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3:6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3:6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3:6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3:6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3:6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3:6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3:6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3:6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3:6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3:6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3:6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3:6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3:6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3:6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3:6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3:6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3:6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3:6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3:6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3:6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3:6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3:6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3:6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3:6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</sheetData>
  <hyperlinks>
    <hyperlink ref="A1" location="Main!A1" display="Main" xr:uid="{9425B058-B76C-415F-AAD0-8E385B4932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2025-02-18T12:59:28Z</dcterms:created>
  <dcterms:modified xsi:type="dcterms:W3CDTF">2025-03-13T17:46:57Z</dcterms:modified>
</cp:coreProperties>
</file>