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CA3C7C17-2E88-4196-994A-D31014B29F43}" xr6:coauthVersionLast="47" xr6:coauthVersionMax="47" xr10:uidLastSave="{00000000-0000-0000-0000-000000000000}"/>
  <bookViews>
    <workbookView xWindow="75" yWindow="1950" windowWidth="38175" windowHeight="15240" activeTab="1" xr2:uid="{E3433EC9-BF81-49D2-893F-3D58E7E5951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2" l="1"/>
  <c r="G12" i="2"/>
  <c r="F12" i="2"/>
  <c r="E12" i="2"/>
  <c r="D12" i="2"/>
  <c r="L47" i="2"/>
  <c r="K47" i="2"/>
  <c r="L46" i="2"/>
  <c r="K46" i="2"/>
  <c r="L45" i="2"/>
  <c r="K45" i="2"/>
  <c r="L44" i="2"/>
  <c r="K44" i="2"/>
  <c r="L43" i="2"/>
  <c r="K43" i="2"/>
  <c r="L42" i="2"/>
  <c r="K42" i="2"/>
  <c r="L41" i="2"/>
  <c r="K41" i="2"/>
  <c r="L40" i="2"/>
  <c r="K40" i="2"/>
  <c r="L39" i="2"/>
  <c r="K39" i="2"/>
  <c r="P38" i="2"/>
  <c r="O38" i="2"/>
  <c r="N38" i="2"/>
  <c r="M38" i="2"/>
  <c r="L38" i="2"/>
  <c r="K38" i="2"/>
  <c r="Q38" i="2"/>
  <c r="N43" i="2"/>
  <c r="M43" i="2"/>
  <c r="N42" i="2"/>
  <c r="M42" i="2"/>
  <c r="N41" i="2"/>
  <c r="M41" i="2"/>
  <c r="N40" i="2"/>
  <c r="M40" i="2"/>
  <c r="N39" i="2"/>
  <c r="M39" i="2"/>
  <c r="Q43" i="2"/>
  <c r="P43" i="2"/>
  <c r="Q42" i="2"/>
  <c r="P42" i="2"/>
  <c r="Q41" i="2"/>
  <c r="P41" i="2"/>
  <c r="Q40" i="2"/>
  <c r="P40" i="2"/>
  <c r="Q39" i="2"/>
  <c r="P39" i="2"/>
  <c r="O43" i="2"/>
  <c r="O42" i="2"/>
  <c r="O41" i="2"/>
  <c r="O40" i="2"/>
  <c r="O39" i="2"/>
  <c r="Q47" i="2"/>
  <c r="P47" i="2"/>
  <c r="O47" i="2"/>
  <c r="N47" i="2"/>
  <c r="M47" i="2"/>
  <c r="J47" i="2"/>
  <c r="Q46" i="2"/>
  <c r="Q45" i="2"/>
  <c r="F46" i="2"/>
  <c r="E46" i="2"/>
  <c r="C46" i="2"/>
  <c r="F45" i="2"/>
  <c r="G44" i="2"/>
  <c r="G43" i="2"/>
  <c r="G42" i="2"/>
  <c r="G41" i="2"/>
  <c r="G40" i="2"/>
  <c r="G39" i="2"/>
  <c r="J7" i="1"/>
  <c r="J6" i="1"/>
  <c r="H21" i="2"/>
  <c r="H24" i="2" s="1"/>
  <c r="H29" i="2" s="1"/>
  <c r="H31" i="2" s="1"/>
  <c r="H33" i="2" s="1"/>
  <c r="F21" i="2"/>
  <c r="F24" i="2" s="1"/>
  <c r="F29" i="2" s="1"/>
  <c r="F31" i="2" s="1"/>
  <c r="F33" i="2" s="1"/>
  <c r="E21" i="2"/>
  <c r="E24" i="2" s="1"/>
  <c r="E29" i="2" s="1"/>
  <c r="D21" i="2"/>
  <c r="D24" i="2" s="1"/>
  <c r="D29" i="2" s="1"/>
  <c r="D31" i="2" s="1"/>
  <c r="D33" i="2" s="1"/>
  <c r="C21" i="2"/>
  <c r="C24" i="2" s="1"/>
  <c r="C29" i="2" s="1"/>
  <c r="C31" i="2" s="1"/>
  <c r="C33" i="2" s="1"/>
  <c r="G21" i="2"/>
  <c r="G24" i="2" s="1"/>
  <c r="G29" i="2" s="1"/>
  <c r="G31" i="2" s="1"/>
  <c r="G33" i="2" s="1"/>
  <c r="J4" i="1"/>
  <c r="O11" i="2"/>
  <c r="N11" i="2"/>
  <c r="M11" i="2"/>
  <c r="L11" i="2"/>
  <c r="K11" i="2"/>
  <c r="J11" i="2"/>
  <c r="P11" i="2"/>
  <c r="O12" i="2"/>
  <c r="C12" i="2"/>
  <c r="Q12" i="2"/>
  <c r="N12" i="2"/>
  <c r="M12" i="2"/>
  <c r="L12" i="2"/>
  <c r="K12" i="2"/>
  <c r="J12" i="2"/>
  <c r="P12" i="2"/>
  <c r="O19" i="2"/>
  <c r="O45" i="2" s="1"/>
  <c r="N19" i="2"/>
  <c r="M19" i="2"/>
  <c r="L19" i="2"/>
  <c r="K19" i="2"/>
  <c r="J19" i="2"/>
  <c r="J45" i="2" s="1"/>
  <c r="P19" i="2"/>
  <c r="Q44" i="2" s="1"/>
  <c r="D46" i="2" l="1"/>
  <c r="J46" i="2"/>
  <c r="P45" i="2"/>
  <c r="M44" i="2"/>
  <c r="N44" i="2"/>
  <c r="M46" i="2"/>
  <c r="N46" i="2"/>
  <c r="O46" i="2"/>
  <c r="P46" i="2"/>
  <c r="G45" i="2"/>
  <c r="G46" i="2"/>
  <c r="G47" i="2"/>
  <c r="C45" i="2"/>
  <c r="D45" i="2"/>
  <c r="E45" i="2"/>
  <c r="P44" i="2"/>
  <c r="H46" i="2"/>
  <c r="C47" i="2"/>
  <c r="D47" i="2"/>
  <c r="F47" i="2"/>
  <c r="H45" i="2"/>
  <c r="H47" i="2"/>
  <c r="O44" i="2"/>
  <c r="M45" i="2"/>
  <c r="N45" i="2"/>
  <c r="E31" i="2"/>
  <c r="E33" i="2" l="1"/>
  <c r="E47" i="2"/>
</calcChain>
</file>

<file path=xl/sharedStrings.xml><?xml version="1.0" encoding="utf-8"?>
<sst xmlns="http://schemas.openxmlformats.org/spreadsheetml/2006/main" count="81" uniqueCount="78">
  <si>
    <t>Ermenegildo Zegna</t>
  </si>
  <si>
    <t>numbers in mio EUR</t>
  </si>
  <si>
    <t>Price</t>
  </si>
  <si>
    <t>Shares</t>
  </si>
  <si>
    <t>MC</t>
  </si>
  <si>
    <t>Cash</t>
  </si>
  <si>
    <t>Debt</t>
  </si>
  <si>
    <t>EV</t>
  </si>
  <si>
    <t>Main</t>
  </si>
  <si>
    <t>Q224</t>
  </si>
  <si>
    <t>FY18</t>
  </si>
  <si>
    <t>FY19</t>
  </si>
  <si>
    <t>FY20</t>
  </si>
  <si>
    <t>FY21</t>
  </si>
  <si>
    <t>FY22</t>
  </si>
  <si>
    <t>FY24</t>
  </si>
  <si>
    <t>FY23</t>
  </si>
  <si>
    <t>FY25</t>
  </si>
  <si>
    <t>Zegna Revenue</t>
  </si>
  <si>
    <t>Thom Brown Revenue</t>
  </si>
  <si>
    <t>Tom Ford Fashion Revenue</t>
  </si>
  <si>
    <t>Revenues</t>
  </si>
  <si>
    <t>Textile</t>
  </si>
  <si>
    <t>Other</t>
  </si>
  <si>
    <t>Zegna Stores</t>
  </si>
  <si>
    <t>Thom Brown Stores</t>
  </si>
  <si>
    <t>Tom Ford Stores</t>
  </si>
  <si>
    <t>Group Stores</t>
  </si>
  <si>
    <t>Total Stores</t>
  </si>
  <si>
    <t>Zegna Wholesale Stores</t>
  </si>
  <si>
    <t>Thom Brown Wholesale Stores</t>
  </si>
  <si>
    <t>Tom Ford Wholesale Stores</t>
  </si>
  <si>
    <t>Group Wholesale Stores</t>
  </si>
  <si>
    <t>Total DTC Stores</t>
  </si>
  <si>
    <t>Segments</t>
  </si>
  <si>
    <t>% of Rev</t>
  </si>
  <si>
    <t>Products</t>
  </si>
  <si>
    <t>CD</t>
  </si>
  <si>
    <t>Competitors</t>
  </si>
  <si>
    <t>Zegna</t>
  </si>
  <si>
    <t>Thom Brown</t>
  </si>
  <si>
    <t>Tom Ford</t>
  </si>
  <si>
    <t>Notes</t>
  </si>
  <si>
    <t>x</t>
  </si>
  <si>
    <t>Tom Ford appoints Haider Ackermann as Creative Director</t>
  </si>
  <si>
    <t>H122</t>
  </si>
  <si>
    <t>H222</t>
  </si>
  <si>
    <t>H123</t>
  </si>
  <si>
    <t>H223</t>
  </si>
  <si>
    <t>H124</t>
  </si>
  <si>
    <t>H224</t>
  </si>
  <si>
    <t>COGS</t>
  </si>
  <si>
    <t>Gross Profit</t>
  </si>
  <si>
    <t>SGA</t>
  </si>
  <si>
    <t>Marketing Expense</t>
  </si>
  <si>
    <t>Operating Income</t>
  </si>
  <si>
    <t>Financial Income</t>
  </si>
  <si>
    <t>Financial Expense</t>
  </si>
  <si>
    <t>Foreign Exchange Loss</t>
  </si>
  <si>
    <t>Earnings from subsidaries</t>
  </si>
  <si>
    <t>Pretax Income</t>
  </si>
  <si>
    <t>Tax Expense</t>
  </si>
  <si>
    <t>Net Income</t>
  </si>
  <si>
    <t>Minority Interest</t>
  </si>
  <si>
    <t>Net Income to Company</t>
  </si>
  <si>
    <t>Zegna Growth</t>
  </si>
  <si>
    <t>Thom Brown Growth</t>
  </si>
  <si>
    <t>Tom Ford Fashion Growth</t>
  </si>
  <si>
    <t>Textile Growth</t>
  </si>
  <si>
    <t>Other Growth</t>
  </si>
  <si>
    <t>Revenue Growth</t>
  </si>
  <si>
    <t xml:space="preserve">Gross Margin </t>
  </si>
  <si>
    <t xml:space="preserve">Operating Margin </t>
  </si>
  <si>
    <t>Tax Rate</t>
  </si>
  <si>
    <t>EPS</t>
  </si>
  <si>
    <t xml:space="preserve">Store Growth </t>
  </si>
  <si>
    <t>IR</t>
  </si>
  <si>
    <t>ZGN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</si>
</sst>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3" fontId="0" fillId="0" borderId="0" xfId="0" applyNumberFormat="1"/>
    <xf numFmtId="3" fontId="2" fillId="0" borderId="0" xfId="0" applyNumberFormat="1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5" fillId="0" borderId="0" xfId="0" applyFont="1"/>
    <xf numFmtId="0" fontId="0" fillId="0" borderId="0" xfId="0" applyAlignment="1">
      <alignment horizontal="center"/>
    </xf>
    <xf numFmtId="9" fontId="0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r.zegnagroup.com/overview/default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CF810-AD0B-4C96-BAF8-DBD6E1A11EAF}">
  <dimension ref="A1:K13"/>
  <sheetViews>
    <sheetView zoomScale="200" zoomScaleNormal="200" workbookViewId="0">
      <selection activeCell="H1" sqref="H1"/>
    </sheetView>
  </sheetViews>
  <sheetFormatPr defaultRowHeight="15" x14ac:dyDescent="0.25"/>
  <cols>
    <col min="1" max="1" width="3.7109375" customWidth="1"/>
    <col min="2" max="2" width="12" customWidth="1"/>
    <col min="3" max="3" width="8.140625" bestFit="1" customWidth="1"/>
    <col min="6" max="6" width="11.7109375" bestFit="1" customWidth="1"/>
  </cols>
  <sheetData>
    <row r="1" spans="1:11" x14ac:dyDescent="0.25">
      <c r="A1" s="1" t="s">
        <v>0</v>
      </c>
    </row>
    <row r="2" spans="1:11" x14ac:dyDescent="0.25">
      <c r="A2" t="s">
        <v>1</v>
      </c>
      <c r="I2" t="s">
        <v>2</v>
      </c>
      <c r="J2">
        <v>9.08</v>
      </c>
    </row>
    <row r="3" spans="1:11" x14ac:dyDescent="0.25">
      <c r="I3" t="s">
        <v>3</v>
      </c>
      <c r="J3" s="4">
        <v>250.63055600000001</v>
      </c>
      <c r="K3" s="3" t="s">
        <v>9</v>
      </c>
    </row>
    <row r="4" spans="1:11" x14ac:dyDescent="0.25">
      <c r="B4" s="2" t="s">
        <v>76</v>
      </c>
      <c r="I4" t="s">
        <v>4</v>
      </c>
      <c r="J4" s="4">
        <f>+J2*J3</f>
        <v>2275.7254484800001</v>
      </c>
    </row>
    <row r="5" spans="1:11" x14ac:dyDescent="0.25">
      <c r="B5" t="s">
        <v>77</v>
      </c>
      <c r="I5" t="s">
        <v>5</v>
      </c>
      <c r="J5" s="4">
        <v>225.316</v>
      </c>
      <c r="K5" s="3" t="s">
        <v>9</v>
      </c>
    </row>
    <row r="6" spans="1:11" x14ac:dyDescent="0.25">
      <c r="I6" t="s">
        <v>6</v>
      </c>
      <c r="J6" s="4">
        <f>218.132+167.963</f>
        <v>386.09500000000003</v>
      </c>
      <c r="K6" s="3" t="s">
        <v>9</v>
      </c>
    </row>
    <row r="7" spans="1:11" x14ac:dyDescent="0.25">
      <c r="B7" s="8" t="s">
        <v>34</v>
      </c>
      <c r="C7" s="9" t="s">
        <v>35</v>
      </c>
      <c r="D7" s="9" t="s">
        <v>36</v>
      </c>
      <c r="E7" s="9" t="s">
        <v>37</v>
      </c>
      <c r="F7" s="10" t="s">
        <v>38</v>
      </c>
      <c r="I7" t="s">
        <v>7</v>
      </c>
      <c r="J7" s="4">
        <f>+J4-J5+J6</f>
        <v>2436.5044484800001</v>
      </c>
    </row>
    <row r="8" spans="1:11" x14ac:dyDescent="0.25">
      <c r="B8" s="11" t="s">
        <v>39</v>
      </c>
      <c r="C8" s="12"/>
      <c r="D8" s="12"/>
      <c r="E8" s="12"/>
      <c r="F8" s="13"/>
    </row>
    <row r="9" spans="1:11" x14ac:dyDescent="0.25">
      <c r="B9" s="14" t="s">
        <v>40</v>
      </c>
      <c r="F9" s="15"/>
    </row>
    <row r="10" spans="1:11" x14ac:dyDescent="0.25">
      <c r="B10" s="16" t="s">
        <v>41</v>
      </c>
      <c r="C10" s="17"/>
      <c r="D10" s="17"/>
      <c r="E10" s="17"/>
      <c r="F10" s="18"/>
    </row>
    <row r="12" spans="1:11" x14ac:dyDescent="0.25">
      <c r="A12" s="20" t="s">
        <v>43</v>
      </c>
      <c r="B12" s="19" t="s">
        <v>42</v>
      </c>
    </row>
    <row r="13" spans="1:11" x14ac:dyDescent="0.25">
      <c r="B13" t="s">
        <v>44</v>
      </c>
    </row>
  </sheetData>
  <hyperlinks>
    <hyperlink ref="B4" r:id="rId1" xr:uid="{9B0857C7-22C5-4A87-BE3A-867FE9B9CC7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A18FB-3A62-490B-BC1A-A7EA583225D9}">
  <dimension ref="A1:AU351"/>
  <sheetViews>
    <sheetView tabSelected="1" zoomScale="200" zoomScaleNormal="200" workbookViewId="0">
      <pane xSplit="2" ySplit="2" topLeftCell="C43" activePane="bottomRight" state="frozen"/>
      <selection pane="topRight" activeCell="C1" sqref="C1"/>
      <selection pane="bottomLeft" activeCell="A3" sqref="A3"/>
      <selection pane="bottomRight" activeCell="B57" sqref="B57"/>
    </sheetView>
  </sheetViews>
  <sheetFormatPr defaultRowHeight="15" x14ac:dyDescent="0.25"/>
  <cols>
    <col min="1" max="1" width="5.42578125" bestFit="1" customWidth="1"/>
    <col min="2" max="2" width="28.140625" customWidth="1"/>
  </cols>
  <sheetData>
    <row r="1" spans="1:47" x14ac:dyDescent="0.25">
      <c r="A1" s="2" t="s">
        <v>8</v>
      </c>
    </row>
    <row r="2" spans="1:47" x14ac:dyDescent="0.25">
      <c r="C2" s="3" t="s">
        <v>45</v>
      </c>
      <c r="D2" s="3" t="s">
        <v>46</v>
      </c>
      <c r="E2" s="3" t="s">
        <v>47</v>
      </c>
      <c r="F2" s="3" t="s">
        <v>48</v>
      </c>
      <c r="G2" s="3" t="s">
        <v>49</v>
      </c>
      <c r="H2" s="3" t="s">
        <v>50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16</v>
      </c>
      <c r="P2" s="3" t="s">
        <v>15</v>
      </c>
      <c r="Q2" s="3" t="s">
        <v>17</v>
      </c>
    </row>
    <row r="3" spans="1:47" x14ac:dyDescent="0.25">
      <c r="B3" t="s">
        <v>24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>
        <v>285</v>
      </c>
      <c r="P3" s="6">
        <v>281</v>
      </c>
      <c r="Q3" s="6"/>
    </row>
    <row r="4" spans="1:47" x14ac:dyDescent="0.25">
      <c r="B4" t="s">
        <v>25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>
        <v>106</v>
      </c>
      <c r="P4" s="6">
        <v>116</v>
      </c>
      <c r="Q4" s="6"/>
    </row>
    <row r="5" spans="1:47" x14ac:dyDescent="0.25">
      <c r="B5" t="s">
        <v>26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>
        <v>62</v>
      </c>
      <c r="P5" s="6">
        <v>64</v>
      </c>
      <c r="Q5" s="6"/>
    </row>
    <row r="6" spans="1:47" x14ac:dyDescent="0.25">
      <c r="B6" t="s">
        <v>27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>
        <v>453</v>
      </c>
      <c r="P6" s="6">
        <v>461</v>
      </c>
      <c r="Q6" s="6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</row>
    <row r="7" spans="1:47" x14ac:dyDescent="0.25">
      <c r="B7" t="s">
        <v>29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>
        <v>120</v>
      </c>
      <c r="P7" s="6">
        <v>118</v>
      </c>
      <c r="Q7" s="6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</row>
    <row r="8" spans="1:47" x14ac:dyDescent="0.25">
      <c r="B8" t="s">
        <v>30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>
        <v>24</v>
      </c>
      <c r="P8" s="6">
        <v>21</v>
      </c>
      <c r="Q8" s="6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</row>
    <row r="9" spans="1:47" x14ac:dyDescent="0.25">
      <c r="B9" t="s">
        <v>31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>
        <v>67</v>
      </c>
      <c r="P9" s="6">
        <v>64</v>
      </c>
      <c r="Q9" s="6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</row>
    <row r="10" spans="1:47" x14ac:dyDescent="0.25">
      <c r="B10" t="s">
        <v>32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>
        <v>211</v>
      </c>
      <c r="P10" s="6">
        <v>203</v>
      </c>
      <c r="Q10" s="6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</row>
    <row r="11" spans="1:47" x14ac:dyDescent="0.25">
      <c r="B11" t="s">
        <v>33</v>
      </c>
      <c r="C11" s="6"/>
      <c r="D11" s="6"/>
      <c r="E11" s="6"/>
      <c r="F11" s="6"/>
      <c r="G11" s="6"/>
      <c r="H11" s="6"/>
      <c r="I11" s="6"/>
      <c r="J11" s="6">
        <f t="shared" ref="J11:O11" si="0">+SUM(J3:J6)</f>
        <v>0</v>
      </c>
      <c r="K11" s="6">
        <f t="shared" si="0"/>
        <v>0</v>
      </c>
      <c r="L11" s="6">
        <f t="shared" si="0"/>
        <v>0</v>
      </c>
      <c r="M11" s="6">
        <f t="shared" si="0"/>
        <v>0</v>
      </c>
      <c r="N11" s="6">
        <f t="shared" si="0"/>
        <v>0</v>
      </c>
      <c r="O11" s="6">
        <f t="shared" si="0"/>
        <v>906</v>
      </c>
      <c r="P11" s="6">
        <f>+SUM(P3:P6)</f>
        <v>922</v>
      </c>
      <c r="Q11" s="6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</row>
    <row r="12" spans="1:47" x14ac:dyDescent="0.25">
      <c r="B12" s="1" t="s">
        <v>28</v>
      </c>
      <c r="C12" s="7">
        <f t="shared" ref="C12:H12" si="1">+SUM(C3:C10)</f>
        <v>0</v>
      </c>
      <c r="D12" s="7">
        <f t="shared" si="1"/>
        <v>0</v>
      </c>
      <c r="E12" s="7">
        <f t="shared" si="1"/>
        <v>0</v>
      </c>
      <c r="F12" s="7">
        <f t="shared" si="1"/>
        <v>0</v>
      </c>
      <c r="G12" s="7">
        <f t="shared" si="1"/>
        <v>0</v>
      </c>
      <c r="H12" s="7">
        <f t="shared" si="1"/>
        <v>0</v>
      </c>
      <c r="I12" s="4"/>
      <c r="J12" s="7">
        <f t="shared" ref="J12:P12" si="2">+SUM(J3:J10)</f>
        <v>0</v>
      </c>
      <c r="K12" s="7">
        <f t="shared" si="2"/>
        <v>0</v>
      </c>
      <c r="L12" s="7">
        <f t="shared" si="2"/>
        <v>0</v>
      </c>
      <c r="M12" s="7">
        <f t="shared" si="2"/>
        <v>0</v>
      </c>
      <c r="N12" s="7">
        <f t="shared" si="2"/>
        <v>0</v>
      </c>
      <c r="O12" s="7">
        <f t="shared" si="2"/>
        <v>1328</v>
      </c>
      <c r="P12" s="7">
        <f t="shared" si="2"/>
        <v>1328</v>
      </c>
      <c r="Q12" s="7">
        <f t="shared" ref="Q12" si="3">+SUM(Q3:Q10)</f>
        <v>0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</row>
    <row r="13" spans="1:47" x14ac:dyDescent="0.25"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</row>
    <row r="14" spans="1:47" x14ac:dyDescent="0.25">
      <c r="B14" t="s">
        <v>18</v>
      </c>
      <c r="C14" s="4"/>
      <c r="D14" s="4"/>
      <c r="E14" s="4">
        <v>541.31899999999996</v>
      </c>
      <c r="F14" s="4"/>
      <c r="G14" s="4">
        <v>566.06700000000001</v>
      </c>
      <c r="H14" s="4"/>
      <c r="I14" s="4"/>
      <c r="J14" s="4"/>
      <c r="K14" s="4"/>
      <c r="L14" s="4"/>
      <c r="M14" s="4"/>
      <c r="N14" s="4"/>
      <c r="O14" s="4">
        <v>1109.491</v>
      </c>
      <c r="P14" s="4">
        <v>1163.722</v>
      </c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</row>
    <row r="15" spans="1:47" x14ac:dyDescent="0.25">
      <c r="B15" t="s">
        <v>19</v>
      </c>
      <c r="C15" s="4"/>
      <c r="D15" s="4"/>
      <c r="E15" s="4">
        <v>206.95099999999999</v>
      </c>
      <c r="F15" s="4"/>
      <c r="G15" s="4">
        <v>166.721</v>
      </c>
      <c r="H15" s="4"/>
      <c r="I15" s="4"/>
      <c r="J15" s="4"/>
      <c r="K15" s="4"/>
      <c r="L15" s="4"/>
      <c r="M15" s="4"/>
      <c r="N15" s="4"/>
      <c r="O15" s="4">
        <v>378.41</v>
      </c>
      <c r="P15" s="4">
        <v>314.71199999999999</v>
      </c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</row>
    <row r="16" spans="1:47" x14ac:dyDescent="0.25">
      <c r="B16" t="s">
        <v>20</v>
      </c>
      <c r="C16" s="4"/>
      <c r="D16" s="4"/>
      <c r="E16" s="4">
        <v>64.015000000000001</v>
      </c>
      <c r="F16" s="4"/>
      <c r="G16" s="4">
        <v>148.49299999999999</v>
      </c>
      <c r="H16" s="4"/>
      <c r="I16" s="4"/>
      <c r="J16" s="4"/>
      <c r="K16" s="4"/>
      <c r="L16" s="4"/>
      <c r="M16" s="4"/>
      <c r="N16" s="4"/>
      <c r="O16" s="4">
        <v>235.53100000000001</v>
      </c>
      <c r="P16" s="4">
        <v>314.51400000000001</v>
      </c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</row>
    <row r="17" spans="2:47" x14ac:dyDescent="0.25">
      <c r="B17" t="s">
        <v>22</v>
      </c>
      <c r="C17" s="4"/>
      <c r="D17" s="4"/>
      <c r="E17" s="4">
        <v>73.072000000000003</v>
      </c>
      <c r="F17" s="4"/>
      <c r="G17" s="4">
        <v>71.835999999999999</v>
      </c>
      <c r="H17" s="4"/>
      <c r="I17" s="4"/>
      <c r="J17" s="4"/>
      <c r="K17" s="4"/>
      <c r="L17" s="4"/>
      <c r="M17" s="4"/>
      <c r="N17" s="4"/>
      <c r="O17" s="4">
        <v>150.98599999999999</v>
      </c>
      <c r="P17" s="4">
        <v>138.15299999999999</v>
      </c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</row>
    <row r="18" spans="2:47" x14ac:dyDescent="0.25">
      <c r="B18" t="s">
        <v>23</v>
      </c>
      <c r="C18" s="4"/>
      <c r="D18" s="4"/>
      <c r="E18" s="4">
        <v>17.702000000000002</v>
      </c>
      <c r="F18" s="4"/>
      <c r="G18" s="4">
        <v>7.0049999999999999</v>
      </c>
      <c r="H18" s="4"/>
      <c r="I18" s="4"/>
      <c r="J18" s="4"/>
      <c r="K18" s="4"/>
      <c r="L18" s="4"/>
      <c r="M18" s="4"/>
      <c r="N18" s="4"/>
      <c r="O18" s="4">
        <v>30.131</v>
      </c>
      <c r="P18" s="4">
        <v>15.545999999999999</v>
      </c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</row>
    <row r="19" spans="2:47" x14ac:dyDescent="0.25">
      <c r="B19" s="1" t="s">
        <v>21</v>
      </c>
      <c r="C19" s="5"/>
      <c r="D19" s="5"/>
      <c r="E19" s="5">
        <v>903.05899999999997</v>
      </c>
      <c r="F19" s="5"/>
      <c r="G19" s="5">
        <v>960.11199999999997</v>
      </c>
      <c r="H19" s="5"/>
      <c r="I19" s="4"/>
      <c r="J19" s="5">
        <f t="shared" ref="J19:O19" si="4">+SUM(J14:J18)</f>
        <v>0</v>
      </c>
      <c r="K19" s="5">
        <f t="shared" si="4"/>
        <v>0</v>
      </c>
      <c r="L19" s="5">
        <f t="shared" si="4"/>
        <v>0</v>
      </c>
      <c r="M19" s="5">
        <f t="shared" si="4"/>
        <v>0</v>
      </c>
      <c r="N19" s="5">
        <f t="shared" si="4"/>
        <v>0</v>
      </c>
      <c r="O19" s="5">
        <f t="shared" si="4"/>
        <v>1904.5490000000002</v>
      </c>
      <c r="P19" s="5">
        <f>+SUM(P14:P18)</f>
        <v>1946.6469999999999</v>
      </c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</row>
    <row r="20" spans="2:47" x14ac:dyDescent="0.25">
      <c r="B20" t="s">
        <v>51</v>
      </c>
      <c r="C20" s="4"/>
      <c r="D20" s="4"/>
      <c r="E20" s="4">
        <v>323.22800000000001</v>
      </c>
      <c r="F20" s="4"/>
      <c r="G20" s="4">
        <v>322.678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</row>
    <row r="21" spans="2:47" x14ac:dyDescent="0.25">
      <c r="B21" t="s">
        <v>52</v>
      </c>
      <c r="C21" s="4">
        <f t="shared" ref="C21:F21" si="5">+C19-C20</f>
        <v>0</v>
      </c>
      <c r="D21" s="4">
        <f t="shared" si="5"/>
        <v>0</v>
      </c>
      <c r="E21" s="4">
        <f t="shared" si="5"/>
        <v>579.8309999999999</v>
      </c>
      <c r="F21" s="4">
        <f t="shared" si="5"/>
        <v>0</v>
      </c>
      <c r="G21" s="4">
        <f>+G19-G20</f>
        <v>637.43399999999997</v>
      </c>
      <c r="H21" s="4">
        <f t="shared" ref="H21" si="6">+H19-H20</f>
        <v>0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</row>
    <row r="22" spans="2:47" x14ac:dyDescent="0.25">
      <c r="B22" t="s">
        <v>53</v>
      </c>
      <c r="C22" s="4"/>
      <c r="D22" s="4"/>
      <c r="E22" s="4">
        <v>415.79199999999997</v>
      </c>
      <c r="F22" s="4"/>
      <c r="G22" s="4">
        <v>497.61200000000002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</row>
    <row r="23" spans="2:47" x14ac:dyDescent="0.25">
      <c r="B23" t="s">
        <v>54</v>
      </c>
      <c r="C23" s="4"/>
      <c r="D23" s="4"/>
      <c r="E23" s="4">
        <v>47.53</v>
      </c>
      <c r="F23" s="4"/>
      <c r="G23" s="4">
        <v>66.751000000000005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</row>
    <row r="24" spans="2:47" x14ac:dyDescent="0.25">
      <c r="B24" t="s">
        <v>55</v>
      </c>
      <c r="C24" s="4">
        <f t="shared" ref="C24:F24" si="7">+C21-C22-C23</f>
        <v>0</v>
      </c>
      <c r="D24" s="4">
        <f t="shared" si="7"/>
        <v>0</v>
      </c>
      <c r="E24" s="4">
        <f t="shared" si="7"/>
        <v>116.50899999999993</v>
      </c>
      <c r="F24" s="4">
        <f t="shared" si="7"/>
        <v>0</v>
      </c>
      <c r="G24" s="4">
        <f>+G21-G22-G23</f>
        <v>73.070999999999941</v>
      </c>
      <c r="H24" s="4">
        <f t="shared" ref="H24" si="8">+H21-H22-H23</f>
        <v>0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</row>
    <row r="25" spans="2:47" x14ac:dyDescent="0.25">
      <c r="B25" t="s">
        <v>56</v>
      </c>
      <c r="C25" s="4"/>
      <c r="D25" s="4"/>
      <c r="E25" s="4">
        <v>15.601000000000001</v>
      </c>
      <c r="F25" s="4"/>
      <c r="G25" s="4">
        <v>12.106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</row>
    <row r="26" spans="2:47" x14ac:dyDescent="0.25">
      <c r="B26" t="s">
        <v>57</v>
      </c>
      <c r="C26" s="4"/>
      <c r="D26" s="4"/>
      <c r="E26" s="4">
        <v>44.591999999999999</v>
      </c>
      <c r="F26" s="4"/>
      <c r="G26" s="4">
        <v>29.266999999999999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</row>
    <row r="27" spans="2:47" x14ac:dyDescent="0.25">
      <c r="B27" t="s">
        <v>58</v>
      </c>
      <c r="C27" s="4"/>
      <c r="D27" s="4"/>
      <c r="E27" s="4">
        <v>7.0030000000000001</v>
      </c>
      <c r="F27" s="4"/>
      <c r="G27" s="4">
        <v>7.6840000000000002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</row>
    <row r="28" spans="2:47" x14ac:dyDescent="0.25">
      <c r="B28" t="s">
        <v>59</v>
      </c>
      <c r="C28" s="4"/>
      <c r="D28" s="4"/>
      <c r="E28" s="4">
        <v>-2.2370000000000001</v>
      </c>
      <c r="F28" s="4"/>
      <c r="G28" s="4">
        <v>0.314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</row>
    <row r="29" spans="2:47" x14ac:dyDescent="0.25">
      <c r="B29" t="s">
        <v>60</v>
      </c>
      <c r="C29" s="4">
        <f t="shared" ref="C29:F29" si="9">+C24+C25-C26-C27+C28</f>
        <v>0</v>
      </c>
      <c r="D29" s="4">
        <f t="shared" si="9"/>
        <v>0</v>
      </c>
      <c r="E29" s="4">
        <f t="shared" si="9"/>
        <v>78.277999999999935</v>
      </c>
      <c r="F29" s="4">
        <f t="shared" si="9"/>
        <v>0</v>
      </c>
      <c r="G29" s="4">
        <f>+G24+G25-G26-G27+G28</f>
        <v>48.539999999999942</v>
      </c>
      <c r="H29" s="4">
        <f t="shared" ref="H29" si="10">+H24+H25-H26-H27+H28</f>
        <v>0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</row>
    <row r="30" spans="2:47" x14ac:dyDescent="0.25">
      <c r="B30" t="s">
        <v>61</v>
      </c>
      <c r="C30" s="4"/>
      <c r="D30" s="4"/>
      <c r="E30" s="4">
        <v>26.161999999999999</v>
      </c>
      <c r="F30" s="4"/>
      <c r="G30" s="4">
        <v>17.218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</row>
    <row r="31" spans="2:47" x14ac:dyDescent="0.25">
      <c r="B31" t="s">
        <v>62</v>
      </c>
      <c r="C31" s="4">
        <f t="shared" ref="C31:F31" si="11">+C29-C30</f>
        <v>0</v>
      </c>
      <c r="D31" s="4">
        <f t="shared" si="11"/>
        <v>0</v>
      </c>
      <c r="E31" s="4">
        <f t="shared" si="11"/>
        <v>52.115999999999936</v>
      </c>
      <c r="F31" s="4">
        <f t="shared" si="11"/>
        <v>0</v>
      </c>
      <c r="G31" s="4">
        <f>+G29-G30</f>
        <v>31.321999999999942</v>
      </c>
      <c r="H31" s="4">
        <f t="shared" ref="H31" si="12">+H29-H30</f>
        <v>0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</row>
    <row r="32" spans="2:47" x14ac:dyDescent="0.25">
      <c r="B32" t="s">
        <v>63</v>
      </c>
      <c r="C32" s="4"/>
      <c r="D32" s="4"/>
      <c r="E32" s="4">
        <v>6.149</v>
      </c>
      <c r="F32" s="4"/>
      <c r="G32" s="4">
        <v>6.2469999999999999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</row>
    <row r="33" spans="2:47" x14ac:dyDescent="0.25">
      <c r="B33" t="s">
        <v>64</v>
      </c>
      <c r="C33" s="4">
        <f t="shared" ref="C33:F33" si="13">+C31-C32</f>
        <v>0</v>
      </c>
      <c r="D33" s="4">
        <f t="shared" si="13"/>
        <v>0</v>
      </c>
      <c r="E33" s="4">
        <f t="shared" si="13"/>
        <v>45.966999999999935</v>
      </c>
      <c r="F33" s="4">
        <f t="shared" si="13"/>
        <v>0</v>
      </c>
      <c r="G33" s="4">
        <f>+G31-G32</f>
        <v>25.074999999999942</v>
      </c>
      <c r="H33" s="4">
        <f t="shared" ref="H33" si="14">+H31-H32</f>
        <v>0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</row>
    <row r="34" spans="2:47" x14ac:dyDescent="0.25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</row>
    <row r="35" spans="2:47" x14ac:dyDescent="0.25">
      <c r="B35" t="s">
        <v>74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</row>
    <row r="36" spans="2:47" x14ac:dyDescent="0.25">
      <c r="B36" t="s">
        <v>3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</row>
    <row r="37" spans="2:47" x14ac:dyDescent="0.25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</row>
    <row r="38" spans="2:47" x14ac:dyDescent="0.25">
      <c r="B38" t="s">
        <v>75</v>
      </c>
      <c r="C38" s="4"/>
      <c r="D38" s="4"/>
      <c r="E38" s="4"/>
      <c r="F38" s="4"/>
      <c r="G38" s="4"/>
      <c r="H38" s="4"/>
      <c r="I38" s="4"/>
      <c r="J38" s="4"/>
      <c r="K38" s="21" t="e">
        <f t="shared" ref="K38:P38" si="15">+K11/J11-1</f>
        <v>#DIV/0!</v>
      </c>
      <c r="L38" s="21" t="e">
        <f t="shared" si="15"/>
        <v>#DIV/0!</v>
      </c>
      <c r="M38" s="21" t="e">
        <f t="shared" si="15"/>
        <v>#DIV/0!</v>
      </c>
      <c r="N38" s="21" t="e">
        <f t="shared" si="15"/>
        <v>#DIV/0!</v>
      </c>
      <c r="O38" s="21" t="e">
        <f t="shared" si="15"/>
        <v>#DIV/0!</v>
      </c>
      <c r="P38" s="21">
        <f t="shared" si="15"/>
        <v>1.7660044150110465E-2</v>
      </c>
      <c r="Q38" s="21">
        <f>+Q11/P11-1</f>
        <v>-1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</row>
    <row r="39" spans="2:47" x14ac:dyDescent="0.25">
      <c r="B39" t="s">
        <v>65</v>
      </c>
      <c r="C39" s="4"/>
      <c r="D39" s="4"/>
      <c r="E39" s="4"/>
      <c r="F39" s="4"/>
      <c r="G39" s="21">
        <f>+G14/E14-1</f>
        <v>4.5717959280941578E-2</v>
      </c>
      <c r="H39" s="4"/>
      <c r="I39" s="4"/>
      <c r="J39" s="4"/>
      <c r="K39" s="21" t="e">
        <f t="shared" ref="K39:L39" si="16">+K14/J14-1</f>
        <v>#DIV/0!</v>
      </c>
      <c r="L39" s="21" t="e">
        <f t="shared" si="16"/>
        <v>#DIV/0!</v>
      </c>
      <c r="M39" s="21" t="e">
        <f t="shared" ref="M39:N39" si="17">+M14/L14-1</f>
        <v>#DIV/0!</v>
      </c>
      <c r="N39" s="21" t="e">
        <f t="shared" si="17"/>
        <v>#DIV/0!</v>
      </c>
      <c r="O39" s="21" t="e">
        <f t="shared" ref="O39:Q43" si="18">+O14/N14-1</f>
        <v>#DIV/0!</v>
      </c>
      <c r="P39" s="21">
        <f t="shared" si="18"/>
        <v>4.8879170718825193E-2</v>
      </c>
      <c r="Q39" s="21">
        <f t="shared" si="18"/>
        <v>-1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</row>
    <row r="40" spans="2:47" x14ac:dyDescent="0.25">
      <c r="B40" t="s">
        <v>66</v>
      </c>
      <c r="C40" s="4"/>
      <c r="D40" s="4"/>
      <c r="E40" s="4"/>
      <c r="F40" s="4"/>
      <c r="G40" s="21">
        <f t="shared" ref="G40:G44" si="19">+G15/E15-1</f>
        <v>-0.19439384202057486</v>
      </c>
      <c r="H40" s="4"/>
      <c r="I40" s="4"/>
      <c r="J40" s="4"/>
      <c r="K40" s="21" t="e">
        <f t="shared" ref="K40:L40" si="20">+K15/J15-1</f>
        <v>#DIV/0!</v>
      </c>
      <c r="L40" s="21" t="e">
        <f t="shared" si="20"/>
        <v>#DIV/0!</v>
      </c>
      <c r="M40" s="21" t="e">
        <f t="shared" ref="M40:N40" si="21">+M15/L15-1</f>
        <v>#DIV/0!</v>
      </c>
      <c r="N40" s="21" t="e">
        <f t="shared" si="21"/>
        <v>#DIV/0!</v>
      </c>
      <c r="O40" s="21" t="e">
        <f t="shared" si="18"/>
        <v>#DIV/0!</v>
      </c>
      <c r="P40" s="21">
        <f t="shared" si="18"/>
        <v>-0.16833064665310127</v>
      </c>
      <c r="Q40" s="21">
        <f t="shared" si="18"/>
        <v>-1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</row>
    <row r="41" spans="2:47" x14ac:dyDescent="0.25">
      <c r="B41" t="s">
        <v>67</v>
      </c>
      <c r="C41" s="4"/>
      <c r="D41" s="4"/>
      <c r="E41" s="4"/>
      <c r="F41" s="4"/>
      <c r="G41" s="21">
        <f t="shared" si="19"/>
        <v>1.3196594548152776</v>
      </c>
      <c r="H41" s="4"/>
      <c r="I41" s="4"/>
      <c r="J41" s="4"/>
      <c r="K41" s="21" t="e">
        <f t="shared" ref="K41:L41" si="22">+K16/J16-1</f>
        <v>#DIV/0!</v>
      </c>
      <c r="L41" s="21" t="e">
        <f t="shared" si="22"/>
        <v>#DIV/0!</v>
      </c>
      <c r="M41" s="21" t="e">
        <f t="shared" ref="M41:N41" si="23">+M16/L16-1</f>
        <v>#DIV/0!</v>
      </c>
      <c r="N41" s="21" t="e">
        <f t="shared" si="23"/>
        <v>#DIV/0!</v>
      </c>
      <c r="O41" s="21" t="e">
        <f t="shared" si="18"/>
        <v>#DIV/0!</v>
      </c>
      <c r="P41" s="21">
        <f t="shared" si="18"/>
        <v>0.33534014630770481</v>
      </c>
      <c r="Q41" s="21">
        <f t="shared" si="18"/>
        <v>-1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</row>
    <row r="42" spans="2:47" x14ac:dyDescent="0.25">
      <c r="B42" t="s">
        <v>68</v>
      </c>
      <c r="C42" s="4"/>
      <c r="D42" s="4"/>
      <c r="E42" s="4"/>
      <c r="F42" s="4"/>
      <c r="G42" s="21">
        <f t="shared" si="19"/>
        <v>-1.69148237354938E-2</v>
      </c>
      <c r="H42" s="4"/>
      <c r="I42" s="4"/>
      <c r="J42" s="4"/>
      <c r="K42" s="21" t="e">
        <f t="shared" ref="K42:L42" si="24">+K17/J17-1</f>
        <v>#DIV/0!</v>
      </c>
      <c r="L42" s="21" t="e">
        <f t="shared" si="24"/>
        <v>#DIV/0!</v>
      </c>
      <c r="M42" s="21" t="e">
        <f t="shared" ref="M42:N42" si="25">+M17/L17-1</f>
        <v>#DIV/0!</v>
      </c>
      <c r="N42" s="21" t="e">
        <f t="shared" si="25"/>
        <v>#DIV/0!</v>
      </c>
      <c r="O42" s="21" t="e">
        <f t="shared" si="18"/>
        <v>#DIV/0!</v>
      </c>
      <c r="P42" s="21">
        <f t="shared" si="18"/>
        <v>-8.4994635264196705E-2</v>
      </c>
      <c r="Q42" s="21">
        <f t="shared" si="18"/>
        <v>-1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</row>
    <row r="43" spans="2:47" x14ac:dyDescent="0.25">
      <c r="B43" t="s">
        <v>69</v>
      </c>
      <c r="C43" s="4"/>
      <c r="D43" s="4"/>
      <c r="E43" s="4"/>
      <c r="F43" s="4"/>
      <c r="G43" s="21">
        <f t="shared" si="19"/>
        <v>-0.60428200203366855</v>
      </c>
      <c r="H43" s="4"/>
      <c r="I43" s="4"/>
      <c r="J43" s="4"/>
      <c r="K43" s="21" t="e">
        <f t="shared" ref="K43:L43" si="26">+K18/J18-1</f>
        <v>#DIV/0!</v>
      </c>
      <c r="L43" s="21" t="e">
        <f t="shared" si="26"/>
        <v>#DIV/0!</v>
      </c>
      <c r="M43" s="21" t="e">
        <f t="shared" ref="M43:N43" si="27">+M18/L18-1</f>
        <v>#DIV/0!</v>
      </c>
      <c r="N43" s="21" t="e">
        <f t="shared" si="27"/>
        <v>#DIV/0!</v>
      </c>
      <c r="O43" s="21" t="e">
        <f t="shared" si="18"/>
        <v>#DIV/0!</v>
      </c>
      <c r="P43" s="21">
        <f t="shared" si="18"/>
        <v>-0.48405296870332881</v>
      </c>
      <c r="Q43" s="21">
        <f t="shared" si="18"/>
        <v>-1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</row>
    <row r="44" spans="2:47" x14ac:dyDescent="0.25">
      <c r="B44" t="s">
        <v>70</v>
      </c>
      <c r="C44" s="4"/>
      <c r="D44" s="4"/>
      <c r="E44" s="4"/>
      <c r="F44" s="4"/>
      <c r="G44" s="21">
        <f t="shared" si="19"/>
        <v>6.31774889569785E-2</v>
      </c>
      <c r="H44" s="4"/>
      <c r="I44" s="4"/>
      <c r="J44" s="4"/>
      <c r="K44" s="21" t="e">
        <f t="shared" ref="K44:L44" si="28">+K19/J19-1</f>
        <v>#DIV/0!</v>
      </c>
      <c r="L44" s="21" t="e">
        <f t="shared" si="28"/>
        <v>#DIV/0!</v>
      </c>
      <c r="M44" s="21" t="e">
        <f t="shared" ref="M44:N44" si="29">+M19/L19-1</f>
        <v>#DIV/0!</v>
      </c>
      <c r="N44" s="21" t="e">
        <f t="shared" si="29"/>
        <v>#DIV/0!</v>
      </c>
      <c r="O44" s="21" t="e">
        <f>+O19/N19-1</f>
        <v>#DIV/0!</v>
      </c>
      <c r="P44" s="21">
        <f t="shared" ref="P44:Q44" si="30">+P19/O19-1</f>
        <v>2.2103920665732302E-2</v>
      </c>
      <c r="Q44" s="21">
        <f t="shared" si="30"/>
        <v>-1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</row>
    <row r="45" spans="2:47" x14ac:dyDescent="0.25">
      <c r="B45" t="s">
        <v>71</v>
      </c>
      <c r="C45" s="21" t="e">
        <f t="shared" ref="C45:F45" si="31">+C21/C19</f>
        <v>#DIV/0!</v>
      </c>
      <c r="D45" s="21" t="e">
        <f t="shared" si="31"/>
        <v>#DIV/0!</v>
      </c>
      <c r="E45" s="21">
        <f t="shared" si="31"/>
        <v>0.64207432736952952</v>
      </c>
      <c r="F45" s="21" t="e">
        <f t="shared" si="31"/>
        <v>#DIV/0!</v>
      </c>
      <c r="G45" s="21">
        <f>+G21/G19</f>
        <v>0.66391629309913847</v>
      </c>
      <c r="H45" s="21" t="e">
        <f t="shared" ref="H45:Q45" si="32">+H21/H19</f>
        <v>#DIV/0!</v>
      </c>
      <c r="I45" s="4"/>
      <c r="J45" s="21" t="e">
        <f t="shared" si="32"/>
        <v>#DIV/0!</v>
      </c>
      <c r="K45" s="21" t="e">
        <f t="shared" ref="K45:L45" si="33">+K21/K19</f>
        <v>#DIV/0!</v>
      </c>
      <c r="L45" s="21" t="e">
        <f t="shared" si="33"/>
        <v>#DIV/0!</v>
      </c>
      <c r="M45" s="21" t="e">
        <f t="shared" si="32"/>
        <v>#DIV/0!</v>
      </c>
      <c r="N45" s="21" t="e">
        <f t="shared" si="32"/>
        <v>#DIV/0!</v>
      </c>
      <c r="O45" s="21">
        <f t="shared" si="32"/>
        <v>0</v>
      </c>
      <c r="P45" s="21">
        <f t="shared" si="32"/>
        <v>0</v>
      </c>
      <c r="Q45" s="21" t="e">
        <f t="shared" si="32"/>
        <v>#DIV/0!</v>
      </c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</row>
    <row r="46" spans="2:47" x14ac:dyDescent="0.25">
      <c r="B46" t="s">
        <v>72</v>
      </c>
      <c r="C46" s="21" t="e">
        <f t="shared" ref="C46:F46" si="34">+C24/C19</f>
        <v>#DIV/0!</v>
      </c>
      <c r="D46" s="21" t="e">
        <f t="shared" si="34"/>
        <v>#DIV/0!</v>
      </c>
      <c r="E46" s="21">
        <f t="shared" si="34"/>
        <v>0.12901593362116975</v>
      </c>
      <c r="F46" s="21" t="e">
        <f t="shared" si="34"/>
        <v>#DIV/0!</v>
      </c>
      <c r="G46" s="21">
        <f>+G24/G19</f>
        <v>7.6106745879647317E-2</v>
      </c>
      <c r="H46" s="21" t="e">
        <f t="shared" ref="H46:Q46" si="35">+H24/H19</f>
        <v>#DIV/0!</v>
      </c>
      <c r="I46" s="4"/>
      <c r="J46" s="21" t="e">
        <f t="shared" si="35"/>
        <v>#DIV/0!</v>
      </c>
      <c r="K46" s="21" t="e">
        <f t="shared" ref="K46:L46" si="36">+K24/K19</f>
        <v>#DIV/0!</v>
      </c>
      <c r="L46" s="21" t="e">
        <f t="shared" si="36"/>
        <v>#DIV/0!</v>
      </c>
      <c r="M46" s="21" t="e">
        <f t="shared" si="35"/>
        <v>#DIV/0!</v>
      </c>
      <c r="N46" s="21" t="e">
        <f t="shared" si="35"/>
        <v>#DIV/0!</v>
      </c>
      <c r="O46" s="21">
        <f t="shared" si="35"/>
        <v>0</v>
      </c>
      <c r="P46" s="21">
        <f t="shared" si="35"/>
        <v>0</v>
      </c>
      <c r="Q46" s="21" t="e">
        <f t="shared" si="35"/>
        <v>#DIV/0!</v>
      </c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</row>
    <row r="47" spans="2:47" x14ac:dyDescent="0.25">
      <c r="B47" t="s">
        <v>73</v>
      </c>
      <c r="C47" s="21" t="e">
        <f t="shared" ref="C47:F47" si="37">+C32/C31</f>
        <v>#DIV/0!</v>
      </c>
      <c r="D47" s="21" t="e">
        <f t="shared" si="37"/>
        <v>#DIV/0!</v>
      </c>
      <c r="E47" s="21">
        <f t="shared" si="37"/>
        <v>0.11798679867986814</v>
      </c>
      <c r="F47" s="21" t="e">
        <f t="shared" si="37"/>
        <v>#DIV/0!</v>
      </c>
      <c r="G47" s="21">
        <f>+G32/G31</f>
        <v>0.19944447991826866</v>
      </c>
      <c r="H47" s="21" t="e">
        <f t="shared" ref="H47:Q47" si="38">+H32/H31</f>
        <v>#DIV/0!</v>
      </c>
      <c r="I47" s="4"/>
      <c r="J47" s="21" t="e">
        <f t="shared" si="38"/>
        <v>#DIV/0!</v>
      </c>
      <c r="K47" s="21" t="e">
        <f t="shared" ref="K47:L47" si="39">+K32/K31</f>
        <v>#DIV/0!</v>
      </c>
      <c r="L47" s="21" t="e">
        <f t="shared" si="39"/>
        <v>#DIV/0!</v>
      </c>
      <c r="M47" s="21" t="e">
        <f t="shared" si="38"/>
        <v>#DIV/0!</v>
      </c>
      <c r="N47" s="21" t="e">
        <f t="shared" si="38"/>
        <v>#DIV/0!</v>
      </c>
      <c r="O47" s="21" t="e">
        <f t="shared" si="38"/>
        <v>#DIV/0!</v>
      </c>
      <c r="P47" s="21" t="e">
        <f t="shared" si="38"/>
        <v>#DIV/0!</v>
      </c>
      <c r="Q47" s="21" t="e">
        <f t="shared" si="38"/>
        <v>#DIV/0!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</row>
    <row r="48" spans="2:47" x14ac:dyDescent="0.25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</row>
    <row r="49" spans="3:47" x14ac:dyDescent="0.25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</row>
    <row r="50" spans="3:47" x14ac:dyDescent="0.2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</row>
    <row r="51" spans="3:47" x14ac:dyDescent="0.2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</row>
    <row r="52" spans="3:47" x14ac:dyDescent="0.2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</row>
    <row r="53" spans="3:47" x14ac:dyDescent="0.2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</row>
    <row r="54" spans="3:47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</row>
    <row r="55" spans="3:47" x14ac:dyDescent="0.2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</row>
    <row r="56" spans="3:47" x14ac:dyDescent="0.2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</row>
    <row r="57" spans="3:47" x14ac:dyDescent="0.25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</row>
    <row r="58" spans="3:47" x14ac:dyDescent="0.2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</row>
    <row r="59" spans="3:47" x14ac:dyDescent="0.25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</row>
    <row r="60" spans="3:47" x14ac:dyDescent="0.25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</row>
    <row r="61" spans="3:47" x14ac:dyDescent="0.25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</row>
    <row r="62" spans="3:47" x14ac:dyDescent="0.25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</row>
    <row r="63" spans="3:47" x14ac:dyDescent="0.25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</row>
    <row r="64" spans="3:47" x14ac:dyDescent="0.25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</row>
    <row r="65" spans="3:47" x14ac:dyDescent="0.25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</row>
    <row r="66" spans="3:47" x14ac:dyDescent="0.25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</row>
    <row r="67" spans="3:47" x14ac:dyDescent="0.25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</row>
    <row r="68" spans="3:47" x14ac:dyDescent="0.25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</row>
    <row r="69" spans="3:47" x14ac:dyDescent="0.2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</row>
    <row r="70" spans="3:47" x14ac:dyDescent="0.2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</row>
    <row r="71" spans="3:47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</row>
    <row r="72" spans="3:47" x14ac:dyDescent="0.25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</row>
    <row r="73" spans="3:47" x14ac:dyDescent="0.25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</row>
    <row r="74" spans="3:47" x14ac:dyDescent="0.25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</row>
    <row r="75" spans="3:47" x14ac:dyDescent="0.2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</row>
    <row r="76" spans="3:47" x14ac:dyDescent="0.25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</row>
    <row r="77" spans="3:47" x14ac:dyDescent="0.25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</row>
    <row r="78" spans="3:47" x14ac:dyDescent="0.25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</row>
    <row r="79" spans="3:47" x14ac:dyDescent="0.25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</row>
    <row r="80" spans="3:47" x14ac:dyDescent="0.25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</row>
    <row r="81" spans="3:47" x14ac:dyDescent="0.25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</row>
    <row r="82" spans="3:47" x14ac:dyDescent="0.25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</row>
    <row r="83" spans="3:47" x14ac:dyDescent="0.25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</row>
    <row r="84" spans="3:47" x14ac:dyDescent="0.25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</row>
    <row r="85" spans="3:47" x14ac:dyDescent="0.25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</row>
    <row r="86" spans="3:47" x14ac:dyDescent="0.25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</row>
    <row r="87" spans="3:47" x14ac:dyDescent="0.25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</row>
    <row r="88" spans="3:47" x14ac:dyDescent="0.25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</row>
    <row r="89" spans="3:47" x14ac:dyDescent="0.25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</row>
    <row r="90" spans="3:47" x14ac:dyDescent="0.25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</row>
    <row r="91" spans="3:47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</row>
    <row r="92" spans="3:47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</row>
    <row r="93" spans="3:47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</row>
    <row r="94" spans="3:47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</row>
    <row r="95" spans="3:47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</row>
    <row r="96" spans="3:47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</row>
    <row r="97" spans="3:47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</row>
    <row r="98" spans="3:47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</row>
    <row r="99" spans="3:47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</row>
    <row r="100" spans="3:47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</row>
    <row r="101" spans="3:47" x14ac:dyDescent="0.25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</row>
    <row r="102" spans="3:47" x14ac:dyDescent="0.25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</row>
    <row r="103" spans="3:47" x14ac:dyDescent="0.25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</row>
    <row r="104" spans="3:47" x14ac:dyDescent="0.25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</row>
    <row r="105" spans="3:47" x14ac:dyDescent="0.25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</row>
    <row r="106" spans="3:47" x14ac:dyDescent="0.25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</row>
    <row r="107" spans="3:47" x14ac:dyDescent="0.25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</row>
    <row r="108" spans="3:47" x14ac:dyDescent="0.25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</row>
    <row r="109" spans="3:47" x14ac:dyDescent="0.25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</row>
    <row r="110" spans="3:47" x14ac:dyDescent="0.25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</row>
    <row r="111" spans="3:47" x14ac:dyDescent="0.25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</row>
    <row r="112" spans="3:47" x14ac:dyDescent="0.25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</row>
    <row r="113" spans="3:47" x14ac:dyDescent="0.25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</row>
    <row r="114" spans="3:47" x14ac:dyDescent="0.25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</row>
    <row r="115" spans="3:47" x14ac:dyDescent="0.25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</row>
    <row r="116" spans="3:47" x14ac:dyDescent="0.25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</row>
    <row r="117" spans="3:47" x14ac:dyDescent="0.25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</row>
    <row r="118" spans="3:47" x14ac:dyDescent="0.25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</row>
    <row r="119" spans="3:47" x14ac:dyDescent="0.25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</row>
    <row r="120" spans="3:47" x14ac:dyDescent="0.25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</row>
    <row r="121" spans="3:47" x14ac:dyDescent="0.25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</row>
    <row r="122" spans="3:47" x14ac:dyDescent="0.25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</row>
    <row r="123" spans="3:47" x14ac:dyDescent="0.25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</row>
    <row r="124" spans="3:47" x14ac:dyDescent="0.25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</row>
    <row r="125" spans="3:47" x14ac:dyDescent="0.25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</row>
    <row r="126" spans="3:47" x14ac:dyDescent="0.25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</row>
    <row r="127" spans="3:47" x14ac:dyDescent="0.25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</row>
    <row r="128" spans="3:47" x14ac:dyDescent="0.25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</row>
    <row r="129" spans="3:47" x14ac:dyDescent="0.25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</row>
    <row r="130" spans="3:47" x14ac:dyDescent="0.25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</row>
    <row r="131" spans="3:47" x14ac:dyDescent="0.25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</row>
    <row r="132" spans="3:47" x14ac:dyDescent="0.25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</row>
    <row r="133" spans="3:47" x14ac:dyDescent="0.25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</row>
    <row r="134" spans="3:47" x14ac:dyDescent="0.25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</row>
    <row r="135" spans="3:47" x14ac:dyDescent="0.25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</row>
    <row r="136" spans="3:47" x14ac:dyDescent="0.25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</row>
    <row r="137" spans="3:47" x14ac:dyDescent="0.25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</row>
    <row r="138" spans="3:47" x14ac:dyDescent="0.25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</row>
    <row r="139" spans="3:47" x14ac:dyDescent="0.25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</row>
    <row r="140" spans="3:47" x14ac:dyDescent="0.25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</row>
    <row r="141" spans="3:47" x14ac:dyDescent="0.25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</row>
    <row r="142" spans="3:47" x14ac:dyDescent="0.25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</row>
    <row r="143" spans="3:47" x14ac:dyDescent="0.25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</row>
    <row r="144" spans="3:47" x14ac:dyDescent="0.25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</row>
    <row r="145" spans="3:47" x14ac:dyDescent="0.25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</row>
    <row r="146" spans="3:47" x14ac:dyDescent="0.25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</row>
    <row r="147" spans="3:47" x14ac:dyDescent="0.25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</row>
    <row r="148" spans="3:47" x14ac:dyDescent="0.25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</row>
    <row r="149" spans="3:47" x14ac:dyDescent="0.25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</row>
    <row r="150" spans="3:47" x14ac:dyDescent="0.25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</row>
    <row r="151" spans="3:47" x14ac:dyDescent="0.25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</row>
    <row r="152" spans="3:47" x14ac:dyDescent="0.25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</row>
    <row r="153" spans="3:47" x14ac:dyDescent="0.25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</row>
    <row r="154" spans="3:47" x14ac:dyDescent="0.25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</row>
    <row r="155" spans="3:47" x14ac:dyDescent="0.25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</row>
    <row r="156" spans="3:47" x14ac:dyDescent="0.25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</row>
    <row r="157" spans="3:47" x14ac:dyDescent="0.25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</row>
    <row r="158" spans="3:47" x14ac:dyDescent="0.25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</row>
    <row r="159" spans="3:47" x14ac:dyDescent="0.25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</row>
    <row r="160" spans="3:47" x14ac:dyDescent="0.25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</row>
    <row r="161" spans="3:47" x14ac:dyDescent="0.25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</row>
    <row r="162" spans="3:47" x14ac:dyDescent="0.25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</row>
    <row r="163" spans="3:47" x14ac:dyDescent="0.25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</row>
    <row r="164" spans="3:47" x14ac:dyDescent="0.25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</row>
    <row r="165" spans="3:47" x14ac:dyDescent="0.25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</row>
    <row r="166" spans="3:47" x14ac:dyDescent="0.25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</row>
    <row r="167" spans="3:47" x14ac:dyDescent="0.25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</row>
    <row r="168" spans="3:47" x14ac:dyDescent="0.25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</row>
    <row r="169" spans="3:47" x14ac:dyDescent="0.25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</row>
    <row r="170" spans="3:47" x14ac:dyDescent="0.25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</row>
    <row r="171" spans="3:47" x14ac:dyDescent="0.25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</row>
    <row r="172" spans="3:47" x14ac:dyDescent="0.25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</row>
    <row r="173" spans="3:47" x14ac:dyDescent="0.25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</row>
    <row r="174" spans="3:47" x14ac:dyDescent="0.25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</row>
    <row r="175" spans="3:47" x14ac:dyDescent="0.25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</row>
    <row r="176" spans="3:47" x14ac:dyDescent="0.25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</row>
    <row r="177" spans="3:47" x14ac:dyDescent="0.25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</row>
    <row r="178" spans="3:47" x14ac:dyDescent="0.25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</row>
    <row r="179" spans="3:47" x14ac:dyDescent="0.25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</row>
    <row r="180" spans="3:47" x14ac:dyDescent="0.25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</row>
    <row r="181" spans="3:47" x14ac:dyDescent="0.25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</row>
    <row r="182" spans="3:47" x14ac:dyDescent="0.25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</row>
    <row r="183" spans="3:47" x14ac:dyDescent="0.25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</row>
    <row r="184" spans="3:47" x14ac:dyDescent="0.25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</row>
    <row r="185" spans="3:47" x14ac:dyDescent="0.25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</row>
    <row r="186" spans="3:47" x14ac:dyDescent="0.25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</row>
    <row r="187" spans="3:47" x14ac:dyDescent="0.25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</row>
    <row r="188" spans="3:47" x14ac:dyDescent="0.25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</row>
    <row r="189" spans="3:47" x14ac:dyDescent="0.25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</row>
    <row r="190" spans="3:47" x14ac:dyDescent="0.25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</row>
    <row r="191" spans="3:47" x14ac:dyDescent="0.25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</row>
    <row r="192" spans="3:47" x14ac:dyDescent="0.25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</row>
    <row r="193" spans="3:47" x14ac:dyDescent="0.25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</row>
    <row r="194" spans="3:47" x14ac:dyDescent="0.25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</row>
    <row r="195" spans="3:47" x14ac:dyDescent="0.25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</row>
    <row r="196" spans="3:47" x14ac:dyDescent="0.25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</row>
    <row r="197" spans="3:47" x14ac:dyDescent="0.25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</row>
    <row r="198" spans="3:47" x14ac:dyDescent="0.25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</row>
    <row r="199" spans="3:47" x14ac:dyDescent="0.25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</row>
    <row r="200" spans="3:47" x14ac:dyDescent="0.25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</row>
    <row r="201" spans="3:47" x14ac:dyDescent="0.25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</row>
    <row r="202" spans="3:47" x14ac:dyDescent="0.25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</row>
    <row r="203" spans="3:47" x14ac:dyDescent="0.25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</row>
    <row r="204" spans="3:47" x14ac:dyDescent="0.25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</row>
    <row r="205" spans="3:47" x14ac:dyDescent="0.25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</row>
    <row r="206" spans="3:47" x14ac:dyDescent="0.25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</row>
    <row r="207" spans="3:47" x14ac:dyDescent="0.25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</row>
    <row r="208" spans="3:47" x14ac:dyDescent="0.25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</row>
    <row r="209" spans="3:47" x14ac:dyDescent="0.25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</row>
    <row r="210" spans="3:47" x14ac:dyDescent="0.25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</row>
    <row r="211" spans="3:47" x14ac:dyDescent="0.25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</row>
    <row r="212" spans="3:47" x14ac:dyDescent="0.25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</row>
    <row r="213" spans="3:47" x14ac:dyDescent="0.25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</row>
    <row r="214" spans="3:47" x14ac:dyDescent="0.25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</row>
    <row r="215" spans="3:47" x14ac:dyDescent="0.25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</row>
    <row r="216" spans="3:47" x14ac:dyDescent="0.25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</row>
    <row r="217" spans="3:47" x14ac:dyDescent="0.25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</row>
    <row r="218" spans="3:47" x14ac:dyDescent="0.25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</row>
    <row r="219" spans="3:47" x14ac:dyDescent="0.25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</row>
    <row r="220" spans="3:47" x14ac:dyDescent="0.25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</row>
    <row r="221" spans="3:47" x14ac:dyDescent="0.25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</row>
    <row r="222" spans="3:47" x14ac:dyDescent="0.25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</row>
    <row r="223" spans="3:47" x14ac:dyDescent="0.25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</row>
    <row r="224" spans="3:47" x14ac:dyDescent="0.25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</row>
    <row r="225" spans="3:47" x14ac:dyDescent="0.25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</row>
    <row r="226" spans="3:47" x14ac:dyDescent="0.25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</row>
    <row r="227" spans="3:47" x14ac:dyDescent="0.25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</row>
    <row r="228" spans="3:47" x14ac:dyDescent="0.25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</row>
    <row r="229" spans="3:47" x14ac:dyDescent="0.25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</row>
    <row r="230" spans="3:47" x14ac:dyDescent="0.25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</row>
    <row r="231" spans="3:47" x14ac:dyDescent="0.25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</row>
    <row r="232" spans="3:47" x14ac:dyDescent="0.25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</row>
    <row r="233" spans="3:47" x14ac:dyDescent="0.25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</row>
    <row r="234" spans="3:47" x14ac:dyDescent="0.25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</row>
    <row r="235" spans="3:47" x14ac:dyDescent="0.25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</row>
    <row r="236" spans="3:47" x14ac:dyDescent="0.25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</row>
    <row r="237" spans="3:47" x14ac:dyDescent="0.25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</row>
    <row r="238" spans="3:47" x14ac:dyDescent="0.25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</row>
    <row r="239" spans="3:47" x14ac:dyDescent="0.25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</row>
    <row r="240" spans="3:47" x14ac:dyDescent="0.25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</row>
    <row r="241" spans="3:45" x14ac:dyDescent="0.25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</row>
    <row r="242" spans="3:45" x14ac:dyDescent="0.25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</row>
    <row r="243" spans="3:45" x14ac:dyDescent="0.25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</row>
    <row r="244" spans="3:45" x14ac:dyDescent="0.25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</row>
    <row r="245" spans="3:45" x14ac:dyDescent="0.25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</row>
    <row r="246" spans="3:45" x14ac:dyDescent="0.25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</row>
    <row r="247" spans="3:45" x14ac:dyDescent="0.25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</row>
    <row r="248" spans="3:45" x14ac:dyDescent="0.25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</row>
    <row r="249" spans="3:45" x14ac:dyDescent="0.25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</row>
    <row r="250" spans="3:45" x14ac:dyDescent="0.25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</row>
    <row r="251" spans="3:45" x14ac:dyDescent="0.25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</row>
    <row r="252" spans="3:45" x14ac:dyDescent="0.25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</row>
    <row r="253" spans="3:45" x14ac:dyDescent="0.25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</row>
    <row r="254" spans="3:45" x14ac:dyDescent="0.25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</row>
    <row r="255" spans="3:45" x14ac:dyDescent="0.25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</row>
    <row r="256" spans="3:45" x14ac:dyDescent="0.25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</row>
    <row r="257" spans="3:45" x14ac:dyDescent="0.25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</row>
    <row r="258" spans="3:45" x14ac:dyDescent="0.25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</row>
    <row r="259" spans="3:45" x14ac:dyDescent="0.25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</row>
    <row r="260" spans="3:45" x14ac:dyDescent="0.25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</row>
    <row r="261" spans="3:45" x14ac:dyDescent="0.25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</row>
    <row r="262" spans="3:45" x14ac:dyDescent="0.25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</row>
    <row r="263" spans="3:45" x14ac:dyDescent="0.25"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</row>
    <row r="264" spans="3:45" x14ac:dyDescent="0.25"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</row>
    <row r="265" spans="3:45" x14ac:dyDescent="0.25"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</row>
    <row r="266" spans="3:45" x14ac:dyDescent="0.25"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</row>
    <row r="267" spans="3:45" x14ac:dyDescent="0.25"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</row>
    <row r="268" spans="3:45" x14ac:dyDescent="0.25"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</row>
    <row r="269" spans="3:45" x14ac:dyDescent="0.25"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</row>
    <row r="270" spans="3:45" x14ac:dyDescent="0.25"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</row>
    <row r="271" spans="3:45" x14ac:dyDescent="0.25"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</row>
    <row r="272" spans="3:45" x14ac:dyDescent="0.25"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</row>
    <row r="273" spans="3:45" x14ac:dyDescent="0.25"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</row>
    <row r="274" spans="3:45" x14ac:dyDescent="0.25"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</row>
    <row r="275" spans="3:45" x14ac:dyDescent="0.25"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</row>
    <row r="276" spans="3:45" x14ac:dyDescent="0.25"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</row>
    <row r="277" spans="3:45" x14ac:dyDescent="0.25"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</row>
    <row r="278" spans="3:45" x14ac:dyDescent="0.25"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</row>
    <row r="279" spans="3:45" x14ac:dyDescent="0.25"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</row>
    <row r="280" spans="3:45" x14ac:dyDescent="0.25"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</row>
    <row r="281" spans="3:45" x14ac:dyDescent="0.25"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</row>
    <row r="282" spans="3:45" x14ac:dyDescent="0.25"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</row>
    <row r="283" spans="3:45" x14ac:dyDescent="0.25"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</row>
    <row r="284" spans="3:45" x14ac:dyDescent="0.25"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</row>
    <row r="285" spans="3:45" x14ac:dyDescent="0.25"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</row>
    <row r="286" spans="3:45" x14ac:dyDescent="0.25"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</row>
    <row r="287" spans="3:45" x14ac:dyDescent="0.25"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</row>
    <row r="288" spans="3:45" x14ac:dyDescent="0.25"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</row>
    <row r="289" spans="3:45" x14ac:dyDescent="0.25"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</row>
    <row r="290" spans="3:45" x14ac:dyDescent="0.25"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</row>
    <row r="291" spans="3:45" x14ac:dyDescent="0.25"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</row>
    <row r="292" spans="3:45" x14ac:dyDescent="0.25"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</row>
    <row r="293" spans="3:45" x14ac:dyDescent="0.25"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</row>
    <row r="294" spans="3:45" x14ac:dyDescent="0.25"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</row>
    <row r="295" spans="3:45" x14ac:dyDescent="0.25"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</row>
    <row r="296" spans="3:45" x14ac:dyDescent="0.25"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</row>
    <row r="297" spans="3:45" x14ac:dyDescent="0.25"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</row>
    <row r="298" spans="3:45" x14ac:dyDescent="0.25"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</row>
    <row r="299" spans="3:45" x14ac:dyDescent="0.25"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</row>
    <row r="300" spans="3:45" x14ac:dyDescent="0.25"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</row>
    <row r="301" spans="3:45" x14ac:dyDescent="0.25"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</row>
    <row r="302" spans="3:45" x14ac:dyDescent="0.25"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</row>
    <row r="303" spans="3:45" x14ac:dyDescent="0.25"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</row>
    <row r="304" spans="3:45" x14ac:dyDescent="0.25"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</row>
    <row r="305" spans="3:45" x14ac:dyDescent="0.25"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</row>
    <row r="306" spans="3:45" x14ac:dyDescent="0.25"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</row>
    <row r="307" spans="3:45" x14ac:dyDescent="0.25"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</row>
    <row r="308" spans="3:45" x14ac:dyDescent="0.25"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</row>
    <row r="309" spans="3:45" x14ac:dyDescent="0.25"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</row>
    <row r="310" spans="3:45" x14ac:dyDescent="0.25"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</row>
    <row r="311" spans="3:45" x14ac:dyDescent="0.25"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</row>
    <row r="312" spans="3:45" x14ac:dyDescent="0.25"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</row>
    <row r="313" spans="3:45" x14ac:dyDescent="0.25"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</row>
    <row r="314" spans="3:45" x14ac:dyDescent="0.25"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</row>
    <row r="315" spans="3:45" x14ac:dyDescent="0.25"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</row>
    <row r="316" spans="3:45" x14ac:dyDescent="0.25"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</row>
    <row r="317" spans="3:45" x14ac:dyDescent="0.25"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</row>
    <row r="318" spans="3:45" x14ac:dyDescent="0.25"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</row>
    <row r="319" spans="3:45" x14ac:dyDescent="0.25"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</row>
    <row r="320" spans="3:45" x14ac:dyDescent="0.25"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</row>
    <row r="321" spans="3:45" x14ac:dyDescent="0.25"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</row>
    <row r="322" spans="3:45" x14ac:dyDescent="0.25"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</row>
    <row r="323" spans="3:45" x14ac:dyDescent="0.25"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</row>
    <row r="324" spans="3:45" x14ac:dyDescent="0.25"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</row>
    <row r="325" spans="3:45" x14ac:dyDescent="0.25"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</row>
    <row r="326" spans="3:45" x14ac:dyDescent="0.25"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</row>
    <row r="327" spans="3:45" x14ac:dyDescent="0.25"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</row>
    <row r="328" spans="3:45" x14ac:dyDescent="0.25"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</row>
    <row r="329" spans="3:45" x14ac:dyDescent="0.25"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</row>
    <row r="330" spans="3:45" x14ac:dyDescent="0.25"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</row>
    <row r="331" spans="3:45" x14ac:dyDescent="0.25"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</row>
    <row r="332" spans="3:45" x14ac:dyDescent="0.25"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</row>
    <row r="333" spans="3:45" x14ac:dyDescent="0.25"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</row>
    <row r="334" spans="3:45" x14ac:dyDescent="0.25"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</row>
    <row r="335" spans="3:45" x14ac:dyDescent="0.25"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</row>
    <row r="336" spans="3:45" x14ac:dyDescent="0.25"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</row>
    <row r="337" spans="3:45" x14ac:dyDescent="0.25"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</row>
    <row r="338" spans="3:45" x14ac:dyDescent="0.25"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</row>
    <row r="339" spans="3:45" x14ac:dyDescent="0.25"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</row>
    <row r="340" spans="3:45" x14ac:dyDescent="0.25"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</row>
    <row r="341" spans="3:45" x14ac:dyDescent="0.25"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</row>
    <row r="342" spans="3:45" x14ac:dyDescent="0.25"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</row>
    <row r="343" spans="3:45" x14ac:dyDescent="0.25"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</row>
    <row r="344" spans="3:45" x14ac:dyDescent="0.25"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</row>
    <row r="345" spans="3:45" x14ac:dyDescent="0.25"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</row>
    <row r="346" spans="3:45" x14ac:dyDescent="0.25"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</row>
    <row r="347" spans="3:45" x14ac:dyDescent="0.25"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</row>
    <row r="348" spans="3:45" x14ac:dyDescent="0.25"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</row>
    <row r="349" spans="3:45" x14ac:dyDescent="0.25"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</row>
    <row r="350" spans="3:45" x14ac:dyDescent="0.25"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</row>
    <row r="351" spans="3:45" x14ac:dyDescent="0.25"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</row>
  </sheetData>
  <hyperlinks>
    <hyperlink ref="A1" location="Main!A1" display="Main" xr:uid="{7697443F-F907-4A51-A9BD-263B3E2BE0C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2025-02-02T13:42:06Z</dcterms:created>
  <dcterms:modified xsi:type="dcterms:W3CDTF">2025-02-18T12:06:02Z</dcterms:modified>
</cp:coreProperties>
</file>