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3EF31B9F-0BA8-4E45-A895-D67AAACEC49F}" xr6:coauthVersionLast="47" xr6:coauthVersionMax="47" xr10:uidLastSave="{00000000-0000-0000-0000-000000000000}"/>
  <bookViews>
    <workbookView xWindow="19095" yWindow="0" windowWidth="19410" windowHeight="20925" xr2:uid="{06EFFD27-1757-45B6-9E58-706779EEED5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" i="2" l="1"/>
  <c r="M30" i="2"/>
  <c r="L30" i="2"/>
  <c r="K30" i="2"/>
  <c r="N29" i="2"/>
  <c r="M29" i="2"/>
  <c r="L29" i="2"/>
  <c r="K29" i="2"/>
  <c r="N28" i="2"/>
  <c r="M28" i="2"/>
  <c r="L28" i="2"/>
  <c r="K28" i="2"/>
  <c r="N27" i="2"/>
  <c r="M27" i="2"/>
  <c r="L27" i="2"/>
  <c r="K27" i="2"/>
  <c r="N26" i="2"/>
  <c r="M26" i="2"/>
  <c r="L26" i="2"/>
  <c r="K26" i="2"/>
  <c r="N25" i="2"/>
  <c r="M25" i="2"/>
  <c r="L25" i="2"/>
  <c r="K25" i="2"/>
  <c r="N24" i="2"/>
  <c r="M24" i="2"/>
  <c r="L24" i="2"/>
  <c r="K24" i="2"/>
  <c r="N23" i="2"/>
  <c r="M23" i="2"/>
  <c r="L23" i="2"/>
  <c r="K23" i="2"/>
  <c r="N20" i="2"/>
  <c r="M20" i="2"/>
  <c r="L20" i="2"/>
  <c r="K20" i="2"/>
  <c r="N18" i="2"/>
  <c r="M18" i="2"/>
  <c r="L18" i="2"/>
  <c r="K18" i="2"/>
  <c r="N16" i="2"/>
  <c r="M16" i="2"/>
  <c r="L16" i="2"/>
  <c r="K16" i="2"/>
  <c r="N13" i="2"/>
  <c r="M13" i="2"/>
  <c r="L13" i="2"/>
  <c r="K13" i="2"/>
  <c r="M9" i="2"/>
  <c r="L9" i="2"/>
  <c r="K9" i="2"/>
  <c r="J28" i="2"/>
  <c r="H30" i="2"/>
  <c r="G30" i="2"/>
  <c r="F30" i="2"/>
  <c r="E30" i="2"/>
  <c r="D30" i="2"/>
  <c r="C30" i="2"/>
  <c r="H29" i="2"/>
  <c r="G29" i="2"/>
  <c r="F29" i="2"/>
  <c r="E29" i="2"/>
  <c r="D29" i="2"/>
  <c r="C29" i="2"/>
  <c r="H28" i="2"/>
  <c r="G28" i="2"/>
  <c r="F28" i="2"/>
  <c r="E28" i="2"/>
  <c r="D28" i="2"/>
  <c r="C28" i="2"/>
  <c r="I30" i="2"/>
  <c r="I29" i="2"/>
  <c r="I28" i="2"/>
  <c r="J27" i="2"/>
  <c r="J26" i="2"/>
  <c r="J25" i="2"/>
  <c r="J24" i="2"/>
  <c r="J23" i="2"/>
  <c r="H27" i="2"/>
  <c r="G27" i="2"/>
  <c r="H26" i="2"/>
  <c r="G26" i="2"/>
  <c r="H25" i="2"/>
  <c r="G25" i="2"/>
  <c r="H24" i="2"/>
  <c r="G24" i="2"/>
  <c r="H23" i="2"/>
  <c r="G23" i="2"/>
  <c r="I27" i="2"/>
  <c r="I26" i="2"/>
  <c r="I25" i="2"/>
  <c r="I24" i="2"/>
  <c r="I23" i="2"/>
  <c r="J9" i="2"/>
  <c r="J13" i="2" s="1"/>
  <c r="J16" i="2" s="1"/>
  <c r="J18" i="2" s="1"/>
  <c r="J20" i="2" s="1"/>
  <c r="H9" i="2"/>
  <c r="H13" i="2" s="1"/>
  <c r="H16" i="2" s="1"/>
  <c r="H18" i="2" s="1"/>
  <c r="H20" i="2" s="1"/>
  <c r="G9" i="2"/>
  <c r="G13" i="2" s="1"/>
  <c r="G16" i="2" s="1"/>
  <c r="G18" i="2" s="1"/>
  <c r="G20" i="2" s="1"/>
  <c r="F9" i="2"/>
  <c r="F13" i="2" s="1"/>
  <c r="F16" i="2" s="1"/>
  <c r="F18" i="2" s="1"/>
  <c r="F20" i="2" s="1"/>
  <c r="E9" i="2"/>
  <c r="E13" i="2" s="1"/>
  <c r="E16" i="2" s="1"/>
  <c r="E18" i="2" s="1"/>
  <c r="E20" i="2" s="1"/>
  <c r="D9" i="2"/>
  <c r="D13" i="2" s="1"/>
  <c r="D16" i="2" s="1"/>
  <c r="D18" i="2" s="1"/>
  <c r="D20" i="2" s="1"/>
  <c r="C9" i="2"/>
  <c r="C13" i="2" s="1"/>
  <c r="C16" i="2" s="1"/>
  <c r="C18" i="2" s="1"/>
  <c r="C20" i="2" s="1"/>
  <c r="I9" i="2"/>
  <c r="I13" i="2" s="1"/>
  <c r="I16" i="2" s="1"/>
  <c r="I18" i="2" s="1"/>
  <c r="I20" i="2" s="1"/>
  <c r="I6" i="1"/>
  <c r="I5" i="1"/>
  <c r="I4" i="1"/>
  <c r="I7" i="1" s="1"/>
  <c r="J29" i="2" l="1"/>
  <c r="J30" i="2"/>
</calcChain>
</file>

<file path=xl/sharedStrings.xml><?xml version="1.0" encoding="utf-8"?>
<sst xmlns="http://schemas.openxmlformats.org/spreadsheetml/2006/main" count="52" uniqueCount="49">
  <si>
    <t>AMAT</t>
  </si>
  <si>
    <t>Applied Materials</t>
  </si>
  <si>
    <t>numbers in mio USD</t>
  </si>
  <si>
    <t>Price</t>
  </si>
  <si>
    <t>Shares</t>
  </si>
  <si>
    <t>MC</t>
  </si>
  <si>
    <t>Cash</t>
  </si>
  <si>
    <t>Debt</t>
  </si>
  <si>
    <t>EV</t>
  </si>
  <si>
    <t>IR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</si>
  <si>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</si>
  <si>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</si>
  <si>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</si>
  <si>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</si>
  <si>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</si>
  <si>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</si>
  <si>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</si>
  <si>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</si>
  <si>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</si>
  <si>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</t>
  </si>
  <si>
    <t>COGS</t>
  </si>
  <si>
    <t>Gross Profit</t>
  </si>
  <si>
    <t>R&amp;D</t>
  </si>
  <si>
    <t>M&amp;S</t>
  </si>
  <si>
    <t>G&amp;A</t>
  </si>
  <si>
    <t>Operating Income</t>
  </si>
  <si>
    <t>Interest Expense</t>
  </si>
  <si>
    <t>Interest Income &amp; Other</t>
  </si>
  <si>
    <t>Pretax Income</t>
  </si>
  <si>
    <t>Tax Expense</t>
  </si>
  <si>
    <t>Net Income</t>
  </si>
  <si>
    <t>EPS</t>
  </si>
  <si>
    <t>Semiconductor Systems</t>
  </si>
  <si>
    <t>Applied Gloabl Services</t>
  </si>
  <si>
    <t>Display and Adjacent Markets</t>
  </si>
  <si>
    <t>Corporate and other</t>
  </si>
  <si>
    <t>Semiconductor Growth</t>
  </si>
  <si>
    <t>Applied Services Growth</t>
  </si>
  <si>
    <t>D&amp;A Market Growth</t>
  </si>
  <si>
    <t>Coporate &amp; other Growth</t>
  </si>
  <si>
    <t>Revenue Growth</t>
  </si>
  <si>
    <t xml:space="preserve">Gross Margin </t>
  </si>
  <si>
    <t xml:space="preserve">Operating Margin </t>
  </si>
  <si>
    <t>Tax Rate</t>
  </si>
  <si>
    <t>Q125</t>
  </si>
  <si>
    <t>Q225</t>
  </si>
  <si>
    <t>Q325</t>
  </si>
  <si>
    <t>Q425</t>
  </si>
  <si>
    <t>FQ325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</si>
</sst>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5" fillId="0" borderId="0" xfId="0" applyFont="1"/>
    <xf numFmtId="0" fontId="2" fillId="0" borderId="0" xfId="0" applyFont="1"/>
    <xf numFmtId="3" fontId="2" fillId="0" borderId="0" xfId="0" applyNumberFormat="1" applyFont="1"/>
    <xf numFmtId="0" fontId="2" fillId="0" borderId="0" xfId="0" applyFont="1" applyAlignment="1">
      <alignment horizontal="right"/>
    </xf>
    <xf numFmtId="0" fontId="6" fillId="0" borderId="0" xfId="2" applyFont="1"/>
    <xf numFmtId="3" fontId="5" fillId="0" borderId="0" xfId="0" applyNumberFormat="1" applyFont="1"/>
    <xf numFmtId="4" fontId="2" fillId="0" borderId="0" xfId="0" applyNumberFormat="1" applyFont="1"/>
    <xf numFmtId="9" fontId="2" fillId="0" borderId="0" xfId="1" applyFont="1"/>
    <xf numFmtId="0" fontId="1" fillId="0" borderId="0" xfId="0" applyFont="1" applyAlignment="1">
      <alignment horizontal="right"/>
    </xf>
    <xf numFmtId="3" fontId="1" fillId="0" borderId="0" xfId="0" applyNumberFormat="1" applyFont="1"/>
    <xf numFmtId="9" fontId="5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A6AFE-C186-46C7-8157-10E5E2E82F5E}">
  <dimension ref="A1:J7"/>
  <sheetViews>
    <sheetView tabSelected="1" topLeftCell="B1" zoomScale="200" zoomScaleNormal="200" workbookViewId="0">
      <selection activeCell="I5" sqref="I5"/>
    </sheetView>
  </sheetViews>
  <sheetFormatPr defaultRowHeight="12.75" x14ac:dyDescent="0.2"/>
  <cols>
    <col min="1" max="1" width="4.7109375" style="2" customWidth="1"/>
    <col min="2" max="16384" width="9.140625" style="2"/>
  </cols>
  <sheetData>
    <row r="1" spans="1:10" x14ac:dyDescent="0.2">
      <c r="A1" s="1" t="s">
        <v>1</v>
      </c>
    </row>
    <row r="2" spans="1:10" x14ac:dyDescent="0.2">
      <c r="A2" s="2" t="s">
        <v>2</v>
      </c>
      <c r="H2" s="2" t="s">
        <v>3</v>
      </c>
      <c r="I2" s="2">
        <v>225.73</v>
      </c>
    </row>
    <row r="3" spans="1:10" x14ac:dyDescent="0.2">
      <c r="H3" s="2" t="s">
        <v>4</v>
      </c>
      <c r="I3" s="3">
        <v>796.642427</v>
      </c>
      <c r="J3" s="9" t="s">
        <v>48</v>
      </c>
    </row>
    <row r="4" spans="1:10" x14ac:dyDescent="0.2">
      <c r="H4" s="2" t="s">
        <v>5</v>
      </c>
      <c r="I4" s="3">
        <f>+I2*I3</f>
        <v>179826.09504670999</v>
      </c>
    </row>
    <row r="5" spans="1:10" x14ac:dyDescent="0.2">
      <c r="B5" s="2" t="s">
        <v>0</v>
      </c>
      <c r="H5" s="2" t="s">
        <v>6</v>
      </c>
      <c r="I5" s="3">
        <f>8288+815</f>
        <v>9103</v>
      </c>
      <c r="J5" s="9" t="s">
        <v>48</v>
      </c>
    </row>
    <row r="6" spans="1:10" x14ac:dyDescent="0.2">
      <c r="B6" s="2" t="s">
        <v>9</v>
      </c>
      <c r="H6" s="2" t="s">
        <v>7</v>
      </c>
      <c r="I6" s="3">
        <f>99+6158</f>
        <v>6257</v>
      </c>
      <c r="J6" s="9" t="s">
        <v>48</v>
      </c>
    </row>
    <row r="7" spans="1:10" x14ac:dyDescent="0.2">
      <c r="H7" s="2" t="s">
        <v>8</v>
      </c>
      <c r="I7" s="3">
        <f>+I4-I5+I6</f>
        <v>176980.09504670999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60A73-A441-4FD3-8A02-F7BA2FA0CA72}">
  <dimension ref="A1:AJ379"/>
  <sheetViews>
    <sheetView zoomScale="200" zoomScaleNormal="200" workbookViewId="0">
      <pane xSplit="2" ySplit="2" topLeftCell="K3" activePane="bottomRight" state="frozen"/>
      <selection pane="topRight" activeCell="C1" sqref="C1"/>
      <selection pane="bottomLeft" activeCell="A3" sqref="A3"/>
      <selection pane="bottomRight" activeCell="M7" sqref="M7"/>
    </sheetView>
  </sheetViews>
  <sheetFormatPr defaultRowHeight="12.75" x14ac:dyDescent="0.2"/>
  <cols>
    <col min="1" max="1" width="5.42578125" style="2" bestFit="1" customWidth="1"/>
    <col min="2" max="2" width="27.7109375" style="2" customWidth="1"/>
    <col min="3" max="16384" width="9.140625" style="2"/>
  </cols>
  <sheetData>
    <row r="1" spans="1:36" x14ac:dyDescent="0.2">
      <c r="A1" s="5" t="s">
        <v>11</v>
      </c>
      <c r="C1" s="4"/>
    </row>
    <row r="2" spans="1:36" x14ac:dyDescent="0.2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10</v>
      </c>
      <c r="J2" s="4" t="s">
        <v>18</v>
      </c>
      <c r="K2" s="9" t="s">
        <v>44</v>
      </c>
      <c r="L2" s="9" t="s">
        <v>45</v>
      </c>
      <c r="M2" s="9" t="s">
        <v>46</v>
      </c>
      <c r="N2" s="9" t="s">
        <v>47</v>
      </c>
    </row>
    <row r="3" spans="1:36" x14ac:dyDescent="0.2">
      <c r="B3" s="2" t="s">
        <v>32</v>
      </c>
      <c r="C3" s="3"/>
      <c r="D3" s="3"/>
      <c r="E3" s="3">
        <v>4676</v>
      </c>
      <c r="F3" s="3"/>
      <c r="G3" s="3"/>
      <c r="H3" s="3"/>
      <c r="I3" s="3">
        <v>4924</v>
      </c>
      <c r="J3" s="3"/>
      <c r="K3" s="3"/>
      <c r="L3" s="3"/>
      <c r="M3" s="3">
        <v>5427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x14ac:dyDescent="0.2">
      <c r="B4" s="2" t="s">
        <v>33</v>
      </c>
      <c r="C4" s="3"/>
      <c r="D4" s="3"/>
      <c r="E4" s="3">
        <v>1464</v>
      </c>
      <c r="F4" s="3"/>
      <c r="G4" s="3"/>
      <c r="H4" s="3"/>
      <c r="I4" s="3">
        <v>1580</v>
      </c>
      <c r="J4" s="3"/>
      <c r="K4" s="3"/>
      <c r="L4" s="3"/>
      <c r="M4" s="3">
        <v>1600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x14ac:dyDescent="0.2">
      <c r="B5" s="2" t="s">
        <v>34</v>
      </c>
      <c r="C5" s="3"/>
      <c r="D5" s="3"/>
      <c r="E5" s="3">
        <v>235</v>
      </c>
      <c r="F5" s="3"/>
      <c r="G5" s="3"/>
      <c r="H5" s="3"/>
      <c r="I5" s="3">
        <v>251</v>
      </c>
      <c r="J5" s="3"/>
      <c r="K5" s="3"/>
      <c r="L5" s="3"/>
      <c r="M5" s="3">
        <v>263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x14ac:dyDescent="0.2">
      <c r="B6" s="2" t="s">
        <v>35</v>
      </c>
      <c r="C6" s="3"/>
      <c r="D6" s="3"/>
      <c r="E6" s="3">
        <v>50</v>
      </c>
      <c r="F6" s="3"/>
      <c r="G6" s="3"/>
      <c r="H6" s="3"/>
      <c r="I6" s="3">
        <v>23</v>
      </c>
      <c r="J6" s="3"/>
      <c r="K6" s="3"/>
      <c r="L6" s="3"/>
      <c r="M6" s="3">
        <v>12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x14ac:dyDescent="0.2">
      <c r="B7" s="1" t="s">
        <v>19</v>
      </c>
      <c r="C7" s="6"/>
      <c r="D7" s="6"/>
      <c r="E7" s="6">
        <v>6425</v>
      </c>
      <c r="F7" s="6"/>
      <c r="G7" s="6"/>
      <c r="H7" s="6"/>
      <c r="I7" s="6">
        <v>6778</v>
      </c>
      <c r="J7" s="6"/>
      <c r="K7" s="3"/>
      <c r="L7" s="3"/>
      <c r="M7" s="6">
        <v>7302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x14ac:dyDescent="0.2">
      <c r="B8" s="2" t="s">
        <v>20</v>
      </c>
      <c r="C8" s="3"/>
      <c r="D8" s="3"/>
      <c r="E8" s="3">
        <v>3449</v>
      </c>
      <c r="F8" s="3"/>
      <c r="G8" s="3"/>
      <c r="H8" s="3"/>
      <c r="I8" s="3">
        <v>3573</v>
      </c>
      <c r="J8" s="3"/>
      <c r="K8" s="3"/>
      <c r="L8" s="3"/>
      <c r="M8" s="3">
        <v>3740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x14ac:dyDescent="0.2">
      <c r="B9" s="2" t="s">
        <v>21</v>
      </c>
      <c r="C9" s="3">
        <f t="shared" ref="C9:H9" si="0">+C7-C8</f>
        <v>0</v>
      </c>
      <c r="D9" s="3">
        <f t="shared" si="0"/>
        <v>0</v>
      </c>
      <c r="E9" s="3">
        <f t="shared" si="0"/>
        <v>2976</v>
      </c>
      <c r="F9" s="3">
        <f t="shared" si="0"/>
        <v>0</v>
      </c>
      <c r="G9" s="3">
        <f t="shared" si="0"/>
        <v>0</v>
      </c>
      <c r="H9" s="3">
        <f t="shared" si="0"/>
        <v>0</v>
      </c>
      <c r="I9" s="3">
        <f>+I7-I8</f>
        <v>3205</v>
      </c>
      <c r="J9" s="3">
        <f t="shared" ref="J9:M9" si="1">+J7-J8</f>
        <v>0</v>
      </c>
      <c r="K9" s="3">
        <f t="shared" si="1"/>
        <v>0</v>
      </c>
      <c r="L9" s="3">
        <f t="shared" si="1"/>
        <v>0</v>
      </c>
      <c r="M9" s="3">
        <f t="shared" si="1"/>
        <v>3562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x14ac:dyDescent="0.2">
      <c r="B10" s="2" t="s">
        <v>22</v>
      </c>
      <c r="C10" s="3"/>
      <c r="D10" s="3"/>
      <c r="E10" s="3">
        <v>767</v>
      </c>
      <c r="F10" s="3"/>
      <c r="G10" s="3"/>
      <c r="H10" s="3"/>
      <c r="I10" s="3">
        <v>836</v>
      </c>
      <c r="J10" s="3"/>
      <c r="K10" s="3"/>
      <c r="L10" s="3"/>
      <c r="M10" s="10">
        <v>901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x14ac:dyDescent="0.2">
      <c r="B11" s="2" t="s">
        <v>23</v>
      </c>
      <c r="C11" s="3"/>
      <c r="D11" s="3"/>
      <c r="E11" s="3">
        <v>193</v>
      </c>
      <c r="F11" s="3"/>
      <c r="G11" s="3"/>
      <c r="H11" s="3"/>
      <c r="I11" s="3">
        <v>205</v>
      </c>
      <c r="J11" s="3"/>
      <c r="K11" s="3"/>
      <c r="L11" s="3"/>
      <c r="M11" s="3">
        <v>224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x14ac:dyDescent="0.2">
      <c r="B12" s="2" t="s">
        <v>24</v>
      </c>
      <c r="C12" s="3"/>
      <c r="D12" s="3"/>
      <c r="E12" s="3">
        <v>214</v>
      </c>
      <c r="F12" s="3"/>
      <c r="G12" s="3"/>
      <c r="H12" s="3"/>
      <c r="I12" s="3">
        <v>222</v>
      </c>
      <c r="J12" s="3"/>
      <c r="K12" s="3"/>
      <c r="L12" s="3"/>
      <c r="M12" s="3">
        <v>204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x14ac:dyDescent="0.2">
      <c r="B13" s="2" t="s">
        <v>25</v>
      </c>
      <c r="C13" s="3">
        <f t="shared" ref="C13:H13" si="2">+C9-SUM(C10:C12)</f>
        <v>0</v>
      </c>
      <c r="D13" s="3">
        <f t="shared" si="2"/>
        <v>0</v>
      </c>
      <c r="E13" s="3">
        <f t="shared" si="2"/>
        <v>1802</v>
      </c>
      <c r="F13" s="3">
        <f t="shared" si="2"/>
        <v>0</v>
      </c>
      <c r="G13" s="3">
        <f t="shared" si="2"/>
        <v>0</v>
      </c>
      <c r="H13" s="3">
        <f t="shared" si="2"/>
        <v>0</v>
      </c>
      <c r="I13" s="3">
        <f>+I9-SUM(I10:I12)</f>
        <v>1942</v>
      </c>
      <c r="J13" s="3">
        <f t="shared" ref="J13:N13" si="3">+J9-SUM(J10:J12)</f>
        <v>0</v>
      </c>
      <c r="K13" s="3">
        <f t="shared" si="3"/>
        <v>0</v>
      </c>
      <c r="L13" s="3">
        <f t="shared" si="3"/>
        <v>0</v>
      </c>
      <c r="M13" s="3">
        <f t="shared" si="3"/>
        <v>2233</v>
      </c>
      <c r="N13" s="3">
        <f t="shared" si="3"/>
        <v>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x14ac:dyDescent="0.2">
      <c r="B14" s="2" t="s">
        <v>26</v>
      </c>
      <c r="C14" s="3"/>
      <c r="D14" s="3"/>
      <c r="E14" s="3">
        <v>60</v>
      </c>
      <c r="F14" s="3"/>
      <c r="G14" s="3"/>
      <c r="H14" s="3"/>
      <c r="I14" s="3">
        <v>63</v>
      </c>
      <c r="J14" s="3"/>
      <c r="K14" s="3"/>
      <c r="L14" s="3"/>
      <c r="M14" s="3">
        <v>66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x14ac:dyDescent="0.2">
      <c r="B15" s="2" t="s">
        <v>27</v>
      </c>
      <c r="C15" s="3"/>
      <c r="D15" s="3"/>
      <c r="E15" s="3">
        <v>64</v>
      </c>
      <c r="F15" s="3"/>
      <c r="G15" s="3"/>
      <c r="H15" s="3"/>
      <c r="I15" s="3">
        <v>81</v>
      </c>
      <c r="J15" s="3"/>
      <c r="K15" s="3"/>
      <c r="L15" s="3"/>
      <c r="M15" s="3">
        <v>396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x14ac:dyDescent="0.2">
      <c r="B16" s="2" t="s">
        <v>28</v>
      </c>
      <c r="C16" s="3">
        <f t="shared" ref="C16:H16" si="4">+C13-C14+C15</f>
        <v>0</v>
      </c>
      <c r="D16" s="3">
        <f t="shared" si="4"/>
        <v>0</v>
      </c>
      <c r="E16" s="3">
        <f t="shared" si="4"/>
        <v>1806</v>
      </c>
      <c r="F16" s="3">
        <f t="shared" si="4"/>
        <v>0</v>
      </c>
      <c r="G16" s="3">
        <f t="shared" si="4"/>
        <v>0</v>
      </c>
      <c r="H16" s="3">
        <f t="shared" si="4"/>
        <v>0</v>
      </c>
      <c r="I16" s="3">
        <f>+I13-I14+I15</f>
        <v>1960</v>
      </c>
      <c r="J16" s="3">
        <f t="shared" ref="J16:N16" si="5">+J13-J14+J15</f>
        <v>0</v>
      </c>
      <c r="K16" s="3">
        <f t="shared" si="5"/>
        <v>0</v>
      </c>
      <c r="L16" s="3">
        <f t="shared" si="5"/>
        <v>0</v>
      </c>
      <c r="M16" s="3">
        <f t="shared" si="5"/>
        <v>2563</v>
      </c>
      <c r="N16" s="3">
        <f t="shared" si="5"/>
        <v>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2:36" x14ac:dyDescent="0.2">
      <c r="B17" s="2" t="s">
        <v>29</v>
      </c>
      <c r="C17" s="3"/>
      <c r="D17" s="3"/>
      <c r="E17" s="3">
        <v>246</v>
      </c>
      <c r="F17" s="3"/>
      <c r="G17" s="3"/>
      <c r="H17" s="3"/>
      <c r="I17" s="3">
        <v>255</v>
      </c>
      <c r="J17" s="3"/>
      <c r="K17" s="3"/>
      <c r="L17" s="3"/>
      <c r="M17" s="3">
        <v>784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2:36" x14ac:dyDescent="0.2">
      <c r="B18" s="2" t="s">
        <v>30</v>
      </c>
      <c r="C18" s="3">
        <f t="shared" ref="C18:H18" si="6">+C16-C17</f>
        <v>0</v>
      </c>
      <c r="D18" s="3">
        <f t="shared" si="6"/>
        <v>0</v>
      </c>
      <c r="E18" s="3">
        <f t="shared" si="6"/>
        <v>1560</v>
      </c>
      <c r="F18" s="3">
        <f t="shared" si="6"/>
        <v>0</v>
      </c>
      <c r="G18" s="3">
        <f t="shared" si="6"/>
        <v>0</v>
      </c>
      <c r="H18" s="3">
        <f t="shared" si="6"/>
        <v>0</v>
      </c>
      <c r="I18" s="3">
        <f>+I16-I17</f>
        <v>1705</v>
      </c>
      <c r="J18" s="3">
        <f t="shared" ref="J18:N18" si="7">+J16-J17</f>
        <v>0</v>
      </c>
      <c r="K18" s="3">
        <f t="shared" si="7"/>
        <v>0</v>
      </c>
      <c r="L18" s="3">
        <f t="shared" si="7"/>
        <v>0</v>
      </c>
      <c r="M18" s="3">
        <f t="shared" si="7"/>
        <v>1779</v>
      </c>
      <c r="N18" s="3">
        <f t="shared" si="7"/>
        <v>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2:36" x14ac:dyDescent="0.2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2:36" x14ac:dyDescent="0.2">
      <c r="B20" s="2" t="s">
        <v>31</v>
      </c>
      <c r="C20" s="7" t="e">
        <f t="shared" ref="C20:H20" si="8">+C18/C21</f>
        <v>#DIV/0!</v>
      </c>
      <c r="D20" s="7" t="e">
        <f t="shared" si="8"/>
        <v>#DIV/0!</v>
      </c>
      <c r="E20" s="7">
        <f t="shared" si="8"/>
        <v>1.8615751789976134</v>
      </c>
      <c r="F20" s="7" t="e">
        <f t="shared" si="8"/>
        <v>#DIV/0!</v>
      </c>
      <c r="G20" s="7" t="e">
        <f t="shared" si="8"/>
        <v>#DIV/0!</v>
      </c>
      <c r="H20" s="7" t="e">
        <f t="shared" si="8"/>
        <v>#DIV/0!</v>
      </c>
      <c r="I20" s="7">
        <f>+I18/I21</f>
        <v>2.0641646489104115</v>
      </c>
      <c r="J20" s="7" t="e">
        <f t="shared" ref="J20:N20" si="9">+J18/J21</f>
        <v>#DIV/0!</v>
      </c>
      <c r="K20" s="7" t="e">
        <f t="shared" si="9"/>
        <v>#DIV/0!</v>
      </c>
      <c r="L20" s="7" t="e">
        <f t="shared" si="9"/>
        <v>#DIV/0!</v>
      </c>
      <c r="M20" s="7">
        <f t="shared" si="9"/>
        <v>2.2293233082706765</v>
      </c>
      <c r="N20" s="7" t="e">
        <f t="shared" si="9"/>
        <v>#DIV/0!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2:36" x14ac:dyDescent="0.2">
      <c r="B21" s="2" t="s">
        <v>4</v>
      </c>
      <c r="C21" s="3"/>
      <c r="D21" s="3"/>
      <c r="E21" s="3">
        <v>838</v>
      </c>
      <c r="F21" s="3"/>
      <c r="G21" s="3"/>
      <c r="H21" s="3"/>
      <c r="I21" s="3">
        <v>826</v>
      </c>
      <c r="J21" s="3"/>
      <c r="K21" s="3"/>
      <c r="L21" s="3"/>
      <c r="M21" s="3">
        <v>798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2:36" x14ac:dyDescent="0.2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2:36" x14ac:dyDescent="0.2">
      <c r="B23" s="2" t="s">
        <v>36</v>
      </c>
      <c r="C23" s="3"/>
      <c r="D23" s="3"/>
      <c r="E23" s="3"/>
      <c r="F23" s="3"/>
      <c r="G23" s="8" t="e">
        <f t="shared" ref="G23:H27" si="10">+G3/C3-1</f>
        <v>#DIV/0!</v>
      </c>
      <c r="H23" s="8" t="e">
        <f t="shared" si="10"/>
        <v>#DIV/0!</v>
      </c>
      <c r="I23" s="8">
        <f>+I3/E3-1</f>
        <v>5.3036783575705737E-2</v>
      </c>
      <c r="J23" s="8" t="e">
        <f>+J3/F3-1</f>
        <v>#DIV/0!</v>
      </c>
      <c r="K23" s="8" t="e">
        <f t="shared" ref="K23:N27" si="11">+K3/G3-1</f>
        <v>#DIV/0!</v>
      </c>
      <c r="L23" s="8" t="e">
        <f t="shared" si="11"/>
        <v>#DIV/0!</v>
      </c>
      <c r="M23" s="8">
        <f t="shared" si="11"/>
        <v>0.10215272136474418</v>
      </c>
      <c r="N23" s="8" t="e">
        <f t="shared" si="11"/>
        <v>#DIV/0!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2:36" x14ac:dyDescent="0.2">
      <c r="B24" s="2" t="s">
        <v>37</v>
      </c>
      <c r="C24" s="3"/>
      <c r="D24" s="3"/>
      <c r="E24" s="3"/>
      <c r="F24" s="3"/>
      <c r="G24" s="8" t="e">
        <f t="shared" si="10"/>
        <v>#DIV/0!</v>
      </c>
      <c r="H24" s="8" t="e">
        <f t="shared" si="10"/>
        <v>#DIV/0!</v>
      </c>
      <c r="I24" s="8">
        <f t="shared" ref="I24:J27" si="12">+I4/E4-1</f>
        <v>7.9234972677595605E-2</v>
      </c>
      <c r="J24" s="8" t="e">
        <f t="shared" si="12"/>
        <v>#DIV/0!</v>
      </c>
      <c r="K24" s="8" t="e">
        <f t="shared" si="11"/>
        <v>#DIV/0!</v>
      </c>
      <c r="L24" s="8" t="e">
        <f t="shared" si="11"/>
        <v>#DIV/0!</v>
      </c>
      <c r="M24" s="8">
        <f t="shared" si="11"/>
        <v>1.2658227848101333E-2</v>
      </c>
      <c r="N24" s="8" t="e">
        <f t="shared" si="11"/>
        <v>#DIV/0!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2:36" x14ac:dyDescent="0.2">
      <c r="B25" s="2" t="s">
        <v>38</v>
      </c>
      <c r="C25" s="3"/>
      <c r="D25" s="3"/>
      <c r="E25" s="3"/>
      <c r="F25" s="3"/>
      <c r="G25" s="8" t="e">
        <f t="shared" si="10"/>
        <v>#DIV/0!</v>
      </c>
      <c r="H25" s="8" t="e">
        <f t="shared" si="10"/>
        <v>#DIV/0!</v>
      </c>
      <c r="I25" s="8">
        <f t="shared" si="12"/>
        <v>6.8085106382978822E-2</v>
      </c>
      <c r="J25" s="8" t="e">
        <f t="shared" si="12"/>
        <v>#DIV/0!</v>
      </c>
      <c r="K25" s="8" t="e">
        <f t="shared" si="11"/>
        <v>#DIV/0!</v>
      </c>
      <c r="L25" s="8" t="e">
        <f t="shared" si="11"/>
        <v>#DIV/0!</v>
      </c>
      <c r="M25" s="8">
        <f t="shared" si="11"/>
        <v>4.7808764940239001E-2</v>
      </c>
      <c r="N25" s="8" t="e">
        <f t="shared" si="11"/>
        <v>#DIV/0!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2:36" x14ac:dyDescent="0.2">
      <c r="B26" s="2" t="s">
        <v>39</v>
      </c>
      <c r="C26" s="3"/>
      <c r="D26" s="3"/>
      <c r="E26" s="3"/>
      <c r="F26" s="3"/>
      <c r="G26" s="8" t="e">
        <f t="shared" si="10"/>
        <v>#DIV/0!</v>
      </c>
      <c r="H26" s="8" t="e">
        <f t="shared" si="10"/>
        <v>#DIV/0!</v>
      </c>
      <c r="I26" s="8">
        <f t="shared" si="12"/>
        <v>-0.54</v>
      </c>
      <c r="J26" s="8" t="e">
        <f t="shared" si="12"/>
        <v>#DIV/0!</v>
      </c>
      <c r="K26" s="8" t="e">
        <f t="shared" si="11"/>
        <v>#DIV/0!</v>
      </c>
      <c r="L26" s="8" t="e">
        <f t="shared" si="11"/>
        <v>#DIV/0!</v>
      </c>
      <c r="M26" s="8">
        <f t="shared" si="11"/>
        <v>-0.47826086956521741</v>
      </c>
      <c r="N26" s="8" t="e">
        <f t="shared" si="11"/>
        <v>#DIV/0!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2:36" x14ac:dyDescent="0.2">
      <c r="B27" s="1" t="s">
        <v>40</v>
      </c>
      <c r="C27" s="6"/>
      <c r="D27" s="6"/>
      <c r="E27" s="6"/>
      <c r="F27" s="6"/>
      <c r="G27" s="11" t="e">
        <f t="shared" si="10"/>
        <v>#DIV/0!</v>
      </c>
      <c r="H27" s="11" t="e">
        <f t="shared" si="10"/>
        <v>#DIV/0!</v>
      </c>
      <c r="I27" s="11">
        <f t="shared" si="12"/>
        <v>5.4941634241245207E-2</v>
      </c>
      <c r="J27" s="11" t="e">
        <f t="shared" si="12"/>
        <v>#DIV/0!</v>
      </c>
      <c r="K27" s="11" t="e">
        <f t="shared" si="11"/>
        <v>#DIV/0!</v>
      </c>
      <c r="L27" s="11" t="e">
        <f t="shared" si="11"/>
        <v>#DIV/0!</v>
      </c>
      <c r="M27" s="11">
        <f t="shared" si="11"/>
        <v>7.730894069046923E-2</v>
      </c>
      <c r="N27" s="11" t="e">
        <f t="shared" si="11"/>
        <v>#DIV/0!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2:36" x14ac:dyDescent="0.2">
      <c r="B28" s="2" t="s">
        <v>41</v>
      </c>
      <c r="C28" s="8" t="e">
        <f t="shared" ref="C28:H28" si="13">+C9/C7</f>
        <v>#DIV/0!</v>
      </c>
      <c r="D28" s="8" t="e">
        <f t="shared" si="13"/>
        <v>#DIV/0!</v>
      </c>
      <c r="E28" s="8">
        <f t="shared" si="13"/>
        <v>0.46319066147859922</v>
      </c>
      <c r="F28" s="8" t="e">
        <f t="shared" si="13"/>
        <v>#DIV/0!</v>
      </c>
      <c r="G28" s="8" t="e">
        <f t="shared" si="13"/>
        <v>#DIV/0!</v>
      </c>
      <c r="H28" s="8" t="e">
        <f t="shared" si="13"/>
        <v>#DIV/0!</v>
      </c>
      <c r="I28" s="8">
        <f>+I9/I7</f>
        <v>0.47285334907052229</v>
      </c>
      <c r="J28" s="8" t="e">
        <f>+J9/J7</f>
        <v>#DIV/0!</v>
      </c>
      <c r="K28" s="8" t="e">
        <f t="shared" ref="K28:N28" si="14">+K9/K7</f>
        <v>#DIV/0!</v>
      </c>
      <c r="L28" s="8" t="e">
        <f t="shared" si="14"/>
        <v>#DIV/0!</v>
      </c>
      <c r="M28" s="8">
        <f t="shared" si="14"/>
        <v>0.48781155847712954</v>
      </c>
      <c r="N28" s="8" t="e">
        <f t="shared" si="14"/>
        <v>#DIV/0!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2:36" x14ac:dyDescent="0.2">
      <c r="B29" s="2" t="s">
        <v>42</v>
      </c>
      <c r="C29" s="8" t="e">
        <f t="shared" ref="C29:H29" si="15">+C13/C7</f>
        <v>#DIV/0!</v>
      </c>
      <c r="D29" s="8" t="e">
        <f t="shared" si="15"/>
        <v>#DIV/0!</v>
      </c>
      <c r="E29" s="8">
        <f t="shared" si="15"/>
        <v>0.28046692607003892</v>
      </c>
      <c r="F29" s="8" t="e">
        <f t="shared" si="15"/>
        <v>#DIV/0!</v>
      </c>
      <c r="G29" s="8" t="e">
        <f t="shared" si="15"/>
        <v>#DIV/0!</v>
      </c>
      <c r="H29" s="8" t="e">
        <f t="shared" si="15"/>
        <v>#DIV/0!</v>
      </c>
      <c r="I29" s="8">
        <f>+I13/I7</f>
        <v>0.28651519622307464</v>
      </c>
      <c r="J29" s="8" t="e">
        <f>+J13/J7</f>
        <v>#DIV/0!</v>
      </c>
      <c r="K29" s="8" t="e">
        <f t="shared" ref="K29:N29" si="16">+K13/K7</f>
        <v>#DIV/0!</v>
      </c>
      <c r="L29" s="8" t="e">
        <f t="shared" si="16"/>
        <v>#DIV/0!</v>
      </c>
      <c r="M29" s="8">
        <f t="shared" si="16"/>
        <v>0.30580662832100797</v>
      </c>
      <c r="N29" s="8" t="e">
        <f t="shared" si="16"/>
        <v>#DIV/0!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2:36" x14ac:dyDescent="0.2">
      <c r="B30" s="2" t="s">
        <v>43</v>
      </c>
      <c r="C30" s="8" t="e">
        <f t="shared" ref="C30:H30" si="17">+C17/C16</f>
        <v>#DIV/0!</v>
      </c>
      <c r="D30" s="8" t="e">
        <f t="shared" si="17"/>
        <v>#DIV/0!</v>
      </c>
      <c r="E30" s="8">
        <f t="shared" si="17"/>
        <v>0.13621262458471761</v>
      </c>
      <c r="F30" s="8" t="e">
        <f t="shared" si="17"/>
        <v>#DIV/0!</v>
      </c>
      <c r="G30" s="8" t="e">
        <f t="shared" si="17"/>
        <v>#DIV/0!</v>
      </c>
      <c r="H30" s="8" t="e">
        <f t="shared" si="17"/>
        <v>#DIV/0!</v>
      </c>
      <c r="I30" s="8">
        <f>+I17/I16</f>
        <v>0.13010204081632654</v>
      </c>
      <c r="J30" s="8" t="e">
        <f>+J17/J16</f>
        <v>#DIV/0!</v>
      </c>
      <c r="K30" s="8" t="e">
        <f t="shared" ref="K30:N30" si="18">+K17/K16</f>
        <v>#DIV/0!</v>
      </c>
      <c r="L30" s="8" t="e">
        <f t="shared" si="18"/>
        <v>#DIV/0!</v>
      </c>
      <c r="M30" s="8">
        <f t="shared" si="18"/>
        <v>0.30589153335934449</v>
      </c>
      <c r="N30" s="8" t="e">
        <f t="shared" si="18"/>
        <v>#DIV/0!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2:36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2:36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3:36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3:36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3:36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3:36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3:36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3:36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3:36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3:36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3:36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3:36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3:36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3:36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3:36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3:36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3:36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3:36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3:36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3:36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3:36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3:36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3:36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3:36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3:36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3:36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3:36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3:36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3:36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3:36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3:36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3:36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3:36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3:36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3:36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3:36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3:36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3:36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3:36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3:36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3:36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3:36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3:36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3:36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3:36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3:36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3:36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3:36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3:36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3:36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3:36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3:36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3:36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3:36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3:36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3:36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3:36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3:36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3:36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3:36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3:36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3:36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3:36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3:36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3:36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3:36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3:36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3:36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3:36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3:36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3:36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3:36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3:36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3:36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3:36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3:36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3:36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3:36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3:36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3:36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3:36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3:36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3:36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3:36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3:36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3:36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3:36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3:36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3:36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3:36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3:36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3:36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3:36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3:36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3:36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3:36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3:36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3:36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3:36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3:36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3:36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3:36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3:36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3:36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3:36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3:36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3:36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3:36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3:36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3:36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3:36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3:36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3:36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3:36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3:36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3:36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3:36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3:36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3:36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3:36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3:36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3:36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3:36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3:36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3:36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3:36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3:36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3:36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3:36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3:36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3:36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3:36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3:36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3:36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3:36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3:36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3:36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3:36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3:36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3:36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3:36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3:36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3:36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3:36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3:36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3:36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3:36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3:36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3:36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3:36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3:36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3:36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3:36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3:36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3:36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3:36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3:36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3:36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3:36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3:36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3:36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3:36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3:36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3:36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3:36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3:36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3:36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3:36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3:36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3:36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3:36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3:36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3:36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3:36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3:36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3:36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3:36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3:36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3:36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3:36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3:36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3:36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3:36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3:36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3:36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3:36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3:36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3:36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3:36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3:36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3:36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3:36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3:36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3:36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3:36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3:36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3:36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3:36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3:36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3:36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3:36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3:36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3:36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3:36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3:36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3:36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3:36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3:36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3:36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3:36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3:36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3:36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3:36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3:36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3:36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3:36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3:36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3:36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3:36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3:36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3:36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3:36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3:36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3:36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3:36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3:36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3:36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3:36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3:36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3:36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3:36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3:36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3:36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3:36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3:36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3:36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3:36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3:36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3:36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3:36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3:36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3:36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3:36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3:36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3:36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3:36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3:36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3:36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3:36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3:36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3:36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3:36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3:36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3:36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3:36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3:36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3:36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3:36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3:36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3:36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3:36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3:36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3:36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3:36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3:36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3:36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3:36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3:36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3:36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3:36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3:36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3:36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3:36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3:36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3:36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3:36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3:36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3:36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3:36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3:36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3:36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3:36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3:36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3:36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3:36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3:36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3:36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3:36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3:36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3:36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3:36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3:36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3:36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3:36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3:36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3:36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3:36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3:36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3:36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3:36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3:36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3:36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3:36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3:36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3:36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3:36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3:36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3:36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3:36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3:36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3:36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3:36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3:36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3:36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3:36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3:36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3:36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3:36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3:36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3:36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3:36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3:36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3:36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3:36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3:36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3:36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3:36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3:36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3:36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3:36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3:36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3:36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3:36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3:36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3:36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3:36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3:36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3:36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3:36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3:36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3:36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3:36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3:36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3:36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3:36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3:36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3:36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3:36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3:36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</sheetData>
  <hyperlinks>
    <hyperlink ref="A1" location="Main!A1" display="Main" xr:uid="{B500DA38-8D77-4879-8402-44E92B85D27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2025-02-03T16:27:19Z</dcterms:created>
  <dcterms:modified xsi:type="dcterms:W3CDTF">2025-10-07T12:51:20Z</dcterms:modified>
</cp:coreProperties>
</file>