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3463F21-3FEA-4C31-A2BE-3D49A17B38B1}" xr6:coauthVersionLast="47" xr6:coauthVersionMax="47" xr10:uidLastSave="{00000000-0000-0000-0000-000000000000}"/>
  <bookViews>
    <workbookView xWindow="19095" yWindow="0" windowWidth="19410" windowHeight="20925" xr2:uid="{901B265C-E4E9-49A1-A062-FD11118EC22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2" l="1"/>
  <c r="G30" i="2"/>
  <c r="G29" i="2"/>
  <c r="G28" i="2"/>
  <c r="G27" i="2"/>
  <c r="G26" i="2"/>
  <c r="H31" i="2"/>
  <c r="H30" i="2"/>
  <c r="H29" i="2"/>
  <c r="H28" i="2"/>
  <c r="H27" i="2"/>
  <c r="H26" i="2"/>
  <c r="J28" i="2"/>
  <c r="J27" i="2"/>
  <c r="J26" i="2"/>
  <c r="J29" i="2"/>
  <c r="J30" i="2"/>
  <c r="I27" i="2"/>
  <c r="I26" i="2"/>
  <c r="I28" i="2"/>
  <c r="J31" i="2"/>
  <c r="I31" i="2"/>
  <c r="F31" i="2"/>
  <c r="E31" i="2"/>
  <c r="D31" i="2"/>
  <c r="C31" i="2"/>
  <c r="I30" i="2"/>
  <c r="F30" i="2"/>
  <c r="E30" i="2"/>
  <c r="D30" i="2"/>
  <c r="C30" i="2"/>
  <c r="I29" i="2"/>
  <c r="F29" i="2"/>
  <c r="E29" i="2"/>
  <c r="D29" i="2"/>
  <c r="C29" i="2"/>
  <c r="J23" i="2"/>
  <c r="I23" i="2"/>
  <c r="H23" i="2"/>
  <c r="G23" i="2"/>
  <c r="F23" i="2"/>
  <c r="D23" i="2"/>
  <c r="C23" i="2"/>
  <c r="E23" i="2"/>
  <c r="H19" i="2"/>
  <c r="G19" i="2"/>
  <c r="F19" i="2"/>
  <c r="E19" i="2"/>
  <c r="J21" i="2"/>
  <c r="H21" i="2"/>
  <c r="G21" i="2"/>
  <c r="F21" i="2"/>
  <c r="E21" i="2"/>
  <c r="D21" i="2"/>
  <c r="C21" i="2"/>
  <c r="I21" i="2"/>
  <c r="I19" i="2"/>
  <c r="J17" i="2"/>
  <c r="I17" i="2"/>
  <c r="H17" i="2"/>
  <c r="G17" i="2"/>
  <c r="F17" i="2"/>
  <c r="D17" i="2"/>
  <c r="C17" i="2"/>
  <c r="J14" i="2"/>
  <c r="I14" i="2"/>
  <c r="H14" i="2"/>
  <c r="G14" i="2"/>
  <c r="F14" i="2"/>
  <c r="D14" i="2"/>
  <c r="C14" i="2"/>
  <c r="J10" i="2"/>
  <c r="I10" i="2"/>
  <c r="H10" i="2"/>
  <c r="G10" i="2"/>
  <c r="F10" i="2"/>
  <c r="D10" i="2"/>
  <c r="C10" i="2"/>
  <c r="J8" i="2"/>
  <c r="I8" i="2"/>
  <c r="H8" i="2"/>
  <c r="G8" i="2"/>
  <c r="F8" i="2"/>
  <c r="E8" i="2"/>
  <c r="E10" i="2" s="1"/>
  <c r="E14" i="2" s="1"/>
  <c r="E17" i="2" s="1"/>
  <c r="D8" i="2"/>
  <c r="C8" i="2"/>
  <c r="Q8" i="2"/>
  <c r="H6" i="1"/>
  <c r="H5" i="1"/>
  <c r="L30" i="2"/>
  <c r="L29" i="2"/>
  <c r="P31" i="2"/>
  <c r="O31" i="2"/>
  <c r="N31" i="2"/>
  <c r="M31" i="2"/>
  <c r="L31" i="2"/>
  <c r="P30" i="2"/>
  <c r="O30" i="2"/>
  <c r="N30" i="2"/>
  <c r="M30" i="2"/>
  <c r="P29" i="2"/>
  <c r="O29" i="2"/>
  <c r="N29" i="2"/>
  <c r="M29" i="2"/>
  <c r="Q29" i="2"/>
  <c r="P28" i="2"/>
  <c r="O28" i="2"/>
  <c r="N28" i="2"/>
  <c r="M28" i="2"/>
  <c r="P27" i="2"/>
  <c r="O27" i="2"/>
  <c r="N27" i="2"/>
  <c r="M27" i="2"/>
  <c r="Q28" i="2"/>
  <c r="Q27" i="2"/>
  <c r="P26" i="2"/>
  <c r="O26" i="2"/>
  <c r="N26" i="2"/>
  <c r="M26" i="2"/>
  <c r="Q26" i="2"/>
  <c r="R23" i="2"/>
  <c r="P23" i="2"/>
  <c r="O23" i="2"/>
  <c r="N23" i="2"/>
  <c r="M23" i="2"/>
  <c r="L23" i="2"/>
  <c r="R21" i="2"/>
  <c r="P21" i="2"/>
  <c r="O21" i="2"/>
  <c r="N21" i="2"/>
  <c r="M21" i="2"/>
  <c r="L21" i="2"/>
  <c r="R19" i="2"/>
  <c r="P19" i="2"/>
  <c r="O19" i="2"/>
  <c r="N19" i="2"/>
  <c r="M19" i="2"/>
  <c r="L19" i="2"/>
  <c r="R17" i="2"/>
  <c r="P17" i="2"/>
  <c r="O17" i="2"/>
  <c r="N17" i="2"/>
  <c r="M17" i="2"/>
  <c r="L17" i="2"/>
  <c r="R14" i="2"/>
  <c r="P14" i="2"/>
  <c r="O14" i="2"/>
  <c r="N14" i="2"/>
  <c r="M14" i="2"/>
  <c r="L14" i="2"/>
  <c r="Q14" i="2"/>
  <c r="Q30" i="2" s="1"/>
  <c r="R10" i="2"/>
  <c r="P10" i="2"/>
  <c r="O10" i="2"/>
  <c r="N10" i="2"/>
  <c r="M10" i="2"/>
  <c r="L10" i="2"/>
  <c r="R8" i="2"/>
  <c r="Q10" i="2"/>
  <c r="P8" i="2"/>
  <c r="O8" i="2"/>
  <c r="N8" i="2"/>
  <c r="M8" i="2"/>
  <c r="L8" i="2"/>
  <c r="H4" i="1"/>
  <c r="H7" i="1" s="1"/>
  <c r="Q17" i="2" l="1"/>
  <c r="Q19" i="2" l="1"/>
  <c r="Q21" i="2" s="1"/>
  <c r="Q23" i="2" s="1"/>
  <c r="Q31" i="2"/>
</calcChain>
</file>

<file path=xl/sharedStrings.xml><?xml version="1.0" encoding="utf-8"?>
<sst xmlns="http://schemas.openxmlformats.org/spreadsheetml/2006/main" count="56" uniqueCount="53">
  <si>
    <t>Qualcom</t>
  </si>
  <si>
    <t>numbers in mio USD</t>
  </si>
  <si>
    <t>Price</t>
  </si>
  <si>
    <t>Shares</t>
  </si>
  <si>
    <t>MC</t>
  </si>
  <si>
    <t>Cash</t>
  </si>
  <si>
    <t>Debt</t>
  </si>
  <si>
    <t>EV</t>
  </si>
  <si>
    <t>QCOM</t>
  </si>
  <si>
    <t>IR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</si>
  <si>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</si>
  <si>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</si>
  <si>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</si>
  <si>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</si>
  <si>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</si>
  <si>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</si>
  <si>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</si>
  <si>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</si>
  <si>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</si>
  <si>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</si>
  <si>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</si>
  <si>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</si>
  <si>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</si>
  <si>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</si>
  <si>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</si>
  <si>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Handsets</t>
  </si>
  <si>
    <t>Automotive</t>
  </si>
  <si>
    <t>Internet of Things</t>
  </si>
  <si>
    <t>FY25</t>
  </si>
  <si>
    <t>Equipment and Services</t>
  </si>
  <si>
    <t xml:space="preserve">Licensing </t>
  </si>
  <si>
    <t>Revenue</t>
  </si>
  <si>
    <t>COGS</t>
  </si>
  <si>
    <t>R&amp;D</t>
  </si>
  <si>
    <t>SGA</t>
  </si>
  <si>
    <t>Other</t>
  </si>
  <si>
    <t>Gross Profit</t>
  </si>
  <si>
    <t>Operating Income</t>
  </si>
  <si>
    <t>Interest Expense</t>
  </si>
  <si>
    <t>Investments &amp; other income</t>
  </si>
  <si>
    <t>Pretax Income</t>
  </si>
  <si>
    <t>Tax Expense</t>
  </si>
  <si>
    <t>Income from con. Operations</t>
  </si>
  <si>
    <t>Income from discon. Operations</t>
  </si>
  <si>
    <t>Net Income</t>
  </si>
  <si>
    <t>EPS</t>
  </si>
  <si>
    <t>Equipment &amp; Services Growth</t>
  </si>
  <si>
    <t>Licensing Growth</t>
  </si>
  <si>
    <t>Revenue Growth</t>
  </si>
  <si>
    <t>Gross Margin</t>
  </si>
  <si>
    <t xml:space="preserve">Operating Margin </t>
  </si>
  <si>
    <t>Tax Rate</t>
  </si>
  <si>
    <t>FQ325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</si>
</sst>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;\(#,##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0" xfId="0" applyFon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2" applyFont="1"/>
    <xf numFmtId="4" fontId="2" fillId="0" borderId="0" xfId="0" applyNumberFormat="1" applyFont="1"/>
    <xf numFmtId="9" fontId="2" fillId="0" borderId="0" xfId="1" applyFont="1"/>
    <xf numFmtId="0" fontId="1" fillId="0" borderId="0" xfId="0" applyFont="1" applyAlignment="1">
      <alignment horizontal="right"/>
    </xf>
    <xf numFmtId="165" fontId="2" fillId="0" borderId="0" xfId="0" applyNumberFormat="1" applyFont="1"/>
    <xf numFmtId="165" fontId="5" fillId="0" borderId="0" xfId="0" applyNumberFormat="1" applyFont="1"/>
    <xf numFmtId="9" fontId="5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FCE0-15FD-4F58-A719-3DD3ADD690BE}">
  <dimension ref="A1:I8"/>
  <sheetViews>
    <sheetView tabSelected="1" zoomScale="200" zoomScaleNormal="200" workbookViewId="0">
      <selection activeCell="H8" sqref="H8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  <c r="G2" s="2" t="s">
        <v>2</v>
      </c>
      <c r="H2" s="2">
        <v>171.39</v>
      </c>
    </row>
    <row r="3" spans="1:9" x14ac:dyDescent="0.2">
      <c r="G3" s="2" t="s">
        <v>3</v>
      </c>
      <c r="H3" s="9">
        <v>1079</v>
      </c>
      <c r="I3" s="8" t="s">
        <v>52</v>
      </c>
    </row>
    <row r="4" spans="1:9" x14ac:dyDescent="0.2">
      <c r="B4" s="2" t="s">
        <v>8</v>
      </c>
      <c r="G4" s="2" t="s">
        <v>4</v>
      </c>
      <c r="H4" s="9">
        <f>+H3*H2</f>
        <v>184929.81</v>
      </c>
    </row>
    <row r="5" spans="1:9" x14ac:dyDescent="0.2">
      <c r="B5" s="2" t="s">
        <v>9</v>
      </c>
      <c r="G5" s="2" t="s">
        <v>5</v>
      </c>
      <c r="H5" s="9">
        <f>5448+4563</f>
        <v>10011</v>
      </c>
      <c r="I5" s="8" t="s">
        <v>52</v>
      </c>
    </row>
    <row r="6" spans="1:9" x14ac:dyDescent="0.2">
      <c r="G6" s="2" t="s">
        <v>6</v>
      </c>
      <c r="H6" s="9">
        <f>0+14788</f>
        <v>14788</v>
      </c>
      <c r="I6" s="8" t="s">
        <v>52</v>
      </c>
    </row>
    <row r="7" spans="1:9" x14ac:dyDescent="0.2">
      <c r="G7" s="2" t="s">
        <v>7</v>
      </c>
      <c r="H7" s="9">
        <f>+H4-H5+H6</f>
        <v>189706.81</v>
      </c>
    </row>
    <row r="8" spans="1:9" x14ac:dyDescent="0.2">
      <c r="H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6746-E39A-4F81-8293-588CAE6D6517}">
  <dimension ref="A1:CN547"/>
  <sheetViews>
    <sheetView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G17" sqref="G17"/>
    </sheetView>
  </sheetViews>
  <sheetFormatPr defaultRowHeight="12.75" x14ac:dyDescent="0.2"/>
  <cols>
    <col min="1" max="1" width="5.42578125" style="2" bestFit="1" customWidth="1"/>
    <col min="2" max="2" width="28.42578125" style="2" customWidth="1"/>
    <col min="3" max="16384" width="9.140625" style="2"/>
  </cols>
  <sheetData>
    <row r="1" spans="1:92" x14ac:dyDescent="0.2">
      <c r="A1" s="5" t="s">
        <v>10</v>
      </c>
    </row>
    <row r="2" spans="1:92" x14ac:dyDescent="0.2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28</v>
      </c>
    </row>
    <row r="3" spans="1:92" x14ac:dyDescent="0.2">
      <c r="B3" s="2" t="s">
        <v>25</v>
      </c>
      <c r="C3" s="9"/>
      <c r="D3" s="9"/>
      <c r="E3" s="9">
        <v>5899</v>
      </c>
      <c r="F3" s="9"/>
      <c r="G3" s="9"/>
      <c r="H3" s="9"/>
      <c r="I3" s="9">
        <v>6328</v>
      </c>
      <c r="J3" s="9"/>
      <c r="K3" s="9"/>
      <c r="L3" s="9"/>
      <c r="M3" s="9"/>
      <c r="N3" s="9"/>
      <c r="O3" s="9"/>
      <c r="P3" s="9">
        <v>22570</v>
      </c>
      <c r="Q3" s="9">
        <v>24863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</row>
    <row r="4" spans="1:92" x14ac:dyDescent="0.2">
      <c r="B4" s="2" t="s">
        <v>26</v>
      </c>
      <c r="C4" s="9"/>
      <c r="D4" s="9"/>
      <c r="E4" s="9">
        <v>811</v>
      </c>
      <c r="F4" s="9"/>
      <c r="G4" s="9"/>
      <c r="H4" s="9"/>
      <c r="I4" s="9">
        <v>984</v>
      </c>
      <c r="J4" s="9"/>
      <c r="K4" s="9"/>
      <c r="L4" s="9"/>
      <c r="M4" s="9"/>
      <c r="N4" s="9"/>
      <c r="O4" s="9"/>
      <c r="P4" s="9">
        <v>1872</v>
      </c>
      <c r="Q4" s="9">
        <v>2910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</row>
    <row r="5" spans="1:92" x14ac:dyDescent="0.2">
      <c r="B5" s="2" t="s">
        <v>27</v>
      </c>
      <c r="C5" s="9"/>
      <c r="D5" s="9"/>
      <c r="E5" s="9">
        <v>1359</v>
      </c>
      <c r="F5" s="9"/>
      <c r="G5" s="9"/>
      <c r="H5" s="9"/>
      <c r="I5" s="9">
        <v>1681</v>
      </c>
      <c r="J5" s="9"/>
      <c r="K5" s="9"/>
      <c r="L5" s="9"/>
      <c r="M5" s="9"/>
      <c r="N5" s="9"/>
      <c r="O5" s="9"/>
      <c r="P5" s="9">
        <v>5940</v>
      </c>
      <c r="Q5" s="9">
        <v>5423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</row>
    <row r="6" spans="1:92" x14ac:dyDescent="0.2">
      <c r="B6" s="2" t="s">
        <v>29</v>
      </c>
      <c r="C6" s="9"/>
      <c r="D6" s="9"/>
      <c r="E6" s="9">
        <v>7993</v>
      </c>
      <c r="F6" s="9"/>
      <c r="G6" s="9"/>
      <c r="H6" s="9"/>
      <c r="I6" s="9">
        <v>8893</v>
      </c>
      <c r="J6" s="9"/>
      <c r="K6" s="9"/>
      <c r="L6" s="9"/>
      <c r="M6" s="9"/>
      <c r="N6" s="9"/>
      <c r="O6" s="9">
        <v>37171</v>
      </c>
      <c r="P6" s="9">
        <v>30028</v>
      </c>
      <c r="Q6" s="9">
        <v>32791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</row>
    <row r="7" spans="1:92" x14ac:dyDescent="0.2">
      <c r="B7" s="2" t="s">
        <v>30</v>
      </c>
      <c r="C7" s="9"/>
      <c r="D7" s="9"/>
      <c r="E7" s="9">
        <v>1400</v>
      </c>
      <c r="F7" s="9"/>
      <c r="G7" s="9"/>
      <c r="H7" s="9"/>
      <c r="I7" s="9">
        <v>1472</v>
      </c>
      <c r="J7" s="9"/>
      <c r="K7" s="9"/>
      <c r="L7" s="9"/>
      <c r="M7" s="9"/>
      <c r="N7" s="9"/>
      <c r="O7" s="9">
        <v>7029</v>
      </c>
      <c r="P7" s="9">
        <v>5792</v>
      </c>
      <c r="Q7" s="9">
        <v>6171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</row>
    <row r="8" spans="1:92" x14ac:dyDescent="0.2">
      <c r="B8" s="1" t="s">
        <v>31</v>
      </c>
      <c r="C8" s="10">
        <f t="shared" ref="C8:J8" si="0">+SUM(C6:C7)</f>
        <v>0</v>
      </c>
      <c r="D8" s="10">
        <f t="shared" si="0"/>
        <v>0</v>
      </c>
      <c r="E8" s="10">
        <f t="shared" si="0"/>
        <v>9393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10365</v>
      </c>
      <c r="J8" s="10">
        <f t="shared" si="0"/>
        <v>0</v>
      </c>
      <c r="K8" s="10"/>
      <c r="L8" s="10">
        <f t="shared" ref="L8:P8" si="1">+SUM(L6:L7)</f>
        <v>0</v>
      </c>
      <c r="M8" s="10">
        <f t="shared" si="1"/>
        <v>0</v>
      </c>
      <c r="N8" s="10">
        <f t="shared" si="1"/>
        <v>0</v>
      </c>
      <c r="O8" s="10">
        <f t="shared" si="1"/>
        <v>44200</v>
      </c>
      <c r="P8" s="10">
        <f t="shared" si="1"/>
        <v>35820</v>
      </c>
      <c r="Q8" s="10">
        <f>+SUM(Q6:Q7)</f>
        <v>38962</v>
      </c>
      <c r="R8" s="10">
        <f>+SUM(R6:R7)</f>
        <v>0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</row>
    <row r="9" spans="1:92" x14ac:dyDescent="0.2">
      <c r="B9" s="2" t="s">
        <v>32</v>
      </c>
      <c r="C9" s="9"/>
      <c r="D9" s="9"/>
      <c r="E9" s="9">
        <v>4174</v>
      </c>
      <c r="F9" s="9"/>
      <c r="G9" s="9"/>
      <c r="H9" s="9"/>
      <c r="I9" s="9">
        <v>4606</v>
      </c>
      <c r="J9" s="9"/>
      <c r="K9" s="9"/>
      <c r="L9" s="9"/>
      <c r="M9" s="9"/>
      <c r="N9" s="9"/>
      <c r="O9" s="9">
        <v>18635</v>
      </c>
      <c r="P9" s="9">
        <v>15869</v>
      </c>
      <c r="Q9" s="9">
        <v>17060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</row>
    <row r="10" spans="1:92" x14ac:dyDescent="0.2">
      <c r="B10" s="2" t="s">
        <v>36</v>
      </c>
      <c r="C10" s="9">
        <f t="shared" ref="C10:J10" si="2">+C8-C9</f>
        <v>0</v>
      </c>
      <c r="D10" s="9">
        <f t="shared" si="2"/>
        <v>0</v>
      </c>
      <c r="E10" s="9">
        <f t="shared" si="2"/>
        <v>5219</v>
      </c>
      <c r="F10" s="9">
        <f t="shared" si="2"/>
        <v>0</v>
      </c>
      <c r="G10" s="9">
        <f t="shared" si="2"/>
        <v>0</v>
      </c>
      <c r="H10" s="9">
        <f t="shared" si="2"/>
        <v>0</v>
      </c>
      <c r="I10" s="9">
        <f t="shared" si="2"/>
        <v>5759</v>
      </c>
      <c r="J10" s="9">
        <f t="shared" si="2"/>
        <v>0</v>
      </c>
      <c r="K10" s="9"/>
      <c r="L10" s="9">
        <f t="shared" ref="L10:P10" si="3">+L8-L9</f>
        <v>0</v>
      </c>
      <c r="M10" s="9">
        <f t="shared" si="3"/>
        <v>0</v>
      </c>
      <c r="N10" s="9">
        <f t="shared" si="3"/>
        <v>0</v>
      </c>
      <c r="O10" s="9">
        <f t="shared" si="3"/>
        <v>25565</v>
      </c>
      <c r="P10" s="9">
        <f t="shared" si="3"/>
        <v>19951</v>
      </c>
      <c r="Q10" s="9">
        <f>+Q8-Q9</f>
        <v>21902</v>
      </c>
      <c r="R10" s="9">
        <f t="shared" ref="R10" si="4">+R8-R9</f>
        <v>0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</row>
    <row r="11" spans="1:92" x14ac:dyDescent="0.2">
      <c r="B11" s="2" t="s">
        <v>33</v>
      </c>
      <c r="C11" s="9"/>
      <c r="D11" s="9"/>
      <c r="E11" s="9">
        <v>2259</v>
      </c>
      <c r="F11" s="9"/>
      <c r="G11" s="9"/>
      <c r="H11" s="9"/>
      <c r="I11" s="9">
        <v>2226</v>
      </c>
      <c r="J11" s="9"/>
      <c r="K11" s="9"/>
      <c r="L11" s="9"/>
      <c r="M11" s="9"/>
      <c r="N11" s="9"/>
      <c r="O11" s="9">
        <v>8194</v>
      </c>
      <c r="P11" s="9">
        <v>8818</v>
      </c>
      <c r="Q11" s="9">
        <v>8893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</row>
    <row r="12" spans="1:92" x14ac:dyDescent="0.2">
      <c r="B12" s="2" t="s">
        <v>34</v>
      </c>
      <c r="C12" s="9"/>
      <c r="D12" s="9"/>
      <c r="E12" s="9">
        <v>664</v>
      </c>
      <c r="F12" s="9"/>
      <c r="G12" s="9"/>
      <c r="H12" s="9"/>
      <c r="I12" s="9">
        <v>771</v>
      </c>
      <c r="J12" s="9"/>
      <c r="K12" s="9"/>
      <c r="L12" s="9"/>
      <c r="M12" s="9"/>
      <c r="N12" s="9"/>
      <c r="O12" s="9">
        <v>2570</v>
      </c>
      <c r="P12" s="9">
        <v>2483</v>
      </c>
      <c r="Q12" s="9">
        <v>2759</v>
      </c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</row>
    <row r="13" spans="1:92" x14ac:dyDescent="0.2">
      <c r="B13" s="2" t="s">
        <v>35</v>
      </c>
      <c r="C13" s="9"/>
      <c r="D13" s="9"/>
      <c r="E13" s="9">
        <v>75</v>
      </c>
      <c r="F13" s="9"/>
      <c r="G13" s="9"/>
      <c r="H13" s="9"/>
      <c r="I13" s="9">
        <v>0</v>
      </c>
      <c r="J13" s="9"/>
      <c r="K13" s="9"/>
      <c r="L13" s="9"/>
      <c r="M13" s="9"/>
      <c r="N13" s="9"/>
      <c r="O13" s="9">
        <v>-1059</v>
      </c>
      <c r="P13" s="9">
        <v>862</v>
      </c>
      <c r="Q13" s="9">
        <v>179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</row>
    <row r="14" spans="1:92" x14ac:dyDescent="0.2">
      <c r="B14" s="2" t="s">
        <v>37</v>
      </c>
      <c r="C14" s="9">
        <f t="shared" ref="C14:J14" si="5">+C10-SUM(C11:C13)</f>
        <v>0</v>
      </c>
      <c r="D14" s="9">
        <f t="shared" si="5"/>
        <v>0</v>
      </c>
      <c r="E14" s="9">
        <f t="shared" si="5"/>
        <v>2221</v>
      </c>
      <c r="F14" s="9">
        <f t="shared" si="5"/>
        <v>0</v>
      </c>
      <c r="G14" s="9">
        <f t="shared" si="5"/>
        <v>0</v>
      </c>
      <c r="H14" s="9">
        <f t="shared" si="5"/>
        <v>0</v>
      </c>
      <c r="I14" s="9">
        <f t="shared" si="5"/>
        <v>2762</v>
      </c>
      <c r="J14" s="9">
        <f t="shared" si="5"/>
        <v>0</v>
      </c>
      <c r="K14" s="9"/>
      <c r="L14" s="9">
        <f t="shared" ref="L14:P14" si="6">+L10-SUM(L11:L13)</f>
        <v>0</v>
      </c>
      <c r="M14" s="9">
        <f t="shared" si="6"/>
        <v>0</v>
      </c>
      <c r="N14" s="9">
        <f t="shared" si="6"/>
        <v>0</v>
      </c>
      <c r="O14" s="9">
        <f t="shared" si="6"/>
        <v>15860</v>
      </c>
      <c r="P14" s="9">
        <f t="shared" si="6"/>
        <v>7788</v>
      </c>
      <c r="Q14" s="9">
        <f>+Q10-SUM(Q11:Q13)</f>
        <v>10071</v>
      </c>
      <c r="R14" s="9">
        <f t="shared" ref="R14" si="7">+R10-SUM(R11:R13)</f>
        <v>0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</row>
    <row r="15" spans="1:92" x14ac:dyDescent="0.2">
      <c r="B15" s="2" t="s">
        <v>38</v>
      </c>
      <c r="C15" s="9"/>
      <c r="D15" s="9"/>
      <c r="E15" s="9">
        <v>168</v>
      </c>
      <c r="F15" s="9"/>
      <c r="G15" s="9"/>
      <c r="H15" s="9"/>
      <c r="I15" s="9">
        <v>168</v>
      </c>
      <c r="J15" s="9"/>
      <c r="K15" s="9"/>
      <c r="L15" s="9"/>
      <c r="M15" s="9"/>
      <c r="N15" s="9"/>
      <c r="O15" s="9">
        <v>490</v>
      </c>
      <c r="P15" s="9">
        <v>694</v>
      </c>
      <c r="Q15" s="9">
        <v>697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</row>
    <row r="16" spans="1:92" x14ac:dyDescent="0.2">
      <c r="B16" s="2" t="s">
        <v>39</v>
      </c>
      <c r="C16" s="9"/>
      <c r="D16" s="9"/>
      <c r="E16" s="9">
        <v>226</v>
      </c>
      <c r="F16" s="9"/>
      <c r="G16" s="9"/>
      <c r="H16" s="9"/>
      <c r="I16" s="9">
        <v>358</v>
      </c>
      <c r="J16" s="9"/>
      <c r="K16" s="9"/>
      <c r="L16" s="9"/>
      <c r="M16" s="9"/>
      <c r="N16" s="9"/>
      <c r="O16" s="9">
        <v>-372</v>
      </c>
      <c r="P16" s="9">
        <v>349</v>
      </c>
      <c r="Q16" s="9">
        <v>962</v>
      </c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</row>
    <row r="17" spans="2:92" x14ac:dyDescent="0.2">
      <c r="B17" s="2" t="s">
        <v>40</v>
      </c>
      <c r="C17" s="9">
        <f t="shared" ref="C17:J17" si="8">+C14-C15+C16</f>
        <v>0</v>
      </c>
      <c r="D17" s="9">
        <f t="shared" si="8"/>
        <v>0</v>
      </c>
      <c r="E17" s="9">
        <f t="shared" si="8"/>
        <v>2279</v>
      </c>
      <c r="F17" s="9">
        <f t="shared" si="8"/>
        <v>0</v>
      </c>
      <c r="G17" s="9">
        <f t="shared" si="8"/>
        <v>0</v>
      </c>
      <c r="H17" s="9">
        <f t="shared" si="8"/>
        <v>0</v>
      </c>
      <c r="I17" s="9">
        <f t="shared" si="8"/>
        <v>2952</v>
      </c>
      <c r="J17" s="9">
        <f t="shared" si="8"/>
        <v>0</v>
      </c>
      <c r="K17" s="9"/>
      <c r="L17" s="9">
        <f t="shared" ref="L17:P17" si="9">+L14-L15+L16</f>
        <v>0</v>
      </c>
      <c r="M17" s="9">
        <f t="shared" si="9"/>
        <v>0</v>
      </c>
      <c r="N17" s="9">
        <f t="shared" si="9"/>
        <v>0</v>
      </c>
      <c r="O17" s="9">
        <f t="shared" si="9"/>
        <v>14998</v>
      </c>
      <c r="P17" s="9">
        <f t="shared" si="9"/>
        <v>7443</v>
      </c>
      <c r="Q17" s="9">
        <f>+Q14-Q15+Q16</f>
        <v>10336</v>
      </c>
      <c r="R17" s="9">
        <f t="shared" ref="R17" si="10">+R14-R15+R16</f>
        <v>0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</row>
    <row r="18" spans="2:92" x14ac:dyDescent="0.2">
      <c r="B18" s="2" t="s">
        <v>41</v>
      </c>
      <c r="C18" s="9"/>
      <c r="D18" s="9"/>
      <c r="E18" s="9">
        <v>171</v>
      </c>
      <c r="F18" s="9"/>
      <c r="G18" s="9"/>
      <c r="H18" s="9"/>
      <c r="I18" s="9">
        <v>286</v>
      </c>
      <c r="J18" s="9"/>
      <c r="K18" s="9"/>
      <c r="L18" s="9"/>
      <c r="M18" s="9"/>
      <c r="N18" s="9"/>
      <c r="O18" s="9">
        <v>2012</v>
      </c>
      <c r="P18" s="9">
        <v>104</v>
      </c>
      <c r="Q18" s="9">
        <v>226</v>
      </c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</row>
    <row r="19" spans="2:92" x14ac:dyDescent="0.2">
      <c r="B19" s="2" t="s">
        <v>42</v>
      </c>
      <c r="C19" s="9"/>
      <c r="D19" s="9"/>
      <c r="E19" s="9">
        <f t="shared" ref="E19:H19" si="11">+E17-E18</f>
        <v>2108</v>
      </c>
      <c r="F19" s="9">
        <f t="shared" si="11"/>
        <v>0</v>
      </c>
      <c r="G19" s="9">
        <f t="shared" si="11"/>
        <v>0</v>
      </c>
      <c r="H19" s="9">
        <f t="shared" si="11"/>
        <v>0</v>
      </c>
      <c r="I19" s="9">
        <f>+I17-I18</f>
        <v>2666</v>
      </c>
      <c r="J19" s="9"/>
      <c r="K19" s="9"/>
      <c r="L19" s="9">
        <f t="shared" ref="L19:P19" si="12">+L17-L18</f>
        <v>0</v>
      </c>
      <c r="M19" s="9">
        <f t="shared" si="12"/>
        <v>0</v>
      </c>
      <c r="N19" s="9">
        <f t="shared" si="12"/>
        <v>0</v>
      </c>
      <c r="O19" s="9">
        <f t="shared" si="12"/>
        <v>12986</v>
      </c>
      <c r="P19" s="9">
        <f t="shared" si="12"/>
        <v>7339</v>
      </c>
      <c r="Q19" s="9">
        <f>+Q17-Q18</f>
        <v>10110</v>
      </c>
      <c r="R19" s="9">
        <f t="shared" ref="R19" si="13">+R17-R18</f>
        <v>0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</row>
    <row r="20" spans="2:92" x14ac:dyDescent="0.2">
      <c r="B20" s="2" t="s">
        <v>43</v>
      </c>
      <c r="C20" s="9"/>
      <c r="D20" s="9"/>
      <c r="E20" s="9">
        <v>-21</v>
      </c>
      <c r="F20" s="9"/>
      <c r="G20" s="9"/>
      <c r="H20" s="9"/>
      <c r="I20" s="9">
        <v>0</v>
      </c>
      <c r="J20" s="9"/>
      <c r="K20" s="9"/>
      <c r="L20" s="9"/>
      <c r="M20" s="9"/>
      <c r="N20" s="9"/>
      <c r="O20" s="9">
        <v>-50</v>
      </c>
      <c r="P20" s="9">
        <v>-107</v>
      </c>
      <c r="Q20" s="9">
        <v>32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</row>
    <row r="21" spans="2:92" x14ac:dyDescent="0.2">
      <c r="B21" s="2" t="s">
        <v>44</v>
      </c>
      <c r="C21" s="9">
        <f t="shared" ref="C21:H21" si="14">+C19-C20</f>
        <v>0</v>
      </c>
      <c r="D21" s="9">
        <f t="shared" si="14"/>
        <v>0</v>
      </c>
      <c r="E21" s="9">
        <f t="shared" si="14"/>
        <v>2129</v>
      </c>
      <c r="F21" s="9">
        <f t="shared" si="14"/>
        <v>0</v>
      </c>
      <c r="G21" s="9">
        <f t="shared" si="14"/>
        <v>0</v>
      </c>
      <c r="H21" s="9">
        <f t="shared" si="14"/>
        <v>0</v>
      </c>
      <c r="I21" s="9">
        <f>+I19-I20</f>
        <v>2666</v>
      </c>
      <c r="J21" s="9">
        <f t="shared" ref="J21" si="15">+J19-J20</f>
        <v>0</v>
      </c>
      <c r="K21" s="9"/>
      <c r="L21" s="9">
        <f t="shared" ref="L21:P21" si="16">+L19+L20</f>
        <v>0</v>
      </c>
      <c r="M21" s="9">
        <f t="shared" si="16"/>
        <v>0</v>
      </c>
      <c r="N21" s="9">
        <f t="shared" si="16"/>
        <v>0</v>
      </c>
      <c r="O21" s="9">
        <f t="shared" si="16"/>
        <v>12936</v>
      </c>
      <c r="P21" s="9">
        <f t="shared" si="16"/>
        <v>7232</v>
      </c>
      <c r="Q21" s="9">
        <f>+Q19+Q20</f>
        <v>10142</v>
      </c>
      <c r="R21" s="9">
        <f t="shared" ref="R21" si="17">+R19+R20</f>
        <v>0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</row>
    <row r="22" spans="2:92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2:92" x14ac:dyDescent="0.2">
      <c r="B23" s="2" t="s">
        <v>45</v>
      </c>
      <c r="C23" s="6" t="e">
        <f t="shared" ref="C23:D23" si="18">+C21/C24</f>
        <v>#DIV/0!</v>
      </c>
      <c r="D23" s="6" t="e">
        <f t="shared" si="18"/>
        <v>#DIV/0!</v>
      </c>
      <c r="E23" s="6">
        <f>+E21/E24</f>
        <v>1.9077060931899641</v>
      </c>
      <c r="F23" s="6" t="e">
        <f t="shared" ref="F23:J23" si="19">+F21/F24</f>
        <v>#DIV/0!</v>
      </c>
      <c r="G23" s="6" t="e">
        <f t="shared" si="19"/>
        <v>#DIV/0!</v>
      </c>
      <c r="H23" s="6" t="e">
        <f t="shared" si="19"/>
        <v>#DIV/0!</v>
      </c>
      <c r="I23" s="6">
        <f t="shared" si="19"/>
        <v>2.4413919413919416</v>
      </c>
      <c r="J23" s="6" t="e">
        <f t="shared" si="19"/>
        <v>#DIV/0!</v>
      </c>
      <c r="K23" s="3"/>
      <c r="L23" s="6" t="e">
        <f t="shared" ref="L23:P23" si="20">+L21/L24</f>
        <v>#DIV/0!</v>
      </c>
      <c r="M23" s="6" t="e">
        <f t="shared" si="20"/>
        <v>#DIV/0!</v>
      </c>
      <c r="N23" s="6" t="e">
        <f t="shared" si="20"/>
        <v>#DIV/0!</v>
      </c>
      <c r="O23" s="6">
        <f t="shared" si="20"/>
        <v>11.519145146927873</v>
      </c>
      <c r="P23" s="6">
        <f t="shared" si="20"/>
        <v>6.4744852282900629</v>
      </c>
      <c r="Q23" s="6">
        <f>+Q21/Q24</f>
        <v>9.0878136200716852</v>
      </c>
      <c r="R23" s="6" t="e">
        <f t="shared" ref="R23" si="21">+R21/R24</f>
        <v>#DIV/0!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2:92" x14ac:dyDescent="0.2">
      <c r="B24" s="2" t="s">
        <v>3</v>
      </c>
      <c r="C24" s="3"/>
      <c r="D24" s="3"/>
      <c r="E24" s="3">
        <v>1116</v>
      </c>
      <c r="F24" s="3"/>
      <c r="G24" s="3"/>
      <c r="H24" s="3"/>
      <c r="I24" s="3">
        <v>1092</v>
      </c>
      <c r="J24" s="3"/>
      <c r="K24" s="3"/>
      <c r="L24" s="3"/>
      <c r="M24" s="3"/>
      <c r="N24" s="3"/>
      <c r="O24" s="3">
        <v>1123</v>
      </c>
      <c r="P24" s="3">
        <v>1117</v>
      </c>
      <c r="Q24" s="3">
        <v>1116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2:92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2:92" x14ac:dyDescent="0.2">
      <c r="B26" s="2" t="s">
        <v>46</v>
      </c>
      <c r="C26" s="3"/>
      <c r="D26" s="3"/>
      <c r="E26" s="3"/>
      <c r="F26" s="3"/>
      <c r="G26" s="7" t="e">
        <f t="shared" ref="G26:H28" si="22">+G6/C6-1</f>
        <v>#DIV/0!</v>
      </c>
      <c r="H26" s="7" t="e">
        <f t="shared" si="22"/>
        <v>#DIV/0!</v>
      </c>
      <c r="I26" s="7">
        <f t="shared" ref="I26:J29" si="23">+I6/E6-1</f>
        <v>0.11259852370824475</v>
      </c>
      <c r="J26" s="7" t="e">
        <f t="shared" si="23"/>
        <v>#DIV/0!</v>
      </c>
      <c r="K26" s="3"/>
      <c r="L26" s="7"/>
      <c r="M26" s="7" t="e">
        <f t="shared" ref="M26:P28" si="24">+M6/L6-1</f>
        <v>#DIV/0!</v>
      </c>
      <c r="N26" s="7" t="e">
        <f t="shared" si="24"/>
        <v>#DIV/0!</v>
      </c>
      <c r="O26" s="7" t="e">
        <f t="shared" si="24"/>
        <v>#DIV/0!</v>
      </c>
      <c r="P26" s="7">
        <f t="shared" si="24"/>
        <v>-0.1921659358101746</v>
      </c>
      <c r="Q26" s="7">
        <f>+Q6/P6-1</f>
        <v>9.2014120154522372E-2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2:92" x14ac:dyDescent="0.2">
      <c r="B27" s="2" t="s">
        <v>47</v>
      </c>
      <c r="C27" s="3"/>
      <c r="D27" s="3"/>
      <c r="E27" s="3"/>
      <c r="F27" s="3"/>
      <c r="G27" s="7" t="e">
        <f t="shared" si="22"/>
        <v>#DIV/0!</v>
      </c>
      <c r="H27" s="7" t="e">
        <f t="shared" si="22"/>
        <v>#DIV/0!</v>
      </c>
      <c r="I27" s="7">
        <f t="shared" si="23"/>
        <v>5.1428571428571379E-2</v>
      </c>
      <c r="J27" s="7" t="e">
        <f t="shared" si="23"/>
        <v>#DIV/0!</v>
      </c>
      <c r="K27" s="3"/>
      <c r="L27" s="3"/>
      <c r="M27" s="7" t="e">
        <f t="shared" si="24"/>
        <v>#DIV/0!</v>
      </c>
      <c r="N27" s="7" t="e">
        <f t="shared" si="24"/>
        <v>#DIV/0!</v>
      </c>
      <c r="O27" s="7" t="e">
        <f t="shared" si="24"/>
        <v>#DIV/0!</v>
      </c>
      <c r="P27" s="7">
        <f t="shared" si="24"/>
        <v>-0.17598520415421826</v>
      </c>
      <c r="Q27" s="7">
        <f t="shared" ref="Q27:Q28" si="25">+Q7/P7-1</f>
        <v>6.5435082872928207E-2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2:92" x14ac:dyDescent="0.2">
      <c r="B28" s="1" t="s">
        <v>48</v>
      </c>
      <c r="C28" s="3"/>
      <c r="D28" s="3"/>
      <c r="E28" s="3"/>
      <c r="F28" s="3"/>
      <c r="G28" s="11" t="e">
        <f t="shared" si="22"/>
        <v>#DIV/0!</v>
      </c>
      <c r="H28" s="11" t="e">
        <f t="shared" si="22"/>
        <v>#DIV/0!</v>
      </c>
      <c r="I28" s="11">
        <f>+I8/E8-1</f>
        <v>0.10348131587352283</v>
      </c>
      <c r="J28" s="11" t="e">
        <f>+J8/F8-1</f>
        <v>#DIV/0!</v>
      </c>
      <c r="K28" s="3"/>
      <c r="L28" s="3"/>
      <c r="M28" s="11" t="e">
        <f t="shared" si="24"/>
        <v>#DIV/0!</v>
      </c>
      <c r="N28" s="11" t="e">
        <f t="shared" si="24"/>
        <v>#DIV/0!</v>
      </c>
      <c r="O28" s="11" t="e">
        <f t="shared" si="24"/>
        <v>#DIV/0!</v>
      </c>
      <c r="P28" s="11">
        <f t="shared" si="24"/>
        <v>-0.18959276018099547</v>
      </c>
      <c r="Q28" s="11">
        <f t="shared" si="25"/>
        <v>8.7716359575656044E-2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2:92" x14ac:dyDescent="0.2">
      <c r="B29" s="2" t="s">
        <v>49</v>
      </c>
      <c r="C29" s="7" t="e">
        <f t="shared" ref="C29:J29" si="26">+C10/C8</f>
        <v>#DIV/0!</v>
      </c>
      <c r="D29" s="7" t="e">
        <f t="shared" si="26"/>
        <v>#DIV/0!</v>
      </c>
      <c r="E29" s="7">
        <f t="shared" si="26"/>
        <v>0.555626530394975</v>
      </c>
      <c r="F29" s="7" t="e">
        <f t="shared" si="26"/>
        <v>#DIV/0!</v>
      </c>
      <c r="G29" s="7" t="e">
        <f t="shared" si="26"/>
        <v>#DIV/0!</v>
      </c>
      <c r="H29" s="7" t="e">
        <f t="shared" ref="H29:I29" si="27">+H10/H8</f>
        <v>#DIV/0!</v>
      </c>
      <c r="I29" s="7">
        <f t="shared" si="26"/>
        <v>0.5556198745779064</v>
      </c>
      <c r="J29" s="7" t="e">
        <f t="shared" si="26"/>
        <v>#DIV/0!</v>
      </c>
      <c r="K29" s="3"/>
      <c r="L29" s="7" t="e">
        <f t="shared" ref="L29" si="28">+L10/L8</f>
        <v>#DIV/0!</v>
      </c>
      <c r="M29" s="7" t="e">
        <f t="shared" ref="M29:P29" si="29">+M10/M8</f>
        <v>#DIV/0!</v>
      </c>
      <c r="N29" s="7" t="e">
        <f t="shared" si="29"/>
        <v>#DIV/0!</v>
      </c>
      <c r="O29" s="7">
        <f t="shared" si="29"/>
        <v>0.5783936651583711</v>
      </c>
      <c r="P29" s="7">
        <f t="shared" si="29"/>
        <v>0.55697934115019543</v>
      </c>
      <c r="Q29" s="7">
        <f>+Q10/Q8</f>
        <v>0.56213746727580716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2:92" x14ac:dyDescent="0.2">
      <c r="B30" s="2" t="s">
        <v>50</v>
      </c>
      <c r="C30" s="7" t="e">
        <f t="shared" ref="C30:J30" si="30">+C14/C8</f>
        <v>#DIV/0!</v>
      </c>
      <c r="D30" s="7" t="e">
        <f t="shared" si="30"/>
        <v>#DIV/0!</v>
      </c>
      <c r="E30" s="7">
        <f t="shared" si="30"/>
        <v>0.23645267752581708</v>
      </c>
      <c r="F30" s="7" t="e">
        <f t="shared" si="30"/>
        <v>#DIV/0!</v>
      </c>
      <c r="G30" s="7" t="e">
        <f t="shared" si="30"/>
        <v>#DIV/0!</v>
      </c>
      <c r="H30" s="7" t="e">
        <f t="shared" ref="H30:I30" si="31">+H14/H8</f>
        <v>#DIV/0!</v>
      </c>
      <c r="I30" s="7">
        <f t="shared" si="30"/>
        <v>0.26647370959961408</v>
      </c>
      <c r="J30" s="7" t="e">
        <f t="shared" si="30"/>
        <v>#DIV/0!</v>
      </c>
      <c r="K30" s="3"/>
      <c r="L30" s="7" t="e">
        <f t="shared" ref="L30" si="32">+L14/L8</f>
        <v>#DIV/0!</v>
      </c>
      <c r="M30" s="7" t="e">
        <f t="shared" ref="M30:P30" si="33">+M14/M8</f>
        <v>#DIV/0!</v>
      </c>
      <c r="N30" s="7" t="e">
        <f t="shared" si="33"/>
        <v>#DIV/0!</v>
      </c>
      <c r="O30" s="7">
        <f t="shared" si="33"/>
        <v>0.35882352941176471</v>
      </c>
      <c r="P30" s="7">
        <f t="shared" si="33"/>
        <v>0.21742043551088777</v>
      </c>
      <c r="Q30" s="7">
        <f>+Q14/Q8</f>
        <v>0.25848262409527234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2:92" x14ac:dyDescent="0.2">
      <c r="B31" s="2" t="s">
        <v>51</v>
      </c>
      <c r="C31" s="7" t="e">
        <f t="shared" ref="C31:J31" si="34">+C18/C17</f>
        <v>#DIV/0!</v>
      </c>
      <c r="D31" s="7" t="e">
        <f t="shared" si="34"/>
        <v>#DIV/0!</v>
      </c>
      <c r="E31" s="7">
        <f t="shared" si="34"/>
        <v>7.5032909170688902E-2</v>
      </c>
      <c r="F31" s="7" t="e">
        <f t="shared" si="34"/>
        <v>#DIV/0!</v>
      </c>
      <c r="G31" s="7" t="e">
        <f t="shared" si="34"/>
        <v>#DIV/0!</v>
      </c>
      <c r="H31" s="7" t="e">
        <f t="shared" ref="H31:I31" si="35">+H18/H17</f>
        <v>#DIV/0!</v>
      </c>
      <c r="I31" s="7">
        <f t="shared" si="34"/>
        <v>9.6883468834688347E-2</v>
      </c>
      <c r="J31" s="7" t="e">
        <f t="shared" si="34"/>
        <v>#DIV/0!</v>
      </c>
      <c r="K31" s="3"/>
      <c r="L31" s="7" t="e">
        <f t="shared" ref="L31:P31" si="36">+L18/L17</f>
        <v>#DIV/0!</v>
      </c>
      <c r="M31" s="7" t="e">
        <f t="shared" si="36"/>
        <v>#DIV/0!</v>
      </c>
      <c r="N31" s="7" t="e">
        <f t="shared" si="36"/>
        <v>#DIV/0!</v>
      </c>
      <c r="O31" s="7">
        <f t="shared" si="36"/>
        <v>0.13415122016268835</v>
      </c>
      <c r="P31" s="7">
        <f t="shared" si="36"/>
        <v>1.3972860405750369E-2</v>
      </c>
      <c r="Q31" s="7">
        <f>+Q18/Q17</f>
        <v>2.186532507739938E-2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2:92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3:35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3:35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3:35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3:35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3:35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3:35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3:35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3:35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3:35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3:35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3:35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3:3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3:35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3:35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3:35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3:35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3:3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3:3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3:3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3:3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3:3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3:3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3:3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3:3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3:3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3:3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3:3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3:3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3:3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3:3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3:3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3:3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3:3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3:3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3:3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3:3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3:3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3:3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3:3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3:3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3:3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3:3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3:3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3:3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3:3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3:3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3:3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3:3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3:3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3:3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3:3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3:3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3:3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3:3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3:3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3:3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3:3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3:3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3:3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3:3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3:3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3:3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3:3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3:3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3:3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3:3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3:3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3:3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3:3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3:3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3:3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3:3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3:3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3:3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3:3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3:3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3:3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3:3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3:3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3:3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3:3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3:3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3:3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3:3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3:3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3:3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3:3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3:3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3:3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3:3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3:3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3:3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3:3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3:3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3:3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3:3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3:3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3:3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3:3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3:3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3:3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3:3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3:3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3:3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3:3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3:3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3:3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3:3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3:3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3:3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3:3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3:3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3:3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3:3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3:3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3:3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3:3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3:3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3:3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3:3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3:3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3:3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3:3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3:3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3:3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3:3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3:3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3:3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3:3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3:3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3:3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3:3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3:3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3:3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3:3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3:3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3:3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3:3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3:3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3:3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3:3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3:3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3:3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3:3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3:3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3:3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3:3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3:3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3:3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3:3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3:3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3:3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3:3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3:3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3:3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3:3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3:3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3:3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3:3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3:3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3:3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3:3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3:3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3:3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3:3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3:3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3:3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3:3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3:3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3:3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3:3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3:3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3:3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3:3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3:3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3:3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3:3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3:3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3:3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3:3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3:3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3:3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3:3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3:3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3:3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3:3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3:3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3:3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3:3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3:3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3:3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3:3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3:3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3:3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3:3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3:3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3:3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3:3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3:3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3:3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3:3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3:3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3:3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3:3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3:3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3:3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3:3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3:3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3:3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3:3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3:3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3:3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3:3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3:3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3:3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3:3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3:3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3:3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3:3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3:3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3:3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3:3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3:3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3:3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3:3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3:3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3:3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3:3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3:3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3:3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3:3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3:3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3:3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3:3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3:3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3:3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3:3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3:3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3:3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3:3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3:3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3:3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3:3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3:3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3:3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3:3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3:3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3:3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3:3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3:3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3:3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3:3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3:3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3:3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3:3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3:3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3:3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3:3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3:3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3:3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3:3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3:3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3:3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3:3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3:3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3:3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3:3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3:3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3:3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3:3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3:3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3:3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3:3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3:3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3:3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3:3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3:3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3:3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3:3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3:3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3:3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3:3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3:3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3:3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3:3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3:3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3:3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3:3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3:3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3:3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3:3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3:3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3:3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3:3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3:3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3:3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3:3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3:3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3:3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3:3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3:3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3:3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3:3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3:3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3:3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3:3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3:3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3:3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3:3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3:3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3:3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3:3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3:3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3:3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3:3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3:3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3:3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3:3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3:3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3:3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3:3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3:3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3:3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3:3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3:3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3:3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3:3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3:3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3:3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3:3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3:3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3:3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3:3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3:3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3:3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3:3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3:3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3:3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3:3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3:3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3:3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3:3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3:3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3:3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3:3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3:3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3:3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3:3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3:3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3:3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3:3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3:3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3:3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3:3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3:3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3:3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3:3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3:3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3:3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3:3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spans="3:3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spans="3:3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3:3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3:3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spans="3:3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3:3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spans="3:3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spans="3:3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spans="3:3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spans="3:3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spans="3:3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spans="3:3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spans="3:3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spans="3:3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spans="3:3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spans="3:3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spans="3:3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spans="3:3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spans="3:3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spans="3:3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spans="3:3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spans="3:3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3:3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spans="3:3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spans="3:3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spans="3:3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spans="3:3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spans="3:3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spans="3:3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spans="3:3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spans="3:3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spans="3:3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spans="3:3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spans="3:3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spans="3:3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spans="3:3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3:3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3:3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3:3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3:3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spans="3:3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spans="3:3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spans="3:3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spans="3:3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spans="3:3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spans="3:3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spans="3:3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spans="3:3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spans="3:3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spans="3:3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spans="3:3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spans="3:3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spans="3:3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spans="3:3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spans="3:3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spans="3:3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spans="3:3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spans="3:3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spans="3:3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spans="3:3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spans="3:3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spans="3:3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spans="3:3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spans="3:3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spans="3:3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spans="3:3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spans="3:3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spans="3:3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spans="3:3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spans="3:3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spans="3:3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spans="3:3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spans="3:3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spans="3:3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spans="3:3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spans="3:3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spans="3:3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spans="3:3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spans="3:3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spans="3:3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spans="3:3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spans="3:3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spans="3:3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spans="3:3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spans="3:3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spans="3:3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spans="3:3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spans="3:3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spans="3:3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spans="3:3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spans="3:3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spans="3:3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spans="3:3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spans="3:3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spans="3:3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spans="3:3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spans="3:3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spans="3:3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spans="3:3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spans="3:3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spans="3:3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spans="3:3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spans="3:3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spans="3:3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spans="3:3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spans="3:3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spans="3:3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spans="3:3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spans="3:3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spans="3:3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spans="3:3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spans="3:3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spans="3:3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spans="3:3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spans="3:3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spans="3:3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spans="3:3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spans="3:3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spans="3:3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spans="3:3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spans="3:3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spans="3:3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spans="3:3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spans="3:3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spans="3:3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spans="3:3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spans="3:3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spans="3:3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spans="3:3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spans="3:3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spans="3:3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spans="3:3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spans="3:3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spans="3:3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spans="3:3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spans="3:3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spans="3:3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spans="3:3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spans="3:3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spans="3:3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spans="3:3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spans="3:3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spans="3:3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spans="3:3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spans="3:3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spans="3:3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spans="3:3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spans="3:3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spans="3:3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spans="3:3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spans="3:3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spans="3:3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spans="3:3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spans="3:3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spans="3:3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</sheetData>
  <hyperlinks>
    <hyperlink ref="A1" location="Main!A1" display="Main" xr:uid="{341F5C6A-10C5-4EF0-BAB4-AA8A052FA9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2025-01-15T12:38:15Z</dcterms:created>
  <dcterms:modified xsi:type="dcterms:W3CDTF">2025-09-25T12:32:53Z</dcterms:modified>
</cp:coreProperties>
</file>