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AEE8F4B-332F-4A03-9175-DC07F0480321}" xr6:coauthVersionLast="47" xr6:coauthVersionMax="47" xr10:uidLastSave="{00000000-0000-0000-0000-000000000000}"/>
  <bookViews>
    <workbookView xWindow="19095" yWindow="0" windowWidth="19410" windowHeight="20925" xr2:uid="{D684B2EE-C23E-4986-9C86-533D2C7C469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N24" i="2"/>
  <c r="M24" i="2"/>
  <c r="L24" i="2"/>
  <c r="K24" i="2"/>
  <c r="N23" i="2"/>
  <c r="M23" i="2"/>
  <c r="L23" i="2"/>
  <c r="K23" i="2"/>
  <c r="N22" i="2"/>
  <c r="M22" i="2"/>
  <c r="L22" i="2"/>
  <c r="K22" i="2"/>
  <c r="N8" i="2"/>
  <c r="N25" i="2" s="1"/>
  <c r="M8" i="2"/>
  <c r="M25" i="2" s="1"/>
  <c r="L8" i="2"/>
  <c r="L12" i="2" s="1"/>
  <c r="K8" i="2"/>
  <c r="K12" i="2" s="1"/>
  <c r="C12" i="2"/>
  <c r="C15" i="2" s="1"/>
  <c r="J8" i="2"/>
  <c r="J25" i="2" s="1"/>
  <c r="H8" i="2"/>
  <c r="H12" i="2" s="1"/>
  <c r="H15" i="2" s="1"/>
  <c r="H17" i="2" s="1"/>
  <c r="H19" i="2" s="1"/>
  <c r="G8" i="2"/>
  <c r="G25" i="2" s="1"/>
  <c r="F8" i="2"/>
  <c r="F12" i="2" s="1"/>
  <c r="E8" i="2"/>
  <c r="E12" i="2" s="1"/>
  <c r="D8" i="2"/>
  <c r="D12" i="2" s="1"/>
  <c r="D15" i="2" s="1"/>
  <c r="D17" i="2" s="1"/>
  <c r="D19" i="2" s="1"/>
  <c r="C8" i="2"/>
  <c r="I8" i="2"/>
  <c r="I12" i="2" s="1"/>
  <c r="G24" i="2"/>
  <c r="G23" i="2"/>
  <c r="G22" i="2"/>
  <c r="I25" i="2"/>
  <c r="J24" i="2"/>
  <c r="I24" i="2"/>
  <c r="J23" i="2"/>
  <c r="I23" i="2"/>
  <c r="J22" i="2"/>
  <c r="I22" i="2"/>
  <c r="C26" i="2"/>
  <c r="C25" i="2"/>
  <c r="H24" i="2"/>
  <c r="H23" i="2"/>
  <c r="H22" i="2"/>
  <c r="G5" i="1"/>
  <c r="F26" i="2" l="1"/>
  <c r="F15" i="2"/>
  <c r="C17" i="2"/>
  <c r="C19" i="2" s="1"/>
  <c r="C27" i="2"/>
  <c r="K26" i="2"/>
  <c r="K15" i="2"/>
  <c r="L26" i="2"/>
  <c r="L15" i="2"/>
  <c r="F25" i="2"/>
  <c r="G12" i="2"/>
  <c r="M12" i="2"/>
  <c r="N12" i="2"/>
  <c r="J12" i="2"/>
  <c r="J26" i="2" s="1"/>
  <c r="K25" i="2"/>
  <c r="L25" i="2"/>
  <c r="J15" i="2"/>
  <c r="E26" i="2"/>
  <c r="E15" i="2"/>
  <c r="E25" i="2"/>
  <c r="D27" i="2"/>
  <c r="I15" i="2"/>
  <c r="I26" i="2"/>
  <c r="H25" i="2"/>
  <c r="H26" i="2"/>
  <c r="H27" i="2"/>
  <c r="D25" i="2"/>
  <c r="D26" i="2"/>
  <c r="G8" i="1"/>
  <c r="N26" i="2" l="1"/>
  <c r="N15" i="2"/>
  <c r="M26" i="2"/>
  <c r="M15" i="2"/>
  <c r="G15" i="2"/>
  <c r="G26" i="2"/>
  <c r="L27" i="2"/>
  <c r="L17" i="2"/>
  <c r="L19" i="2" s="1"/>
  <c r="K27" i="2"/>
  <c r="K17" i="2"/>
  <c r="K19" i="2" s="1"/>
  <c r="F17" i="2"/>
  <c r="F19" i="2" s="1"/>
  <c r="F27" i="2"/>
  <c r="J27" i="2"/>
  <c r="J17" i="2"/>
  <c r="J19" i="2" s="1"/>
  <c r="E27" i="2"/>
  <c r="E17" i="2"/>
  <c r="E19" i="2" s="1"/>
  <c r="I27" i="2"/>
  <c r="I17" i="2"/>
  <c r="I19" i="2" s="1"/>
  <c r="G27" i="2" l="1"/>
  <c r="G17" i="2"/>
  <c r="G19" i="2" s="1"/>
  <c r="M27" i="2"/>
  <c r="M17" i="2"/>
  <c r="M19" i="2" s="1"/>
  <c r="N27" i="2"/>
  <c r="N17" i="2"/>
  <c r="N19" i="2" s="1"/>
</calcChain>
</file>

<file path=xl/sharedStrings.xml><?xml version="1.0" encoding="utf-8"?>
<sst xmlns="http://schemas.openxmlformats.org/spreadsheetml/2006/main" count="49" uniqueCount="44">
  <si>
    <t>Texas Industrires</t>
  </si>
  <si>
    <t>numbers in mio USD</t>
  </si>
  <si>
    <t>SEC</t>
  </si>
  <si>
    <t>TXN</t>
  </si>
  <si>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</si>
  <si>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</si>
  <si>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</si>
  <si>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</si>
  <si>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</si>
  <si>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</si>
  <si>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</si>
  <si>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</si>
  <si>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</si>
  <si>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</si>
  <si>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</si>
  <si>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</si>
  <si>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Q324</t>
  </si>
  <si>
    <t>Q424</t>
  </si>
  <si>
    <t>Q224</t>
  </si>
  <si>
    <t>Revenue</t>
  </si>
  <si>
    <t>COGS</t>
  </si>
  <si>
    <t>Gross Profit</t>
  </si>
  <si>
    <t>R&amp;D</t>
  </si>
  <si>
    <t>SGA</t>
  </si>
  <si>
    <t>Other</t>
  </si>
  <si>
    <t>Operating Income</t>
  </si>
  <si>
    <t>Other Income</t>
  </si>
  <si>
    <t>Interest Expense</t>
  </si>
  <si>
    <t>Pretax Income</t>
  </si>
  <si>
    <t>Net Income</t>
  </si>
  <si>
    <t>Tax Expense</t>
  </si>
  <si>
    <t>EPS</t>
  </si>
  <si>
    <t>Analaog</t>
  </si>
  <si>
    <t xml:space="preserve">Embedded Processing </t>
  </si>
  <si>
    <t>Analog Growth</t>
  </si>
  <si>
    <t>Porcesses Growth</t>
  </si>
  <si>
    <t>Revenue YoY</t>
  </si>
  <si>
    <t xml:space="preserve">Gross Margin </t>
  </si>
  <si>
    <t>Operating Margin</t>
  </si>
  <si>
    <t>Tax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</si>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</sst>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2" fillId="0" borderId="0" xfId="0" applyFont="1"/>
    <xf numFmtId="0" fontId="6" fillId="0" borderId="0" xfId="2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5" fillId="0" borderId="0" xfId="0" applyNumberFormat="1" applyFont="1"/>
    <xf numFmtId="165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97476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4A7A-6828-49CF-A464-099F1ACC8D65}">
  <dimension ref="A1:H8"/>
  <sheetViews>
    <sheetView tabSelected="1" zoomScale="200" zoomScaleNormal="200" workbookViewId="0">
      <selection activeCell="G8" sqref="G8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8" x14ac:dyDescent="0.2">
      <c r="A1" s="1" t="s">
        <v>0</v>
      </c>
    </row>
    <row r="2" spans="1:8" x14ac:dyDescent="0.2">
      <c r="A2" s="2" t="s">
        <v>1</v>
      </c>
    </row>
    <row r="3" spans="1:8" x14ac:dyDescent="0.2">
      <c r="F3" s="2" t="s">
        <v>4</v>
      </c>
      <c r="G3" s="2">
        <v>182.49</v>
      </c>
    </row>
    <row r="4" spans="1:8" x14ac:dyDescent="0.2">
      <c r="B4" s="3" t="s">
        <v>2</v>
      </c>
      <c r="F4" s="2" t="s">
        <v>5</v>
      </c>
      <c r="G4" s="4">
        <v>909.13716899999997</v>
      </c>
      <c r="H4" s="9" t="s">
        <v>41</v>
      </c>
    </row>
    <row r="5" spans="1:8" x14ac:dyDescent="0.2">
      <c r="B5" s="2" t="s">
        <v>3</v>
      </c>
      <c r="F5" s="2" t="s">
        <v>6</v>
      </c>
      <c r="G5" s="4">
        <f>G3*G4</f>
        <v>165908.44197081</v>
      </c>
    </row>
    <row r="6" spans="1:8" x14ac:dyDescent="0.2">
      <c r="F6" s="2" t="s">
        <v>7</v>
      </c>
      <c r="G6" s="4">
        <f>3044+2315</f>
        <v>5359</v>
      </c>
      <c r="H6" s="9" t="s">
        <v>41</v>
      </c>
    </row>
    <row r="7" spans="1:8" x14ac:dyDescent="0.2">
      <c r="F7" s="2" t="s">
        <v>8</v>
      </c>
      <c r="G7" s="4">
        <v>14043</v>
      </c>
      <c r="H7" s="9" t="s">
        <v>41</v>
      </c>
    </row>
    <row r="8" spans="1:8" x14ac:dyDescent="0.2">
      <c r="F8" s="2" t="s">
        <v>9</v>
      </c>
      <c r="G8" s="4">
        <f>G5-G6+G7</f>
        <v>174592.44197081</v>
      </c>
    </row>
  </sheetData>
  <hyperlinks>
    <hyperlink ref="B4" r:id="rId1" xr:uid="{59EEBF22-ED9C-4DCF-9F2A-50D4DD5CEA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7762-C97B-43E8-9854-93BDCE073177}">
  <dimension ref="A1:Y613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L6" sqref="L6"/>
    </sheetView>
  </sheetViews>
  <sheetFormatPr defaultRowHeight="12.75" x14ac:dyDescent="0.2"/>
  <cols>
    <col min="1" max="1" width="4.7109375" style="2" bestFit="1" customWidth="1"/>
    <col min="2" max="2" width="22" style="2" customWidth="1"/>
    <col min="3" max="16384" width="9.140625" style="2"/>
  </cols>
  <sheetData>
    <row r="1" spans="1:25" x14ac:dyDescent="0.2">
      <c r="A1" s="3" t="s">
        <v>10</v>
      </c>
    </row>
    <row r="2" spans="1:25" x14ac:dyDescent="0.2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18</v>
      </c>
      <c r="I2" s="5" t="s">
        <v>16</v>
      </c>
      <c r="J2" s="5" t="s">
        <v>17</v>
      </c>
      <c r="K2" s="9" t="s">
        <v>40</v>
      </c>
      <c r="L2" s="9" t="s">
        <v>41</v>
      </c>
      <c r="M2" s="9" t="s">
        <v>42</v>
      </c>
      <c r="N2" s="9" t="s">
        <v>43</v>
      </c>
    </row>
    <row r="3" spans="1:25" x14ac:dyDescent="0.2">
      <c r="B3" s="2" t="s">
        <v>32</v>
      </c>
      <c r="C3" s="4"/>
      <c r="D3" s="4">
        <v>3278</v>
      </c>
      <c r="E3" s="4">
        <v>3353</v>
      </c>
      <c r="F3" s="4"/>
      <c r="G3" s="4">
        <v>2836</v>
      </c>
      <c r="H3" s="4">
        <v>2928</v>
      </c>
      <c r="I3" s="4">
        <v>3223</v>
      </c>
      <c r="J3" s="4"/>
      <c r="K3" s="4">
        <v>3219</v>
      </c>
      <c r="L3" s="4">
        <v>3452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">
      <c r="B4" s="2" t="s">
        <v>33</v>
      </c>
      <c r="C4" s="4"/>
      <c r="D4" s="4">
        <v>894</v>
      </c>
      <c r="E4" s="4">
        <v>890</v>
      </c>
      <c r="F4" s="4"/>
      <c r="G4" s="4">
        <v>652</v>
      </c>
      <c r="H4" s="4">
        <v>615</v>
      </c>
      <c r="I4" s="4">
        <v>653</v>
      </c>
      <c r="J4" s="4"/>
      <c r="K4" s="4">
        <v>647</v>
      </c>
      <c r="L4" s="4">
        <v>679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">
      <c r="B5" s="2" t="s">
        <v>24</v>
      </c>
      <c r="C5" s="4"/>
      <c r="D5" s="4">
        <v>359</v>
      </c>
      <c r="E5" s="4">
        <v>289</v>
      </c>
      <c r="F5" s="4"/>
      <c r="G5" s="4">
        <v>173</v>
      </c>
      <c r="H5" s="4">
        <v>279</v>
      </c>
      <c r="I5" s="4">
        <v>275</v>
      </c>
      <c r="J5" s="4"/>
      <c r="K5" s="4">
        <v>212</v>
      </c>
      <c r="L5" s="4">
        <v>317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">
      <c r="B6" s="1" t="s">
        <v>19</v>
      </c>
      <c r="C6" s="6"/>
      <c r="D6" s="6">
        <v>4531</v>
      </c>
      <c r="E6" s="6">
        <v>4532</v>
      </c>
      <c r="F6" s="6"/>
      <c r="G6" s="6">
        <v>3661</v>
      </c>
      <c r="H6" s="6">
        <v>3822</v>
      </c>
      <c r="I6" s="6">
        <v>4151</v>
      </c>
      <c r="J6" s="6"/>
      <c r="K6" s="6">
        <v>4069</v>
      </c>
      <c r="L6" s="6">
        <v>4448</v>
      </c>
      <c r="M6" s="6"/>
      <c r="N6" s="6"/>
      <c r="O6" s="6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">
      <c r="B7" s="2" t="s">
        <v>20</v>
      </c>
      <c r="C7" s="4"/>
      <c r="D7" s="4">
        <v>1621</v>
      </c>
      <c r="E7" s="4">
        <v>1717</v>
      </c>
      <c r="F7" s="4"/>
      <c r="G7" s="4">
        <v>1566</v>
      </c>
      <c r="H7" s="4">
        <v>1611</v>
      </c>
      <c r="I7" s="4">
        <v>1677</v>
      </c>
      <c r="J7" s="4"/>
      <c r="K7" s="4">
        <v>1756</v>
      </c>
      <c r="L7" s="4">
        <v>1873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">
      <c r="B8" s="2" t="s">
        <v>21</v>
      </c>
      <c r="C8" s="4">
        <f t="shared" ref="C8:H8" si="0">C6-C7</f>
        <v>0</v>
      </c>
      <c r="D8" s="4">
        <f t="shared" si="0"/>
        <v>2910</v>
      </c>
      <c r="E8" s="4">
        <f t="shared" si="0"/>
        <v>2815</v>
      </c>
      <c r="F8" s="4">
        <f t="shared" si="0"/>
        <v>0</v>
      </c>
      <c r="G8" s="4">
        <f t="shared" si="0"/>
        <v>2095</v>
      </c>
      <c r="H8" s="4">
        <f t="shared" si="0"/>
        <v>2211</v>
      </c>
      <c r="I8" s="4">
        <f>I6-I7</f>
        <v>2474</v>
      </c>
      <c r="J8" s="4">
        <f t="shared" ref="J8:N8" si="1">J6-J7</f>
        <v>0</v>
      </c>
      <c r="K8" s="4">
        <f t="shared" si="1"/>
        <v>2313</v>
      </c>
      <c r="L8" s="4">
        <f t="shared" si="1"/>
        <v>2575</v>
      </c>
      <c r="M8" s="4">
        <f t="shared" si="1"/>
        <v>0</v>
      </c>
      <c r="N8" s="4">
        <f t="shared" si="1"/>
        <v>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">
      <c r="B9" s="2" t="s">
        <v>22</v>
      </c>
      <c r="C9" s="4"/>
      <c r="D9" s="4">
        <v>477</v>
      </c>
      <c r="E9" s="4">
        <v>471</v>
      </c>
      <c r="F9" s="4"/>
      <c r="G9" s="4">
        <v>478</v>
      </c>
      <c r="H9" s="4">
        <v>498</v>
      </c>
      <c r="I9" s="4">
        <v>492</v>
      </c>
      <c r="J9" s="4"/>
      <c r="K9" s="4">
        <v>517</v>
      </c>
      <c r="L9" s="4">
        <v>527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B10" s="2" t="s">
        <v>23</v>
      </c>
      <c r="C10" s="4"/>
      <c r="D10" s="4">
        <v>461</v>
      </c>
      <c r="E10" s="4">
        <v>452</v>
      </c>
      <c r="F10" s="4"/>
      <c r="G10" s="4">
        <v>455</v>
      </c>
      <c r="H10" s="4">
        <v>465</v>
      </c>
      <c r="I10" s="4">
        <v>428</v>
      </c>
      <c r="J10" s="4"/>
      <c r="K10" s="4">
        <v>472</v>
      </c>
      <c r="L10" s="4">
        <v>485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">
      <c r="B11" s="2" t="s">
        <v>24</v>
      </c>
      <c r="C11" s="4"/>
      <c r="D11" s="4">
        <v>0</v>
      </c>
      <c r="E11" s="4">
        <v>0</v>
      </c>
      <c r="F11" s="4"/>
      <c r="G11" s="4">
        <v>-124</v>
      </c>
      <c r="H11" s="4">
        <v>0</v>
      </c>
      <c r="I11" s="4">
        <v>0</v>
      </c>
      <c r="J11" s="4"/>
      <c r="K11" s="4">
        <v>0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B12" s="2" t="s">
        <v>25</v>
      </c>
      <c r="C12" s="4">
        <f t="shared" ref="C12:H12" si="2">C8-SUM(C9:C11)</f>
        <v>0</v>
      </c>
      <c r="D12" s="4">
        <f t="shared" si="2"/>
        <v>1972</v>
      </c>
      <c r="E12" s="4">
        <f t="shared" si="2"/>
        <v>1892</v>
      </c>
      <c r="F12" s="4">
        <f t="shared" si="2"/>
        <v>0</v>
      </c>
      <c r="G12" s="4">
        <f t="shared" si="2"/>
        <v>1286</v>
      </c>
      <c r="H12" s="4">
        <f t="shared" si="2"/>
        <v>1248</v>
      </c>
      <c r="I12" s="4">
        <f>I8-SUM(I9:I11)</f>
        <v>1554</v>
      </c>
      <c r="J12" s="4">
        <f t="shared" ref="J12:N12" si="3">J8-SUM(J9:J11)</f>
        <v>0</v>
      </c>
      <c r="K12" s="4">
        <f t="shared" si="3"/>
        <v>1324</v>
      </c>
      <c r="L12" s="4">
        <f t="shared" si="3"/>
        <v>1563</v>
      </c>
      <c r="M12" s="4">
        <f t="shared" si="3"/>
        <v>0</v>
      </c>
      <c r="N12" s="4">
        <f t="shared" si="3"/>
        <v>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">
      <c r="B13" s="2" t="s">
        <v>26</v>
      </c>
      <c r="C13" s="4"/>
      <c r="D13" s="4">
        <v>119</v>
      </c>
      <c r="E13" s="4">
        <v>128</v>
      </c>
      <c r="F13" s="4"/>
      <c r="G13" s="4">
        <v>123</v>
      </c>
      <c r="H13" s="4">
        <v>130</v>
      </c>
      <c r="I13" s="4">
        <v>131</v>
      </c>
      <c r="J13" s="4"/>
      <c r="K13" s="4">
        <v>80</v>
      </c>
      <c r="L13" s="4">
        <v>48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">
      <c r="B14" s="2" t="s">
        <v>27</v>
      </c>
      <c r="C14" s="4"/>
      <c r="D14" s="4">
        <v>89</v>
      </c>
      <c r="E14" s="4">
        <v>98</v>
      </c>
      <c r="F14" s="4"/>
      <c r="G14" s="4">
        <v>116</v>
      </c>
      <c r="H14" s="4">
        <v>131</v>
      </c>
      <c r="I14" s="4">
        <v>131</v>
      </c>
      <c r="J14" s="4"/>
      <c r="K14" s="4">
        <v>128</v>
      </c>
      <c r="L14" s="4">
        <v>133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">
      <c r="B15" s="2" t="s">
        <v>28</v>
      </c>
      <c r="C15" s="4">
        <f t="shared" ref="C15:H15" si="4">C12+C13-C14</f>
        <v>0</v>
      </c>
      <c r="D15" s="4">
        <f t="shared" si="4"/>
        <v>2002</v>
      </c>
      <c r="E15" s="4">
        <f t="shared" si="4"/>
        <v>1922</v>
      </c>
      <c r="F15" s="4">
        <f t="shared" si="4"/>
        <v>0</v>
      </c>
      <c r="G15" s="4">
        <f t="shared" si="4"/>
        <v>1293</v>
      </c>
      <c r="H15" s="4">
        <f t="shared" si="4"/>
        <v>1247</v>
      </c>
      <c r="I15" s="4">
        <f>I12+I13-I14</f>
        <v>1554</v>
      </c>
      <c r="J15" s="4">
        <f t="shared" ref="J15:N15" si="5">J12+J13-J14</f>
        <v>0</v>
      </c>
      <c r="K15" s="4">
        <f t="shared" si="5"/>
        <v>1276</v>
      </c>
      <c r="L15" s="4">
        <f t="shared" si="5"/>
        <v>1478</v>
      </c>
      <c r="M15" s="4">
        <f t="shared" si="5"/>
        <v>0</v>
      </c>
      <c r="N15" s="4">
        <f t="shared" si="5"/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">
      <c r="B16" s="2" t="s">
        <v>30</v>
      </c>
      <c r="C16" s="4"/>
      <c r="D16" s="4">
        <v>280</v>
      </c>
      <c r="E16" s="4">
        <v>213</v>
      </c>
      <c r="F16" s="4"/>
      <c r="G16" s="4">
        <v>188</v>
      </c>
      <c r="H16" s="4">
        <v>120</v>
      </c>
      <c r="I16" s="4">
        <v>192</v>
      </c>
      <c r="J16" s="4"/>
      <c r="K16" s="4">
        <v>97</v>
      </c>
      <c r="L16" s="4">
        <v>183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 x14ac:dyDescent="0.2">
      <c r="B17" s="2" t="s">
        <v>29</v>
      </c>
      <c r="C17" s="4">
        <f t="shared" ref="C17:H17" si="6">C15-C16</f>
        <v>0</v>
      </c>
      <c r="D17" s="4">
        <f t="shared" si="6"/>
        <v>1722</v>
      </c>
      <c r="E17" s="4">
        <f t="shared" si="6"/>
        <v>1709</v>
      </c>
      <c r="F17" s="4">
        <f t="shared" si="6"/>
        <v>0</v>
      </c>
      <c r="G17" s="4">
        <f t="shared" si="6"/>
        <v>1105</v>
      </c>
      <c r="H17" s="4">
        <f t="shared" si="6"/>
        <v>1127</v>
      </c>
      <c r="I17" s="4">
        <f>I15-I16</f>
        <v>1362</v>
      </c>
      <c r="J17" s="4">
        <f t="shared" ref="J17:N17" si="7">J15-J16</f>
        <v>0</v>
      </c>
      <c r="K17" s="4">
        <f t="shared" si="7"/>
        <v>1179</v>
      </c>
      <c r="L17" s="4">
        <f t="shared" si="7"/>
        <v>1295</v>
      </c>
      <c r="M17" s="4">
        <f t="shared" si="7"/>
        <v>0</v>
      </c>
      <c r="N17" s="4">
        <f t="shared" si="7"/>
        <v>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 x14ac:dyDescent="0.2">
      <c r="B19" s="2" t="s">
        <v>31</v>
      </c>
      <c r="C19" s="7" t="e">
        <f t="shared" ref="C19" si="8">C17/C20</f>
        <v>#DIV/0!</v>
      </c>
      <c r="D19" s="7">
        <f>D17/D20</f>
        <v>1.8964757709251101</v>
      </c>
      <c r="E19" s="7">
        <f t="shared" ref="E19:N19" si="9">E17/E20</f>
        <v>1.88215859030837</v>
      </c>
      <c r="F19" s="7" t="e">
        <f t="shared" si="9"/>
        <v>#DIV/0!</v>
      </c>
      <c r="G19" s="7">
        <f t="shared" si="9"/>
        <v>1.2142857142857142</v>
      </c>
      <c r="H19" s="7">
        <f t="shared" si="9"/>
        <v>1.2357456140350878</v>
      </c>
      <c r="I19" s="7">
        <f t="shared" si="9"/>
        <v>1.4917853231106244</v>
      </c>
      <c r="J19" s="7" t="e">
        <f t="shared" si="9"/>
        <v>#DIV/0!</v>
      </c>
      <c r="K19" s="7">
        <f t="shared" si="9"/>
        <v>1.2956043956043957</v>
      </c>
      <c r="L19" s="7">
        <f t="shared" si="9"/>
        <v>1.4262114537444934</v>
      </c>
      <c r="M19" s="7" t="e">
        <f t="shared" si="9"/>
        <v>#DIV/0!</v>
      </c>
      <c r="N19" s="7" t="e">
        <f t="shared" si="9"/>
        <v>#DIV/0!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 x14ac:dyDescent="0.2">
      <c r="B20" s="2" t="s">
        <v>5</v>
      </c>
      <c r="C20" s="4"/>
      <c r="D20" s="4">
        <v>908</v>
      </c>
      <c r="E20" s="4">
        <v>908</v>
      </c>
      <c r="F20" s="4"/>
      <c r="G20" s="4">
        <v>910</v>
      </c>
      <c r="H20" s="4">
        <v>912</v>
      </c>
      <c r="I20" s="4">
        <v>913</v>
      </c>
      <c r="J20" s="4"/>
      <c r="K20" s="4">
        <v>910</v>
      </c>
      <c r="L20" s="4">
        <v>908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 x14ac:dyDescent="0.2">
      <c r="B22" s="2" t="s">
        <v>34</v>
      </c>
      <c r="C22" s="4"/>
      <c r="D22" s="4"/>
      <c r="E22" s="4"/>
      <c r="F22" s="4"/>
      <c r="G22" s="8" t="e">
        <f>G3/C3-1</f>
        <v>#DIV/0!</v>
      </c>
      <c r="H22" s="8">
        <f>H3/D3-1</f>
        <v>-0.10677242220866379</v>
      </c>
      <c r="I22" s="8">
        <f t="shared" ref="I22:J22" si="10">I3/E3-1</f>
        <v>-3.8771249627199578E-2</v>
      </c>
      <c r="J22" s="8" t="e">
        <f t="shared" si="10"/>
        <v>#DIV/0!</v>
      </c>
      <c r="K22" s="8">
        <f t="shared" ref="K22:K23" si="11">K3/G3-1</f>
        <v>0.13504936530324407</v>
      </c>
      <c r="L22" s="8">
        <f t="shared" ref="L22:L23" si="12">L3/H3-1</f>
        <v>0.1789617486338797</v>
      </c>
      <c r="M22" s="8">
        <f t="shared" ref="M22:M23" si="13">M3/I3-1</f>
        <v>-1</v>
      </c>
      <c r="N22" s="8" t="e">
        <f t="shared" ref="N22:N23" si="14">N3/J3-1</f>
        <v>#DIV/0!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5" x14ac:dyDescent="0.2">
      <c r="B23" s="2" t="s">
        <v>35</v>
      </c>
      <c r="C23" s="4"/>
      <c r="D23" s="4"/>
      <c r="E23" s="4"/>
      <c r="F23" s="4"/>
      <c r="G23" s="8" t="e">
        <f>G4/C4-1</f>
        <v>#DIV/0!</v>
      </c>
      <c r="H23" s="8">
        <f>H4/D4-1</f>
        <v>-0.31208053691275173</v>
      </c>
      <c r="I23" s="8">
        <f t="shared" ref="I23:J23" si="15">I4/E4-1</f>
        <v>-0.26629213483146064</v>
      </c>
      <c r="J23" s="8" t="e">
        <f t="shared" si="15"/>
        <v>#DIV/0!</v>
      </c>
      <c r="K23" s="8">
        <f t="shared" si="11"/>
        <v>-7.6687116564416735E-3</v>
      </c>
      <c r="L23" s="8">
        <f t="shared" si="12"/>
        <v>0.10406504065040645</v>
      </c>
      <c r="M23" s="8">
        <f t="shared" si="13"/>
        <v>-1</v>
      </c>
      <c r="N23" s="8" t="e">
        <f t="shared" si="14"/>
        <v>#DIV/0!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 x14ac:dyDescent="0.2">
      <c r="B24" s="1" t="s">
        <v>36</v>
      </c>
      <c r="C24" s="6"/>
      <c r="D24" s="6"/>
      <c r="E24" s="6"/>
      <c r="F24" s="6"/>
      <c r="G24" s="10" t="e">
        <f>G6/C6-1</f>
        <v>#DIV/0!</v>
      </c>
      <c r="H24" s="10">
        <f>H6/D6-1</f>
        <v>-0.15647759876406975</v>
      </c>
      <c r="I24" s="10">
        <f t="shared" ref="I24:J24" si="16">I6/E6-1</f>
        <v>-8.4068843777581614E-2</v>
      </c>
      <c r="J24" s="10" t="e">
        <f t="shared" si="16"/>
        <v>#DIV/0!</v>
      </c>
      <c r="K24" s="10">
        <f t="shared" ref="K24" si="17">K6/G6-1</f>
        <v>0.11144496039333518</v>
      </c>
      <c r="L24" s="10">
        <f t="shared" ref="L24" si="18">L6/H6-1</f>
        <v>0.16378859236002086</v>
      </c>
      <c r="M24" s="10">
        <f t="shared" ref="M24" si="19">M6/I6-1</f>
        <v>-1</v>
      </c>
      <c r="N24" s="10" t="e">
        <f t="shared" ref="N24" si="20">N6/J6-1</f>
        <v>#DIV/0!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2:25" x14ac:dyDescent="0.2">
      <c r="B25" s="2" t="s">
        <v>37</v>
      </c>
      <c r="C25" s="8" t="e">
        <f t="shared" ref="C25:G25" si="21">C8/C6</f>
        <v>#DIV/0!</v>
      </c>
      <c r="D25" s="8">
        <f t="shared" si="21"/>
        <v>0.64224233061134406</v>
      </c>
      <c r="E25" s="8">
        <f t="shared" si="21"/>
        <v>0.62113857016769636</v>
      </c>
      <c r="F25" s="8" t="e">
        <f t="shared" si="21"/>
        <v>#DIV/0!</v>
      </c>
      <c r="G25" s="8">
        <f t="shared" si="21"/>
        <v>0.57224801966675776</v>
      </c>
      <c r="H25" s="8">
        <f>H8/H6</f>
        <v>0.57849293563579274</v>
      </c>
      <c r="I25" s="8">
        <f t="shared" ref="I25:J25" si="22">I8/I6</f>
        <v>0.5960009636232233</v>
      </c>
      <c r="J25" s="8" t="e">
        <f t="shared" si="22"/>
        <v>#DIV/0!</v>
      </c>
      <c r="K25" s="8">
        <f t="shared" ref="K25:N25" si="23">K8/K6</f>
        <v>0.56844433521749815</v>
      </c>
      <c r="L25" s="8">
        <f t="shared" si="23"/>
        <v>0.57891187050359716</v>
      </c>
      <c r="M25" s="8" t="e">
        <f t="shared" si="23"/>
        <v>#DIV/0!</v>
      </c>
      <c r="N25" s="8" t="e">
        <f t="shared" si="23"/>
        <v>#DIV/0!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 x14ac:dyDescent="0.2">
      <c r="B26" s="2" t="s">
        <v>38</v>
      </c>
      <c r="C26" s="8" t="e">
        <f t="shared" ref="C26:G26" si="24">C12/C6</f>
        <v>#DIV/0!</v>
      </c>
      <c r="D26" s="8">
        <f t="shared" si="24"/>
        <v>0.43522401235930258</v>
      </c>
      <c r="E26" s="8">
        <f t="shared" si="24"/>
        <v>0.41747572815533979</v>
      </c>
      <c r="F26" s="8" t="e">
        <f t="shared" si="24"/>
        <v>#DIV/0!</v>
      </c>
      <c r="G26" s="8">
        <f t="shared" si="24"/>
        <v>0.35127014476918872</v>
      </c>
      <c r="H26" s="8">
        <f>H12/H6</f>
        <v>0.32653061224489793</v>
      </c>
      <c r="I26" s="8">
        <f t="shared" ref="I26:J26" si="25">I12/I6</f>
        <v>0.37436762225969644</v>
      </c>
      <c r="J26" s="8" t="e">
        <f t="shared" si="25"/>
        <v>#DIV/0!</v>
      </c>
      <c r="K26" s="8">
        <f t="shared" ref="K26:N26" si="26">K12/K6</f>
        <v>0.32538707299090686</v>
      </c>
      <c r="L26" s="8">
        <f t="shared" si="26"/>
        <v>0.35139388489208634</v>
      </c>
      <c r="M26" s="8" t="e">
        <f t="shared" si="26"/>
        <v>#DIV/0!</v>
      </c>
      <c r="N26" s="8" t="e">
        <f t="shared" si="26"/>
        <v>#DIV/0!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2:25" x14ac:dyDescent="0.2">
      <c r="B27" s="2" t="s">
        <v>39</v>
      </c>
      <c r="C27" s="8" t="e">
        <f t="shared" ref="C27:G27" si="27">C16/C15</f>
        <v>#DIV/0!</v>
      </c>
      <c r="D27" s="8">
        <f t="shared" si="27"/>
        <v>0.13986013986013987</v>
      </c>
      <c r="E27" s="8">
        <f t="shared" si="27"/>
        <v>0.11082206035379813</v>
      </c>
      <c r="F27" s="8" t="e">
        <f t="shared" si="27"/>
        <v>#DIV/0!</v>
      </c>
      <c r="G27" s="8">
        <f t="shared" si="27"/>
        <v>0.14539829853054911</v>
      </c>
      <c r="H27" s="8">
        <f>H16/H15</f>
        <v>9.6230954290296711E-2</v>
      </c>
      <c r="I27" s="8">
        <f t="shared" ref="I27:J27" si="28">I16/I15</f>
        <v>0.12355212355212356</v>
      </c>
      <c r="J27" s="8" t="e">
        <f t="shared" si="28"/>
        <v>#DIV/0!</v>
      </c>
      <c r="K27" s="8">
        <f t="shared" ref="K27:N27" si="29">K16/K15</f>
        <v>7.6018808777429461E-2</v>
      </c>
      <c r="L27" s="8">
        <f t="shared" si="29"/>
        <v>0.12381596752368065</v>
      </c>
      <c r="M27" s="8" t="e">
        <f t="shared" si="29"/>
        <v>#DIV/0!</v>
      </c>
      <c r="N27" s="8" t="e">
        <f t="shared" si="29"/>
        <v>#DIV/0!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2:2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3:25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3:25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3:25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3:25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3:25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3:25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3:25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3:25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3:25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3:25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3:25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3:25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3:25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3:25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3:25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3:25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3:25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3:25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3:25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3:25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3:25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3:25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3:25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3:25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3:25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3:25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3:25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3:25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3:25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3:25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3:25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3:25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3:25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3:25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3:25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3:25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3:25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3:25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3:25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3:25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3:25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3:25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3:25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3:25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3:25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3:25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3:25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3:25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3:25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3:25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3:25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3:25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3:25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3:25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3:25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3:25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3:25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3:25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3:25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3:25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3:25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3:25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3:25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3:25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3:25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3:25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3:25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3:25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3:25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3:25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3:25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3:25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3:25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3:25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3:25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3:25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3:25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3:25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3:25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3:25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3:25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3:25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3:25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3:25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3:25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3:25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3:25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3:25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3:25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3:25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3:25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3:25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3:25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3:25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3:25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3:25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3:25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3:25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3:25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3:25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3:25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3:25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3:25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3:25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3:25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3:25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3:25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3:25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3:25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3:25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3:25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3:25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3:25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3:25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3:25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3:25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3:25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3:25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3:25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3:25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3:25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3:25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3:25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3:25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3:25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3:25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3:25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3:25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3:25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3:25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3:25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3:25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3:25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3:25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3:25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3:25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3:25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3:25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3:25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3:25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3:25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3:25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3:25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3:25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3:25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3:25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3:25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3:25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3:25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3:25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3:25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3:25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3:25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3:25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3:25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3:25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3:25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3:25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3:25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3:25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3:25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3:25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3:25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3:25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3:25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3:25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3:25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3:25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3:25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3:25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3:25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3:25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3:25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3:25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3:25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3:25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3:25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3:25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3:25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3:25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3:25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3:25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3:25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3:25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3:25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3:25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3:25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3:25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3:25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3:25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3:25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3:25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3:25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3:25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3:25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3:25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3:25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3:25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3:25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3:25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3:25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3:25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3:25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3:25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3:25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3:25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3:25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3:25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3:25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3:25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3:25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3:25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3:25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3:25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3:25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3:25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3:25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3:25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3:25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3:25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3:25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3:25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3:25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3:25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3:25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3:25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3:25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3:25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3:25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3:25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3:25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3:25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3:25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3:25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3:25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3:25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3:25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3:25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3:25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3:25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3:25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3:25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3:25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3:25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3:25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3:25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3:25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3:25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3:25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3:25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3:25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3:25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3:25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3:25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3:25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3:25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3:25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3:25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3:25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3:25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3:25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3:25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3:25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3:25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3:25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3:25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3:25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3:25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3:25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3:25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3:25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3:25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3:25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3:25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3:25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3:25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3:25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3:25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3:25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3:25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3:25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3:25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3:25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3:25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3:25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3:25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3:25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3:25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3:25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3:25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3:25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3:25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3:25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3:25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3:25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3:25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3:25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3:25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3:25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3:25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3:25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3:25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3:25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3:25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3:25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3:25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3:25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3:25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3:25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3:25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3:25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3:25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3:25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3:25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3:25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3:25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3:25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3:25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3:25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3:25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3:25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3:25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3:25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3:25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3:25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3:25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3:25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3:25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3:25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3:25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3:25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3:25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3:25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3:25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3:25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3:25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3:25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3:25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3:25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3:25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3:25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3:25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3:25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3:25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3:25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3:25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3:25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3:25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3:25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3:25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3:25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3:25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3:25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3:25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3:25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3:25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3:25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3:25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3:25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3:25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3:25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3:25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3:25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3:25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3:25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3:25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3:25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3:25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3:25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3:25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3:25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3:25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3:25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3:25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3:25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3:25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3:25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3:25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3:25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3:25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3:25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3:25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3:25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3:25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3:25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3:25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3:25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3:25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3:25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3:25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3:25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3:25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3:25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3:25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3:25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3:25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3:25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3:25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3:25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3:25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3:25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3:25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3:25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3:25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3:25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3:25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3:25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3:25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3:25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3:25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3:25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3:25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3:25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3:25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3:25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3:25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3:25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3:25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3:25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3:25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3:25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3:25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3:25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3:25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3:25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3:25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3:25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3:25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3:25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3:25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3:25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3:25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3:25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3:25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3:25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3:25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3:25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3:25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3:25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3:25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3:25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3:25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3:25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3:25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3:25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3:25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3:25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3:25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3:25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3:25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3:25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3:25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3:25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3:25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3:25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3:25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3:25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3:25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3:25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3:25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3:25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3:25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3:25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3:25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3:25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3:25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3:25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3:25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3:25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3:25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3:25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3:25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3:25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3:25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3:25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3:25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3:25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3:25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3:25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3:25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3:25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3:25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3:25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3:25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3:25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3:25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3:25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3:25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3:25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3:25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3:25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3:25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3:25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3:25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3:25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3:25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3:25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3:25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3:25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3:25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3:25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3:25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3:25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3:25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3:25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3:25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3:25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3:25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3:25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3:25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3:25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3:25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3:25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3:25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3:25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3:25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3:25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3:25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3:25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3:25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3:25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3:25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3:25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3:25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3:25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3:25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3:25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3:25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3:25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3:25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3:25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3:25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3:25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3:25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3:25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3:25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3:25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3:25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3:25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3:25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3:25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3:25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3:25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3:25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3:25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3:25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3:25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3:25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3:25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3:25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3:25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3:25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3:25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3:25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3:25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3:25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3:25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3:25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3:25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3:25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3:25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3:25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3:25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3:25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3:25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3:25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3:25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3:25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3:25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3:25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3:25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3:25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3:25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3:25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3:25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3:25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3:25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3:25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3:25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3:25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3:25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</sheetData>
  <hyperlinks>
    <hyperlink ref="A1" location="Main!A1" display="Main" xr:uid="{6A8A95EA-836C-4848-BFB8-C0629841BB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2024-10-02T12:27:00Z</dcterms:created>
  <dcterms:modified xsi:type="dcterms:W3CDTF">2025-09-24T12:09:28Z</dcterms:modified>
</cp:coreProperties>
</file>