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40B565C-631A-4D61-9DE9-BE495CF35780}" xr6:coauthVersionLast="47" xr6:coauthVersionMax="47" xr10:uidLastSave="{00000000-0000-0000-0000-000000000000}"/>
  <bookViews>
    <workbookView xWindow="19095" yWindow="0" windowWidth="19410" windowHeight="20925" xr2:uid="{F296C918-45BF-4CA0-8F39-7FB7D07A07E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J31" i="2"/>
  <c r="I31" i="2"/>
  <c r="J30" i="2"/>
  <c r="I30" i="2"/>
  <c r="J29" i="2"/>
  <c r="I29" i="2"/>
  <c r="J28" i="2"/>
  <c r="I28" i="2"/>
  <c r="J27" i="2"/>
  <c r="I27" i="2"/>
  <c r="G31" i="2"/>
  <c r="G30" i="2"/>
  <c r="G29" i="2"/>
  <c r="G28" i="2"/>
  <c r="G27" i="2"/>
  <c r="F32" i="2"/>
  <c r="E32" i="2"/>
  <c r="D32" i="2"/>
  <c r="F31" i="2"/>
  <c r="E31" i="2"/>
  <c r="D31" i="2"/>
  <c r="F30" i="2"/>
  <c r="E30" i="2"/>
  <c r="D30" i="2"/>
  <c r="H32" i="2"/>
  <c r="H31" i="2"/>
  <c r="H30" i="2"/>
  <c r="H29" i="2"/>
  <c r="H28" i="2"/>
  <c r="H27" i="2"/>
  <c r="C6" i="2"/>
  <c r="J6" i="2"/>
  <c r="I6" i="2"/>
  <c r="G6" i="2"/>
  <c r="F6" i="2"/>
  <c r="E6" i="2"/>
  <c r="D6" i="2"/>
  <c r="H6" i="2"/>
  <c r="J5" i="2"/>
  <c r="I5" i="2"/>
  <c r="H5" i="2"/>
  <c r="G5" i="2"/>
  <c r="F5" i="2"/>
  <c r="E5" i="2"/>
  <c r="C5" i="2"/>
  <c r="D5" i="2"/>
  <c r="G12" i="2"/>
  <c r="G17" i="2" s="1"/>
  <c r="G20" i="2" s="1"/>
  <c r="G22" i="2" s="1"/>
  <c r="G24" i="2" s="1"/>
  <c r="F12" i="2"/>
  <c r="F17" i="2" s="1"/>
  <c r="F20" i="2" s="1"/>
  <c r="F22" i="2" s="1"/>
  <c r="F24" i="2" s="1"/>
  <c r="E12" i="2"/>
  <c r="E17" i="2" s="1"/>
  <c r="E20" i="2" s="1"/>
  <c r="E22" i="2" s="1"/>
  <c r="E24" i="2" s="1"/>
  <c r="D12" i="2"/>
  <c r="D17" i="2" s="1"/>
  <c r="D20" i="2" s="1"/>
  <c r="D22" i="2" s="1"/>
  <c r="D24" i="2" s="1"/>
  <c r="C12" i="2"/>
  <c r="C17" i="2" s="1"/>
  <c r="C20" i="2" s="1"/>
  <c r="C22" i="2" s="1"/>
  <c r="C24" i="2" s="1"/>
  <c r="J24" i="2"/>
  <c r="I24" i="2"/>
  <c r="H12" i="2"/>
  <c r="H17" i="2" s="1"/>
  <c r="H20" i="2" s="1"/>
  <c r="H22" i="2" s="1"/>
  <c r="H24" i="2" s="1"/>
  <c r="I7" i="1"/>
  <c r="I4" i="1"/>
  <c r="C32" i="2" l="1"/>
  <c r="C31" i="2"/>
  <c r="C30" i="2"/>
  <c r="G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tc={17A51D9F-831B-4A7E-AFF8-4F4C21C1C5B5}</author>
  </authors>
  <commentList>
    <comment ref="B3" authorId="0" shapeId="0" xr:uid="{17A51D9F-831B-4A7E-AFF8-4F4C21C1C5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mio</t>
      </text>
    </comment>
  </commentList>
</comments>
</file>

<file path=xl/sharedStrings.xml><?xml version="1.0" encoding="utf-8"?>
<sst xmlns="http://schemas.openxmlformats.org/spreadsheetml/2006/main" count="52" uniqueCount="46">
  <si>
    <t>Coursera</t>
  </si>
  <si>
    <t>numbers in mio USD</t>
  </si>
  <si>
    <t>COUR</t>
  </si>
  <si>
    <t>Price</t>
  </si>
  <si>
    <t>Shares</t>
  </si>
  <si>
    <t>MC</t>
  </si>
  <si>
    <t>Cash</t>
  </si>
  <si>
    <t>Debt</t>
  </si>
  <si>
    <t>EV</t>
  </si>
  <si>
    <t>Q225</t>
  </si>
  <si>
    <t>Main</t>
  </si>
  <si>
    <t>Q124</t>
  </si>
  <si>
    <t>Q224</t>
  </si>
  <si>
    <t>Q324</t>
  </si>
  <si>
    <t>Q424</t>
  </si>
  <si>
    <t>Q125</t>
  </si>
  <si>
    <t>Q325</t>
  </si>
  <si>
    <t>Q425</t>
  </si>
  <si>
    <t>Revenue</t>
  </si>
  <si>
    <t>COGS</t>
  </si>
  <si>
    <t>Gross Profit</t>
  </si>
  <si>
    <t>R&amp;D</t>
  </si>
  <si>
    <t>S&amp;M</t>
  </si>
  <si>
    <t>G&amp;A</t>
  </si>
  <si>
    <t>Restructuring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</si>
  <si>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</si>
  <si>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</si>
  <si>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</si>
  <si>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</si>
  <si>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</si>
  <si>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</si>
  <si>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</si>
  <si>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Consumer</t>
  </si>
  <si>
    <t>Enterprise</t>
  </si>
  <si>
    <t>Registered Learners</t>
  </si>
  <si>
    <t>Paid Enterprise Costumers</t>
  </si>
  <si>
    <t>ARPL</t>
  </si>
  <si>
    <t>ARPC</t>
  </si>
  <si>
    <t>Learners Growth</t>
  </si>
  <si>
    <t>Costumers Growth</t>
  </si>
  <si>
    <t>Revenue Growth</t>
  </si>
  <si>
    <t>Gross Margin</t>
  </si>
  <si>
    <t>Operating Margin</t>
  </si>
  <si>
    <t>Tax Rate</t>
  </si>
  <si>
    <t>IR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</si>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</sst>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6" formatCode="#,##0.00;\(#,##0.00\)"/>
    <numFmt numFmtId="167" formatCode="#,##0;\(#,##0\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6" fontId="0" fillId="0" borderId="0" xfId="0" applyNumberFormat="1"/>
    <xf numFmtId="164" fontId="2" fillId="0" borderId="0" xfId="0" applyNumberFormat="1" applyFont="1"/>
    <xf numFmtId="167" fontId="0" fillId="0" borderId="0" xfId="0" applyNumberFormat="1"/>
    <xf numFmtId="9" fontId="0" fillId="0" borderId="0" xfId="1" applyFont="1"/>
    <xf numFmtId="9" fontId="2" fillId="0" borderId="0" xfId="1" applyFont="1"/>
    <xf numFmtId="0" fontId="5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13BE361D-CA63-4CF9-A304-D7C4E9FAF951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10-02T11:27:45.55" personId="{13BE361D-CA63-4CF9-A304-D7C4E9FAF951}" id="{17A51D9F-831B-4A7E-AFF8-4F4C21C1C5B5}">
    <text>In mio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BBFA-C314-4480-AC4E-F8FF907A4F92}">
  <dimension ref="A1:J9"/>
  <sheetViews>
    <sheetView tabSelected="1" zoomScale="200" zoomScaleNormal="200" workbookViewId="0">
      <selection activeCell="B8" sqref="B8"/>
    </sheetView>
  </sheetViews>
  <sheetFormatPr defaultRowHeight="12.75" x14ac:dyDescent="0.2"/>
  <cols>
    <col min="1" max="1" width="3.28515625" customWidth="1"/>
  </cols>
  <sheetData>
    <row r="1" spans="1:10" x14ac:dyDescent="0.2">
      <c r="A1" s="1" t="s">
        <v>0</v>
      </c>
    </row>
    <row r="2" spans="1:10" x14ac:dyDescent="0.2">
      <c r="A2" t="s">
        <v>1</v>
      </c>
      <c r="H2" t="s">
        <v>3</v>
      </c>
      <c r="I2">
        <v>11.3</v>
      </c>
    </row>
    <row r="3" spans="1:10" x14ac:dyDescent="0.2">
      <c r="H3" t="s">
        <v>4</v>
      </c>
      <c r="I3" s="2">
        <v>163.69999999999999</v>
      </c>
      <c r="J3" s="3" t="s">
        <v>9</v>
      </c>
    </row>
    <row r="4" spans="1:10" x14ac:dyDescent="0.2">
      <c r="B4" t="s">
        <v>2</v>
      </c>
      <c r="H4" t="s">
        <v>5</v>
      </c>
      <c r="I4" s="2">
        <f>+I2*I3</f>
        <v>1849.81</v>
      </c>
    </row>
    <row r="5" spans="1:10" x14ac:dyDescent="0.2">
      <c r="B5" t="s">
        <v>44</v>
      </c>
      <c r="H5" t="s">
        <v>6</v>
      </c>
      <c r="I5" s="2">
        <v>775.1</v>
      </c>
      <c r="J5" s="3" t="s">
        <v>9</v>
      </c>
    </row>
    <row r="6" spans="1:10" x14ac:dyDescent="0.2">
      <c r="H6" t="s">
        <v>7</v>
      </c>
      <c r="I6" s="2">
        <v>0</v>
      </c>
      <c r="J6" s="3" t="s">
        <v>9</v>
      </c>
    </row>
    <row r="7" spans="1:10" x14ac:dyDescent="0.2">
      <c r="B7" s="10" t="s">
        <v>45</v>
      </c>
      <c r="H7" t="s">
        <v>8</v>
      </c>
      <c r="I7" s="2">
        <f>+I4-I5+I6</f>
        <v>1074.71</v>
      </c>
    </row>
    <row r="8" spans="1:10" x14ac:dyDescent="0.2">
      <c r="B8" t="s">
        <v>32</v>
      </c>
    </row>
    <row r="9" spans="1:10" x14ac:dyDescent="0.2">
      <c r="B9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3114-9BB5-495A-B9FF-CFF0775F6F65}">
  <dimension ref="A1:AF36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RowHeight="12.75" x14ac:dyDescent="0.2"/>
  <cols>
    <col min="1" max="1" width="5" bestFit="1" customWidth="1"/>
    <col min="2" max="2" width="25" customWidth="1"/>
  </cols>
  <sheetData>
    <row r="1" spans="1:32" x14ac:dyDescent="0.2">
      <c r="A1" s="4" t="s">
        <v>10</v>
      </c>
    </row>
    <row r="2" spans="1:32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9</v>
      </c>
      <c r="I2" s="3" t="s">
        <v>16</v>
      </c>
      <c r="J2" s="3" t="s">
        <v>17</v>
      </c>
    </row>
    <row r="3" spans="1:32" x14ac:dyDescent="0.2">
      <c r="B3" t="s">
        <v>34</v>
      </c>
      <c r="C3" s="2">
        <v>148.5</v>
      </c>
      <c r="D3" s="2">
        <v>155</v>
      </c>
      <c r="E3" s="2"/>
      <c r="F3" s="2"/>
      <c r="G3" s="2">
        <v>175.3</v>
      </c>
      <c r="H3" s="2">
        <v>183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">
      <c r="B4" t="s">
        <v>35</v>
      </c>
      <c r="C4" s="7">
        <v>1480</v>
      </c>
      <c r="D4" s="7">
        <v>1511</v>
      </c>
      <c r="E4" s="2"/>
      <c r="F4" s="2"/>
      <c r="G4" s="7">
        <v>1651</v>
      </c>
      <c r="H4" s="7">
        <v>1686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">
      <c r="B5" t="s">
        <v>36</v>
      </c>
      <c r="C5" s="2">
        <f t="shared" ref="C5:J5" si="0">+C8/C3</f>
        <v>0.75151515151515147</v>
      </c>
      <c r="D5" s="2">
        <f>+D8/D3</f>
        <v>0.72</v>
      </c>
      <c r="E5" s="2" t="e">
        <f t="shared" ref="E5:J5" si="1">+E8/E3</f>
        <v>#DIV/0!</v>
      </c>
      <c r="F5" s="2" t="e">
        <f t="shared" si="1"/>
        <v>#DIV/0!</v>
      </c>
      <c r="G5" s="2">
        <f t="shared" si="1"/>
        <v>0.67084997147746717</v>
      </c>
      <c r="H5" s="2">
        <f t="shared" si="1"/>
        <v>0.67103825136612016</v>
      </c>
      <c r="I5" s="2" t="e">
        <f t="shared" si="1"/>
        <v>#DIV/0!</v>
      </c>
      <c r="J5" s="2" t="e">
        <f t="shared" si="1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">
      <c r="B6" t="s">
        <v>37</v>
      </c>
      <c r="C6" s="2">
        <f t="shared" ref="C6:J6" si="2">+C9*1000/C4</f>
        <v>38.851351351351354</v>
      </c>
      <c r="D6" s="2">
        <f t="shared" si="2"/>
        <v>38.848444738583723</v>
      </c>
      <c r="E6" s="2" t="e">
        <f t="shared" si="2"/>
        <v>#DIV/0!</v>
      </c>
      <c r="F6" s="2" t="e">
        <f t="shared" si="2"/>
        <v>#DIV/0!</v>
      </c>
      <c r="G6" s="2">
        <f t="shared" si="2"/>
        <v>37.371290127195635</v>
      </c>
      <c r="H6" s="2">
        <f>+H9*1000/H4</f>
        <v>38.137603795966783</v>
      </c>
      <c r="I6" s="2" t="e">
        <f t="shared" ref="I6:J6" si="3">+I9*1000/I4</f>
        <v>#DIV/0!</v>
      </c>
      <c r="J6" s="2" t="e">
        <f t="shared" si="3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">
      <c r="B8" t="s">
        <v>32</v>
      </c>
      <c r="C8" s="2">
        <v>111.6</v>
      </c>
      <c r="D8" s="2">
        <v>111.6</v>
      </c>
      <c r="E8" s="2"/>
      <c r="F8" s="2"/>
      <c r="G8" s="2">
        <v>117.6</v>
      </c>
      <c r="H8" s="2">
        <v>122.8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">
      <c r="B9" t="s">
        <v>33</v>
      </c>
      <c r="C9" s="2">
        <v>57.5</v>
      </c>
      <c r="D9" s="2">
        <v>58.7</v>
      </c>
      <c r="E9" s="2"/>
      <c r="F9" s="2"/>
      <c r="G9" s="2">
        <v>61.7</v>
      </c>
      <c r="H9" s="2">
        <v>64.3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">
      <c r="B10" s="1" t="s">
        <v>18</v>
      </c>
      <c r="C10" s="6">
        <v>169.1</v>
      </c>
      <c r="D10" s="6">
        <v>170.3</v>
      </c>
      <c r="E10" s="6"/>
      <c r="F10" s="6"/>
      <c r="G10" s="6">
        <v>179.3</v>
      </c>
      <c r="H10" s="6">
        <v>187.1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2"/>
    </row>
    <row r="11" spans="1:32" x14ac:dyDescent="0.2">
      <c r="B11" t="s">
        <v>19</v>
      </c>
      <c r="C11" s="2">
        <v>79.599999999999994</v>
      </c>
      <c r="D11" s="2">
        <v>80.099999999999994</v>
      </c>
      <c r="E11" s="2"/>
      <c r="F11" s="2"/>
      <c r="G11" s="2">
        <v>81.400000000000006</v>
      </c>
      <c r="H11" s="2">
        <v>84.4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">
      <c r="B12" t="s">
        <v>20</v>
      </c>
      <c r="C12" s="2">
        <f t="shared" ref="C12:G12" si="4">+C10-C11</f>
        <v>89.5</v>
      </c>
      <c r="D12" s="2">
        <f t="shared" si="4"/>
        <v>90.200000000000017</v>
      </c>
      <c r="E12" s="2">
        <f t="shared" si="4"/>
        <v>0</v>
      </c>
      <c r="F12" s="2">
        <f t="shared" si="4"/>
        <v>0</v>
      </c>
      <c r="G12" s="2">
        <f t="shared" si="4"/>
        <v>97.9</v>
      </c>
      <c r="H12" s="2">
        <f>+H10-H11</f>
        <v>102.69999999999999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">
      <c r="B13" t="s">
        <v>21</v>
      </c>
      <c r="C13" s="2">
        <v>34.6</v>
      </c>
      <c r="D13" s="2">
        <v>33.700000000000003</v>
      </c>
      <c r="E13" s="2"/>
      <c r="F13" s="2"/>
      <c r="G13" s="2">
        <v>29.5</v>
      </c>
      <c r="H13" s="2">
        <v>29.3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">
      <c r="B14" t="s">
        <v>22</v>
      </c>
      <c r="C14" s="2">
        <v>57.6</v>
      </c>
      <c r="D14" s="2">
        <v>58.1</v>
      </c>
      <c r="E14" s="2"/>
      <c r="F14" s="2"/>
      <c r="G14" s="2">
        <v>56.8</v>
      </c>
      <c r="H14" s="2">
        <v>63.6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">
      <c r="B15" t="s">
        <v>23</v>
      </c>
      <c r="C15" s="2">
        <v>25</v>
      </c>
      <c r="D15" s="2">
        <v>29.6</v>
      </c>
      <c r="E15" s="2"/>
      <c r="F15" s="2"/>
      <c r="G15" s="2">
        <v>26.9</v>
      </c>
      <c r="H15" s="2">
        <v>24.9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">
      <c r="B16" t="s">
        <v>24</v>
      </c>
      <c r="C16" s="2">
        <v>2.1</v>
      </c>
      <c r="D16" s="2">
        <v>0</v>
      </c>
      <c r="E16" s="2"/>
      <c r="F16" s="2"/>
      <c r="G16" s="2">
        <v>-0.9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">
      <c r="B17" t="s">
        <v>25</v>
      </c>
      <c r="C17" s="2">
        <f t="shared" ref="C17:G17" si="5">+C12-SUM(C13:C16)</f>
        <v>-29.799999999999997</v>
      </c>
      <c r="D17" s="2">
        <f t="shared" si="5"/>
        <v>-31.199999999999989</v>
      </c>
      <c r="E17" s="2">
        <f t="shared" si="5"/>
        <v>0</v>
      </c>
      <c r="F17" s="2">
        <f t="shared" si="5"/>
        <v>0</v>
      </c>
      <c r="G17" s="2">
        <f t="shared" si="5"/>
        <v>-14.399999999999977</v>
      </c>
      <c r="H17" s="2">
        <f>+H12-SUM(H13:H16)</f>
        <v>-15.100000000000023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2:32" x14ac:dyDescent="0.2">
      <c r="B18" t="s">
        <v>26</v>
      </c>
      <c r="C18" s="2">
        <v>9.6</v>
      </c>
      <c r="D18" s="2">
        <v>9.3000000000000007</v>
      </c>
      <c r="E18" s="2"/>
      <c r="F18" s="2"/>
      <c r="G18" s="2">
        <v>7.8</v>
      </c>
      <c r="H18" s="2">
        <v>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2:32" x14ac:dyDescent="0.2">
      <c r="B19" t="s">
        <v>27</v>
      </c>
      <c r="C19" s="2">
        <v>-0.3</v>
      </c>
      <c r="D19" s="2">
        <v>0</v>
      </c>
      <c r="E19" s="2"/>
      <c r="F19" s="2"/>
      <c r="G19" s="2">
        <v>0.3</v>
      </c>
      <c r="H19" s="2">
        <v>0.1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2:32" x14ac:dyDescent="0.2">
      <c r="B20" t="s">
        <v>28</v>
      </c>
      <c r="C20" s="2">
        <f t="shared" ref="C20:G20" si="6">+C17+C18+C19</f>
        <v>-20.499999999999996</v>
      </c>
      <c r="D20" s="2">
        <f t="shared" si="6"/>
        <v>-21.899999999999988</v>
      </c>
      <c r="E20" s="2">
        <f t="shared" si="6"/>
        <v>0</v>
      </c>
      <c r="F20" s="2">
        <f t="shared" si="6"/>
        <v>0</v>
      </c>
      <c r="G20" s="2">
        <f t="shared" si="6"/>
        <v>-6.2999999999999776</v>
      </c>
      <c r="H20" s="2">
        <f>+H17+H18+H19</f>
        <v>-7.0000000000000231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2:32" x14ac:dyDescent="0.2">
      <c r="B21" t="s">
        <v>29</v>
      </c>
      <c r="C21" s="2">
        <v>0.8</v>
      </c>
      <c r="D21" s="2">
        <v>1</v>
      </c>
      <c r="E21" s="2"/>
      <c r="F21" s="2"/>
      <c r="G21" s="2">
        <v>1.5</v>
      </c>
      <c r="H21" s="2">
        <v>0.8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2:32" x14ac:dyDescent="0.2">
      <c r="B22" t="s">
        <v>30</v>
      </c>
      <c r="C22" s="2">
        <f t="shared" ref="C22:G22" si="7">+C20-C21</f>
        <v>-21.299999999999997</v>
      </c>
      <c r="D22" s="2">
        <f t="shared" si="7"/>
        <v>-22.899999999999988</v>
      </c>
      <c r="E22" s="2">
        <f t="shared" si="7"/>
        <v>0</v>
      </c>
      <c r="F22" s="2">
        <f t="shared" si="7"/>
        <v>0</v>
      </c>
      <c r="G22" s="2">
        <f t="shared" si="7"/>
        <v>-7.7999999999999776</v>
      </c>
      <c r="H22" s="2">
        <f>+H20-H21</f>
        <v>-7.8000000000000229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2:32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2:32" x14ac:dyDescent="0.2">
      <c r="B24" t="s">
        <v>31</v>
      </c>
      <c r="C24" s="5">
        <f t="shared" ref="C24:G24" si="8">+C22/C25</f>
        <v>-0.13618925831202044</v>
      </c>
      <c r="D24" s="5">
        <f t="shared" si="8"/>
        <v>-0.14651311580294296</v>
      </c>
      <c r="E24" s="5" t="e">
        <f t="shared" si="8"/>
        <v>#DIV/0!</v>
      </c>
      <c r="F24" s="5" t="e">
        <f t="shared" si="8"/>
        <v>#DIV/0!</v>
      </c>
      <c r="G24" s="5">
        <f t="shared" si="8"/>
        <v>-4.8537647790914615E-2</v>
      </c>
      <c r="H24" s="5">
        <f>+H22/H25</f>
        <v>-4.800000000000014E-2</v>
      </c>
      <c r="I24" s="5" t="e">
        <f t="shared" ref="I24:J24" si="9">+I22/I25</f>
        <v>#DIV/0!</v>
      </c>
      <c r="J24" s="5" t="e">
        <f t="shared" si="9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2:32" x14ac:dyDescent="0.2">
      <c r="B25" t="s">
        <v>4</v>
      </c>
      <c r="C25" s="2">
        <v>156.4</v>
      </c>
      <c r="D25" s="2">
        <v>156.30000000000001</v>
      </c>
      <c r="E25" s="2"/>
      <c r="F25" s="2"/>
      <c r="G25" s="2">
        <v>160.69999999999999</v>
      </c>
      <c r="H25" s="2">
        <v>162.5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2:32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2:32" x14ac:dyDescent="0.2">
      <c r="B27" t="s">
        <v>38</v>
      </c>
      <c r="C27" s="2"/>
      <c r="D27" s="2"/>
      <c r="E27" s="2"/>
      <c r="F27" s="2"/>
      <c r="G27" s="8">
        <f>+G3/C3-1</f>
        <v>0.18047138047138045</v>
      </c>
      <c r="H27" s="8">
        <f>+H3/D3-1</f>
        <v>0.1806451612903226</v>
      </c>
      <c r="I27" s="8" t="e">
        <f t="shared" ref="I27:J27" si="10">+I3/E3-1</f>
        <v>#DIV/0!</v>
      </c>
      <c r="J27" s="8" t="e">
        <f t="shared" si="10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2:32" x14ac:dyDescent="0.2">
      <c r="B28" t="s">
        <v>39</v>
      </c>
      <c r="C28" s="2"/>
      <c r="D28" s="2"/>
      <c r="E28" s="2"/>
      <c r="F28" s="2"/>
      <c r="G28" s="8">
        <f>+G4/C4-1</f>
        <v>0.11554054054054053</v>
      </c>
      <c r="H28" s="8">
        <f>+H4/D4-1</f>
        <v>0.11581733951025819</v>
      </c>
      <c r="I28" s="8" t="e">
        <f t="shared" ref="I28:J28" si="11">+I4/E4-1</f>
        <v>#DIV/0!</v>
      </c>
      <c r="J28" s="8" t="e">
        <f t="shared" si="11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2:32" x14ac:dyDescent="0.2">
      <c r="B29" s="1" t="s">
        <v>40</v>
      </c>
      <c r="C29" s="6"/>
      <c r="D29" s="6"/>
      <c r="E29" s="6"/>
      <c r="F29" s="6"/>
      <c r="G29" s="9">
        <f>+G10/C10-1</f>
        <v>6.0319337670017736E-2</v>
      </c>
      <c r="H29" s="9">
        <f>+H10/D10-1</f>
        <v>9.8649442160892331E-2</v>
      </c>
      <c r="I29" s="9" t="e">
        <f t="shared" ref="I29:J29" si="12">+I10/E10-1</f>
        <v>#DIV/0!</v>
      </c>
      <c r="J29" s="9" t="e">
        <f t="shared" si="1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2:32" x14ac:dyDescent="0.2">
      <c r="B30" t="s">
        <v>41</v>
      </c>
      <c r="C30" s="8">
        <f t="shared" ref="C30:H30" si="13">+C12/C10</f>
        <v>0.52927261975162632</v>
      </c>
      <c r="D30" s="8">
        <f t="shared" si="13"/>
        <v>0.52965355255431601</v>
      </c>
      <c r="E30" s="8" t="e">
        <f t="shared" si="13"/>
        <v>#DIV/0!</v>
      </c>
      <c r="F30" s="8" t="e">
        <f t="shared" si="13"/>
        <v>#DIV/0!</v>
      </c>
      <c r="G30" s="8">
        <f>+G12/G10</f>
        <v>0.54601226993865026</v>
      </c>
      <c r="H30" s="8">
        <f>+H12/H10</f>
        <v>0.54890432923570276</v>
      </c>
      <c r="I30" s="8" t="e">
        <f t="shared" ref="I30:J30" si="14">+I12/I10</f>
        <v>#DIV/0!</v>
      </c>
      <c r="J30" s="8" t="e">
        <f t="shared" si="14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2:32" x14ac:dyDescent="0.2">
      <c r="B31" t="s">
        <v>42</v>
      </c>
      <c r="C31" s="8">
        <f t="shared" ref="C31:H31" si="15">+C17/C10</f>
        <v>-0.17622708456534594</v>
      </c>
      <c r="D31" s="8">
        <f t="shared" si="15"/>
        <v>-0.18320610687022892</v>
      </c>
      <c r="E31" s="8" t="e">
        <f t="shared" si="15"/>
        <v>#DIV/0!</v>
      </c>
      <c r="F31" s="8" t="e">
        <f t="shared" si="15"/>
        <v>#DIV/0!</v>
      </c>
      <c r="G31" s="8">
        <f>+G17/G10</f>
        <v>-8.0312325711098587E-2</v>
      </c>
      <c r="H31" s="8">
        <f>+H17/H10</f>
        <v>-8.0705505077498782E-2</v>
      </c>
      <c r="I31" s="8" t="e">
        <f t="shared" ref="I31:J31" si="16">+I17/I10</f>
        <v>#DIV/0!</v>
      </c>
      <c r="J31" s="8" t="e">
        <f t="shared" si="16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2:32" x14ac:dyDescent="0.2">
      <c r="B32" t="s">
        <v>43</v>
      </c>
      <c r="C32" s="8">
        <f t="shared" ref="C32:H32" si="17">+C21/C20</f>
        <v>-3.9024390243902446E-2</v>
      </c>
      <c r="D32" s="8">
        <f t="shared" si="17"/>
        <v>-4.566210045662103E-2</v>
      </c>
      <c r="E32" s="8" t="e">
        <f t="shared" si="17"/>
        <v>#DIV/0!</v>
      </c>
      <c r="F32" s="8" t="e">
        <f t="shared" si="17"/>
        <v>#DIV/0!</v>
      </c>
      <c r="G32" s="8">
        <f>+G21/G20</f>
        <v>-0.23809523809523894</v>
      </c>
      <c r="H32" s="8">
        <f>+H21/H20</f>
        <v>-0.11428571428571392</v>
      </c>
      <c r="I32" s="8" t="e">
        <f t="shared" ref="I32:J32" si="18">+I21/I20</f>
        <v>#DIV/0!</v>
      </c>
      <c r="J32" s="8" t="e">
        <f t="shared" si="18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3:32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3:32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3:32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3:3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3:32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3:32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3:32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3:32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3:32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3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3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3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3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3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3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3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3:32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3:32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3:32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3:32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3:32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3:32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3:32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3:32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3:32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3:32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3:32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3:32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3:32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3:32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3:32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3:32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3:32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3:32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3:32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3:32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3:32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3:32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3:32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3:32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3:32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3:32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3:32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3:32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3:32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3:32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3:32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3:32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3:32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3:32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3:32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3:32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3:32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3:32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3:32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3:32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3:32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3:32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3:32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3:32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3:32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3:32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3:32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3:32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3:32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3:32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3:32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3:32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3:32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3:32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3:32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3:32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3:32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3:32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3:32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3:32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3:32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3:32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3:32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3:32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3:32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3:32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3:32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3:32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3:32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3:32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3:32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3:32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3:32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3:32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3:32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3:32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3:32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3:32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3:32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3:32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3:32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3:32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3:32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3:32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3:32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3:32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3:32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3:32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3:32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3:32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3:32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3:32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3:32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3:32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3:32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3:32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3:32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3:32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3:32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3:32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3:32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3:32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3:32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3:32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3:32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3:32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3:32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3:32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3:32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3:32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3:32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3:32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3:32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3:32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3:32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3:32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3:32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3:32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3:32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3:32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3:32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3:32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3:32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3:32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3:32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3:32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3:32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3:32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3:32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3:32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3:32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3:32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3:32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3:32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3:32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3:32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3:32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3:32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3:32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3:32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3:32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3:32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3:32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3:32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3:32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3:32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3:32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3:32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3:32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3:32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3:32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3:32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3:32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3:32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3:32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3:32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3:32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3:32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3:32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3:32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3:32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3:32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3:32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3:32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3:32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3:32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3:32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3:32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3:32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3:32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3:32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3:32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3:32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3:32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3:32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3:32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3:32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3:32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3:32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3:32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3:32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3:32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3:32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3:32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3:32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3:32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3:32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3:32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3:32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3:32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3:32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3:32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3:32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3:32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3:32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3:32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3:32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3:32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3:32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3:32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3:32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3:32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3:32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3:32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3:32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3:32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3:32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3:32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3:32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3:32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3:32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3:32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3:32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3:32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3:32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3:32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3:32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3:32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3:32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3:32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3:32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3:32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3:32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3:32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3:32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3:32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3:32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3:32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3:32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3:32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3:32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3:32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3:32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3:32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3:32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3:32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3:32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3:32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3:32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3:32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3:32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3:32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3:32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3:32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3:32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3:32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3:32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3:32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3:32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3:32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3:32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3:32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3:32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3:32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3:32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3:32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3:32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3:32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3:32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3:32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3:32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3:32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3:32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3:32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3:32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3:32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3:32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3:32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3:32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3:32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3:32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3:32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3:32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3:32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3:32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3:32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3:32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3:32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3:32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3:32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3:32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3:32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3:32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3:32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3:32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3:32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3:32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3:32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3:32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3:32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3:32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3:32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3:32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3:32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3:32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3:32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3:32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3:32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3:32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3:32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3:32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3:32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3:32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3:32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3:32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3:32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3:32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3:32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3:32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3:32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3:32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3:32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</sheetData>
  <hyperlinks>
    <hyperlink ref="A1" location="Main!A1" display="Main" xr:uid="{9202D717-8241-4CE9-AA8A-9856C66F984F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2025-10-02T11:15:35Z</dcterms:created>
  <dcterms:modified xsi:type="dcterms:W3CDTF">2025-10-02T11:34:51Z</dcterms:modified>
</cp:coreProperties>
</file>