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30B2D50-CE36-49DA-A53C-D6C605E380FE}" xr6:coauthVersionLast="47" xr6:coauthVersionMax="47" xr10:uidLastSave="{00000000-0000-0000-0000-000000000000}"/>
  <bookViews>
    <workbookView xWindow="19095" yWindow="0" windowWidth="19410" windowHeight="20925" xr2:uid="{2A1001B9-F427-45BB-BF6D-DB5411924F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E18" i="2"/>
  <c r="D18" i="2"/>
  <c r="C18" i="2"/>
  <c r="H18" i="2"/>
  <c r="C16" i="2"/>
  <c r="G16" i="2"/>
  <c r="F16" i="2"/>
  <c r="E16" i="2"/>
  <c r="D16" i="2"/>
  <c r="H16" i="2"/>
  <c r="G14" i="2"/>
  <c r="F14" i="2"/>
  <c r="E14" i="2"/>
  <c r="D14" i="2"/>
  <c r="H14" i="2"/>
  <c r="G6" i="2"/>
  <c r="F6" i="2"/>
  <c r="E6" i="2"/>
  <c r="D6" i="2"/>
  <c r="C6" i="2"/>
  <c r="G10" i="2"/>
  <c r="F10" i="2"/>
  <c r="E10" i="2"/>
  <c r="D10" i="2"/>
  <c r="C10" i="2"/>
  <c r="H10" i="2"/>
  <c r="H6" i="2"/>
  <c r="I7" i="1"/>
  <c r="I6" i="1"/>
  <c r="I4" i="1"/>
  <c r="I3" i="1"/>
</calcChain>
</file>

<file path=xl/sharedStrings.xml><?xml version="1.0" encoding="utf-8"?>
<sst xmlns="http://schemas.openxmlformats.org/spreadsheetml/2006/main" count="35" uniqueCount="31">
  <si>
    <t>Core Weave</t>
  </si>
  <si>
    <t>numbers in mio USD</t>
  </si>
  <si>
    <t>Price</t>
  </si>
  <si>
    <t>Shares</t>
  </si>
  <si>
    <t>MC</t>
  </si>
  <si>
    <t>Cash</t>
  </si>
  <si>
    <t>Debt</t>
  </si>
  <si>
    <t>EV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</si>
  <si>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</si>
  <si>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</si>
  <si>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</si>
  <si>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</si>
  <si>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</si>
  <si>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</si>
  <si>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</si>
  <si>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</si>
  <si>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</si>
  <si>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Revenue</t>
  </si>
  <si>
    <t>Cost of Sales</t>
  </si>
  <si>
    <t>Gross Profit</t>
  </si>
  <si>
    <t>Technology &amp; Infrastructure</t>
  </si>
  <si>
    <t>S&amp;M</t>
  </si>
  <si>
    <t>G&amp;A</t>
  </si>
  <si>
    <t>Operating Income</t>
  </si>
  <si>
    <t>Fair Value adjustments</t>
  </si>
  <si>
    <t>Interest Expense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</si>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</sst>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00F2-E683-42A0-AEFD-D2270102D270}">
  <dimension ref="A1:J7"/>
  <sheetViews>
    <sheetView tabSelected="1" zoomScale="200" zoomScaleNormal="200" workbookViewId="0">
      <selection activeCell="I6" sqref="I6"/>
    </sheetView>
  </sheetViews>
  <sheetFormatPr defaultRowHeight="12.75" x14ac:dyDescent="0.2"/>
  <cols>
    <col min="1" max="1" width="3.285156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141.35</v>
      </c>
    </row>
    <row r="3" spans="1:10" x14ac:dyDescent="0.2">
      <c r="H3" t="s">
        <v>3</v>
      </c>
      <c r="I3" s="2">
        <f>370.470348+118.10204</f>
        <v>488.57238799999999</v>
      </c>
      <c r="J3" s="3" t="s">
        <v>8</v>
      </c>
    </row>
    <row r="4" spans="1:10" x14ac:dyDescent="0.2">
      <c r="H4" t="s">
        <v>4</v>
      </c>
      <c r="I4" s="2">
        <f>+I2*I3</f>
        <v>69059.707043799994</v>
      </c>
    </row>
    <row r="5" spans="1:10" x14ac:dyDescent="0.2">
      <c r="H5" t="s">
        <v>5</v>
      </c>
      <c r="I5" s="2">
        <v>1152.883</v>
      </c>
      <c r="J5" s="3" t="s">
        <v>8</v>
      </c>
    </row>
    <row r="6" spans="1:10" x14ac:dyDescent="0.2">
      <c r="H6" t="s">
        <v>6</v>
      </c>
      <c r="I6" s="2">
        <f>3627.664+7423.837</f>
        <v>11051.501</v>
      </c>
      <c r="J6" s="3" t="s">
        <v>8</v>
      </c>
    </row>
    <row r="7" spans="1:10" x14ac:dyDescent="0.2">
      <c r="H7" t="s">
        <v>7</v>
      </c>
      <c r="I7" s="2">
        <f>+I4-I5+I6</f>
        <v>78958.325043799996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2179-C769-4368-8910-5617FC47AA74}">
  <dimension ref="A1:CT16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0" sqref="B20"/>
    </sheetView>
  </sheetViews>
  <sheetFormatPr defaultRowHeight="12.75" x14ac:dyDescent="0.2"/>
  <cols>
    <col min="1" max="1" width="5" bestFit="1" customWidth="1"/>
    <col min="2" max="2" width="27.28515625" customWidth="1"/>
  </cols>
  <sheetData>
    <row r="1" spans="1:98" x14ac:dyDescent="0.2">
      <c r="A1" s="4" t="s">
        <v>9</v>
      </c>
    </row>
    <row r="2" spans="1:98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8</v>
      </c>
      <c r="I2" s="3" t="s">
        <v>15</v>
      </c>
      <c r="J2" s="3" t="s">
        <v>16</v>
      </c>
    </row>
    <row r="3" spans="1:98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2">
      <c r="B4" s="1" t="s">
        <v>17</v>
      </c>
      <c r="C4" s="5"/>
      <c r="D4" s="5">
        <v>395.37099999999998</v>
      </c>
      <c r="E4" s="5"/>
      <c r="F4" s="5"/>
      <c r="G4" s="5"/>
      <c r="H4" s="5">
        <v>1212.788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2">
      <c r="B5" t="s">
        <v>18</v>
      </c>
      <c r="C5" s="2"/>
      <c r="D5" s="2">
        <v>108.83799999999999</v>
      </c>
      <c r="E5" s="2"/>
      <c r="F5" s="2"/>
      <c r="G5" s="2"/>
      <c r="H5" s="2">
        <v>312.66699999999997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2">
      <c r="B6" t="s">
        <v>19</v>
      </c>
      <c r="C6" s="2">
        <f t="shared" ref="C6:G6" si="0">+C4-C5</f>
        <v>0</v>
      </c>
      <c r="D6" s="2">
        <f t="shared" si="0"/>
        <v>286.53300000000002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>+H4-H5</f>
        <v>900.12100000000009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2">
      <c r="B7" t="s">
        <v>20</v>
      </c>
      <c r="C7" s="2"/>
      <c r="D7" s="2">
        <v>182.886</v>
      </c>
      <c r="E7" s="2"/>
      <c r="F7" s="2"/>
      <c r="G7" s="2"/>
      <c r="H7" s="2">
        <v>669.91300000000001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2">
      <c r="B8" t="s">
        <v>21</v>
      </c>
      <c r="C8" s="2"/>
      <c r="D8" s="2">
        <v>4.1719999999999997</v>
      </c>
      <c r="E8" s="2"/>
      <c r="F8" s="2"/>
      <c r="G8" s="2"/>
      <c r="H8" s="2">
        <v>36.798999999999999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2">
      <c r="B9" t="s">
        <v>22</v>
      </c>
      <c r="C9" s="2"/>
      <c r="D9" s="2">
        <v>21.754000000000001</v>
      </c>
      <c r="E9" s="2"/>
      <c r="F9" s="2"/>
      <c r="G9" s="2"/>
      <c r="H9" s="2">
        <v>174.2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2">
      <c r="B10" t="s">
        <v>23</v>
      </c>
      <c r="C10" s="2">
        <f t="shared" ref="C10:G10" si="1">+C6-C7-C8-C9</f>
        <v>0</v>
      </c>
      <c r="D10" s="2">
        <f t="shared" si="1"/>
        <v>77.721000000000018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>
        <f>+H6-H7-H8-H9</f>
        <v>19.209000000000088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2">
      <c r="B11" t="s">
        <v>24</v>
      </c>
      <c r="C11" s="2"/>
      <c r="D11" s="2">
        <v>310.23099999999999</v>
      </c>
      <c r="E11" s="2"/>
      <c r="F11" s="2"/>
      <c r="G11" s="2"/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2">
      <c r="B12" t="s">
        <v>25</v>
      </c>
      <c r="C12" s="2"/>
      <c r="D12" s="2">
        <v>66.766000000000005</v>
      </c>
      <c r="E12" s="2"/>
      <c r="F12" s="2"/>
      <c r="G12" s="2"/>
      <c r="H12" s="2">
        <v>266.96600000000001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2">
      <c r="B13" t="s">
        <v>26</v>
      </c>
      <c r="C13" s="2"/>
      <c r="D13" s="2">
        <v>16.405999999999999</v>
      </c>
      <c r="E13" s="2"/>
      <c r="F13" s="2"/>
      <c r="G13" s="2"/>
      <c r="H13" s="2">
        <v>5.0229999999999997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2">
      <c r="B14" t="s">
        <v>27</v>
      </c>
      <c r="C14" s="2"/>
      <c r="D14" s="2">
        <f t="shared" ref="D14:G14" si="2">+D10-D11-D12+D13</f>
        <v>-282.87</v>
      </c>
      <c r="E14" s="2">
        <f t="shared" si="2"/>
        <v>0</v>
      </c>
      <c r="F14" s="2">
        <f t="shared" si="2"/>
        <v>0</v>
      </c>
      <c r="G14" s="2">
        <f t="shared" si="2"/>
        <v>0</v>
      </c>
      <c r="H14" s="2">
        <f>+H10-H11-H12+H13</f>
        <v>-242.73399999999992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2">
      <c r="B15" t="s">
        <v>28</v>
      </c>
      <c r="C15" s="2"/>
      <c r="D15" s="2">
        <v>40.151000000000003</v>
      </c>
      <c r="E15" s="2"/>
      <c r="F15" s="2"/>
      <c r="G15" s="2"/>
      <c r="H15" s="2">
        <v>47.774999999999999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2">
      <c r="B16" t="s">
        <v>29</v>
      </c>
      <c r="C16" s="2">
        <f t="shared" ref="C16:G16" si="3">+C14-C15</f>
        <v>0</v>
      </c>
      <c r="D16" s="2">
        <f t="shared" si="3"/>
        <v>-323.02100000000002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>+H14-H15</f>
        <v>-290.5089999999999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2:98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2:98" x14ac:dyDescent="0.2">
      <c r="B18" t="s">
        <v>30</v>
      </c>
      <c r="C18" s="6" t="e">
        <f t="shared" ref="C18:G18" si="4">+C16/C19</f>
        <v>#DIV/0!</v>
      </c>
      <c r="D18" s="6">
        <f t="shared" si="4"/>
        <v>-1.5409395781057693</v>
      </c>
      <c r="E18" s="6" t="e">
        <f t="shared" si="4"/>
        <v>#DIV/0!</v>
      </c>
      <c r="F18" s="6" t="e">
        <f t="shared" si="4"/>
        <v>#DIV/0!</v>
      </c>
      <c r="G18" s="6" t="e">
        <f t="shared" si="4"/>
        <v>#DIV/0!</v>
      </c>
      <c r="H18" s="6">
        <f>+H16/H19</f>
        <v>-0.59702912713140999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2:98" x14ac:dyDescent="0.2">
      <c r="B19" t="s">
        <v>3</v>
      </c>
      <c r="C19" s="2"/>
      <c r="D19" s="2">
        <v>209.626</v>
      </c>
      <c r="E19" s="2"/>
      <c r="F19" s="2"/>
      <c r="G19" s="2"/>
      <c r="H19" s="2">
        <v>486.59100000000001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2:98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2:98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2:98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2:98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2:9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2:9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2:9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2:9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2:9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2:9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2:9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2:9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2:9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3:9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3:9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3:9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3:9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3:9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3:9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3:9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3:9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3:9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3:9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3:9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3:9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3:9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3:9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3:9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3:9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3:9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3:9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3:9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3:9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3:9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3:9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3:9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3:9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3:9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3:9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3:9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3:9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3:9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3:9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3:9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3:9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3:9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3:9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3:9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3:9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3:9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3:9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3:9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3:9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3:9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3:9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3:9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3:9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3:9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3:9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3:9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3:9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3:9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3:9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3:9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3:9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3:9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3:9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3:9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3:9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3:9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3:9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3:9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3:9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3:9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3:9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3:9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3:9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3:9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3:9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3:9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3:9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3:9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3:9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3:9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3:9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3:9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3:9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3:9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3:9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3:9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3:9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3:9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3:9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3:9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3:9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3:9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3:9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3:9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3:9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3:9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3:9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3:9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3:9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3:9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3:9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3:9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3:9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3:9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3:9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3:9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3:9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3:9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3:9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3:9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3:9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3:9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3:9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3:9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3:9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3:9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3:9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3:9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3:9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3:9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3:9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3:9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3:9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3:9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3:9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3:9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3:9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3:9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3:9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3:9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3:9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3:9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3:9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3:9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3:9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3:9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3:9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3:9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3:9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3:9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3:9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3:9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3:9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3:9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3:9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3:9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</sheetData>
  <hyperlinks>
    <hyperlink ref="A1" location="Main!A1" display="Main" xr:uid="{BB447CE9-F489-4FE9-A14A-5F3BE5007A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2025-10-02T12:03:29Z</dcterms:created>
  <dcterms:modified xsi:type="dcterms:W3CDTF">2025-10-02T12:14:13Z</dcterms:modified>
</cp:coreProperties>
</file>