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D4952AE-DD84-4C30-8B50-5BDDED4F3CE1}" xr6:coauthVersionLast="47" xr6:coauthVersionMax="47" xr10:uidLastSave="{00000000-0000-0000-0000-000000000000}"/>
  <bookViews>
    <workbookView xWindow="19095" yWindow="0" windowWidth="19410" windowHeight="20925" xr2:uid="{BF4884FC-8DDC-478F-9F5A-7B78B313B6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2" l="1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H38" i="2"/>
  <c r="H37" i="2"/>
  <c r="H36" i="2"/>
  <c r="G35" i="2"/>
  <c r="G34" i="2"/>
  <c r="G33" i="2"/>
  <c r="G32" i="2"/>
  <c r="H35" i="2"/>
  <c r="H34" i="2"/>
  <c r="H33" i="2"/>
  <c r="H32" i="2"/>
  <c r="C6" i="2"/>
  <c r="J6" i="2"/>
  <c r="I6" i="2"/>
  <c r="H6" i="2"/>
  <c r="G6" i="2"/>
  <c r="F6" i="2"/>
  <c r="E6" i="2"/>
  <c r="D6" i="2"/>
  <c r="G15" i="2"/>
  <c r="G20" i="2" s="1"/>
  <c r="G25" i="2" s="1"/>
  <c r="G27" i="2" s="1"/>
  <c r="G29" i="2" s="1"/>
  <c r="F15" i="2"/>
  <c r="F20" i="2" s="1"/>
  <c r="F25" i="2" s="1"/>
  <c r="F27" i="2" s="1"/>
  <c r="F29" i="2" s="1"/>
  <c r="E15" i="2"/>
  <c r="E20" i="2" s="1"/>
  <c r="E25" i="2" s="1"/>
  <c r="E27" i="2" s="1"/>
  <c r="E29" i="2" s="1"/>
  <c r="D15" i="2"/>
  <c r="D20" i="2" s="1"/>
  <c r="D25" i="2" s="1"/>
  <c r="D27" i="2" s="1"/>
  <c r="D29" i="2" s="1"/>
  <c r="C15" i="2"/>
  <c r="C20" i="2" s="1"/>
  <c r="C25" i="2" s="1"/>
  <c r="C27" i="2" s="1"/>
  <c r="C29" i="2" s="1"/>
  <c r="H15" i="2"/>
  <c r="H20" i="2" s="1"/>
  <c r="H25" i="2" s="1"/>
  <c r="H27" i="2" s="1"/>
  <c r="H29" i="2" s="1"/>
  <c r="I7" i="1"/>
  <c r="I5" i="1"/>
  <c r="I4" i="1"/>
</calcChain>
</file>

<file path=xl/sharedStrings.xml><?xml version="1.0" encoding="utf-8"?>
<sst xmlns="http://schemas.openxmlformats.org/spreadsheetml/2006/main" count="54" uniqueCount="50">
  <si>
    <t>Etsy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</si>
  <si>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</si>
  <si>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</si>
  <si>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</si>
  <si>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</si>
  <si>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</si>
  <si>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</si>
  <si>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</si>
  <si>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</si>
  <si>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Q225</t>
  </si>
  <si>
    <t>Main</t>
  </si>
  <si>
    <t>Q124</t>
  </si>
  <si>
    <t>Q224</t>
  </si>
  <si>
    <t>Q324</t>
  </si>
  <si>
    <t>Q424</t>
  </si>
  <si>
    <t>Q125</t>
  </si>
  <si>
    <t>Q325</t>
  </si>
  <si>
    <t>Q425</t>
  </si>
  <si>
    <t>Revenue</t>
  </si>
  <si>
    <t>COGS</t>
  </si>
  <si>
    <t>Gross Profit</t>
  </si>
  <si>
    <t>Marketing</t>
  </si>
  <si>
    <t>Product Development</t>
  </si>
  <si>
    <t>General &amp; Admin</t>
  </si>
  <si>
    <t>Asset Impairment</t>
  </si>
  <si>
    <t>Operating Income</t>
  </si>
  <si>
    <t>Interest Expense</t>
  </si>
  <si>
    <t>Other Income</t>
  </si>
  <si>
    <t>FX Loss</t>
  </si>
  <si>
    <t>Loss on Sale of Business</t>
  </si>
  <si>
    <t>Pretax Income</t>
  </si>
  <si>
    <t>Tax Expense</t>
  </si>
  <si>
    <t>Net Income</t>
  </si>
  <si>
    <t>EPS</t>
  </si>
  <si>
    <t>Marketplace Revenue</t>
  </si>
  <si>
    <t>Services Revenue</t>
  </si>
  <si>
    <t>US</t>
  </si>
  <si>
    <t xml:space="preserve">UK </t>
  </si>
  <si>
    <t>Other Countries</t>
  </si>
  <si>
    <t>GMS</t>
  </si>
  <si>
    <t>Take Rate</t>
  </si>
  <si>
    <t>Active Sellers</t>
  </si>
  <si>
    <t>Active Buyers</t>
  </si>
  <si>
    <t>GMS Growth</t>
  </si>
  <si>
    <t>Market Place Growth</t>
  </si>
  <si>
    <t>Services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</si>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</sst>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6" formatCode="#,##0.00;\(#,##0.00\)"/>
    <numFmt numFmtId="167" formatCode="#,##0;\(#,##0\)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167" fontId="0" fillId="0" borderId="0" xfId="0" applyNumberForma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0638-8741-4601-9D89-B97A2E6E19D1}">
  <dimension ref="A1:J7"/>
  <sheetViews>
    <sheetView tabSelected="1" zoomScale="200" zoomScaleNormal="200" workbookViewId="0">
      <selection activeCell="I4" sqref="I4"/>
    </sheetView>
  </sheetViews>
  <sheetFormatPr defaultRowHeight="12.75" x14ac:dyDescent="0.2"/>
  <cols>
    <col min="1" max="1" width="4.42578125" customWidth="1"/>
  </cols>
  <sheetData>
    <row r="1" spans="1:10" x14ac:dyDescent="0.2">
      <c r="A1" s="1" t="s">
        <v>0</v>
      </c>
    </row>
    <row r="2" spans="1:10" x14ac:dyDescent="0.2">
      <c r="A2" t="s">
        <v>1</v>
      </c>
      <c r="H2" t="s">
        <v>2</v>
      </c>
      <c r="I2">
        <v>70.8</v>
      </c>
    </row>
    <row r="3" spans="1:10" x14ac:dyDescent="0.2">
      <c r="H3" t="s">
        <v>3</v>
      </c>
      <c r="I3" s="2">
        <v>99.108568000000005</v>
      </c>
      <c r="J3" s="3" t="s">
        <v>9</v>
      </c>
    </row>
    <row r="4" spans="1:10" x14ac:dyDescent="0.2">
      <c r="B4" t="s">
        <v>8</v>
      </c>
      <c r="H4" t="s">
        <v>4</v>
      </c>
      <c r="I4" s="2">
        <f>+I2*I3</f>
        <v>7016.8866144000003</v>
      </c>
    </row>
    <row r="5" spans="1:10" x14ac:dyDescent="0.2">
      <c r="H5" t="s">
        <v>5</v>
      </c>
      <c r="I5" s="2">
        <f>1183.357+228.979</f>
        <v>1412.336</v>
      </c>
      <c r="J5" s="3" t="s">
        <v>9</v>
      </c>
    </row>
    <row r="6" spans="1:10" x14ac:dyDescent="0.2">
      <c r="H6" t="s">
        <v>6</v>
      </c>
      <c r="I6" s="2">
        <v>2978.971</v>
      </c>
      <c r="J6" s="3" t="s">
        <v>9</v>
      </c>
    </row>
    <row r="7" spans="1:10" x14ac:dyDescent="0.2">
      <c r="H7" t="s">
        <v>7</v>
      </c>
      <c r="I7" s="2">
        <f>+I4-I5+I6</f>
        <v>8583.5216144000005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285E-5701-463A-A5B4-65EFD12DBC93}">
  <dimension ref="A1:CR61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2.75" x14ac:dyDescent="0.2"/>
  <cols>
    <col min="1" max="1" width="5" bestFit="1" customWidth="1"/>
    <col min="2" max="2" width="27.5703125" customWidth="1"/>
  </cols>
  <sheetData>
    <row r="1" spans="1:96" x14ac:dyDescent="0.2">
      <c r="A1" s="4" t="s">
        <v>10</v>
      </c>
    </row>
    <row r="2" spans="1:96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9</v>
      </c>
      <c r="I2" s="3" t="s">
        <v>16</v>
      </c>
      <c r="J2" s="3" t="s">
        <v>17</v>
      </c>
    </row>
    <row r="3" spans="1:96" x14ac:dyDescent="0.2">
      <c r="B3" t="s">
        <v>41</v>
      </c>
      <c r="C3" s="8">
        <v>9131</v>
      </c>
      <c r="D3" s="8">
        <v>8801</v>
      </c>
      <c r="E3" s="8"/>
      <c r="F3" s="8"/>
      <c r="G3" s="8">
        <v>8095</v>
      </c>
      <c r="H3" s="8">
        <v>8118</v>
      </c>
      <c r="I3" s="8"/>
      <c r="J3" s="8"/>
      <c r="K3" s="8"/>
      <c r="L3" s="8"/>
      <c r="M3" s="8"/>
      <c r="N3" s="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x14ac:dyDescent="0.2">
      <c r="B4" t="s">
        <v>42</v>
      </c>
      <c r="C4" s="8">
        <v>96392</v>
      </c>
      <c r="D4" s="8">
        <v>96610</v>
      </c>
      <c r="E4" s="8"/>
      <c r="F4" s="8"/>
      <c r="G4" s="8">
        <v>94779</v>
      </c>
      <c r="H4" s="8">
        <v>93334</v>
      </c>
      <c r="I4" s="8"/>
      <c r="J4" s="8"/>
      <c r="K4" s="8"/>
      <c r="L4" s="8"/>
      <c r="M4" s="8"/>
      <c r="N4" s="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x14ac:dyDescent="0.2">
      <c r="B5" t="s">
        <v>39</v>
      </c>
      <c r="C5" s="2">
        <v>2986.5</v>
      </c>
      <c r="D5" s="2">
        <v>2949.2539999999999</v>
      </c>
      <c r="E5" s="2"/>
      <c r="F5" s="2"/>
      <c r="G5" s="2">
        <v>2793.3359999999998</v>
      </c>
      <c r="H5" s="2">
        <v>2806.2489999999998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x14ac:dyDescent="0.2">
      <c r="B6" t="s">
        <v>40</v>
      </c>
      <c r="C6" s="7">
        <f>+C13/C5</f>
        <v>0.21629131089904569</v>
      </c>
      <c r="D6" s="7">
        <f>+D13/D5</f>
        <v>0.2196507998293806</v>
      </c>
      <c r="E6" s="7" t="e">
        <f t="shared" ref="E6:H6" si="0">+E13/E5</f>
        <v>#DIV/0!</v>
      </c>
      <c r="F6" s="7" t="e">
        <f t="shared" si="0"/>
        <v>#DIV/0!</v>
      </c>
      <c r="G6" s="7">
        <f t="shared" si="0"/>
        <v>0.23311767721462798</v>
      </c>
      <c r="H6" s="7">
        <f t="shared" si="0"/>
        <v>0.23970182261089448</v>
      </c>
      <c r="I6" s="7" t="e">
        <f t="shared" ref="I6" si="1">+I13/I5</f>
        <v>#DIV/0!</v>
      </c>
      <c r="J6" s="7" t="e">
        <f t="shared" ref="J6" si="2">+J13/J5</f>
        <v>#DIV/0!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x14ac:dyDescent="0.2">
      <c r="B8" t="s">
        <v>36</v>
      </c>
      <c r="C8" s="2">
        <v>343.04</v>
      </c>
      <c r="D8" s="2">
        <v>342.28399999999999</v>
      </c>
      <c r="E8" s="2"/>
      <c r="F8" s="2"/>
      <c r="G8" s="2">
        <v>332.81799999999998</v>
      </c>
      <c r="H8" s="2">
        <v>343.36900000000003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x14ac:dyDescent="0.2">
      <c r="B9" t="s">
        <v>37</v>
      </c>
      <c r="C9" s="2">
        <v>76.003</v>
      </c>
      <c r="D9" s="2">
        <v>74.201999999999998</v>
      </c>
      <c r="E9" s="2"/>
      <c r="F9" s="2"/>
      <c r="G9" s="2">
        <v>66.983000000000004</v>
      </c>
      <c r="H9" s="2">
        <v>67.777000000000001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x14ac:dyDescent="0.2">
      <c r="B10" t="s">
        <v>38</v>
      </c>
      <c r="C10" s="2">
        <v>226.911</v>
      </c>
      <c r="D10" s="2">
        <v>231.32</v>
      </c>
      <c r="E10" s="2"/>
      <c r="F10" s="2"/>
      <c r="G10" s="2">
        <v>251.375</v>
      </c>
      <c r="H10" s="2">
        <v>261.517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x14ac:dyDescent="0.2">
      <c r="B11" t="s">
        <v>34</v>
      </c>
      <c r="C11" s="2">
        <v>466.892</v>
      </c>
      <c r="D11" s="2">
        <v>470.37700000000001</v>
      </c>
      <c r="E11" s="2"/>
      <c r="F11" s="2"/>
      <c r="G11" s="2">
        <v>458.495</v>
      </c>
      <c r="H11" s="2">
        <v>468.16899999999998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x14ac:dyDescent="0.2">
      <c r="B12" t="s">
        <v>35</v>
      </c>
      <c r="C12" s="2">
        <v>178.97200000000001</v>
      </c>
      <c r="D12" s="2">
        <v>177.429</v>
      </c>
      <c r="E12" s="2"/>
      <c r="F12" s="2"/>
      <c r="G12" s="2">
        <v>192.68100000000001</v>
      </c>
      <c r="H12" s="2">
        <v>204.494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x14ac:dyDescent="0.2">
      <c r="B13" s="1" t="s">
        <v>18</v>
      </c>
      <c r="C13" s="5">
        <v>645.95399999999995</v>
      </c>
      <c r="D13" s="5">
        <v>647.80600000000004</v>
      </c>
      <c r="E13" s="5"/>
      <c r="F13" s="5"/>
      <c r="G13" s="5">
        <v>651.17600000000004</v>
      </c>
      <c r="H13" s="5">
        <v>672.66300000000001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x14ac:dyDescent="0.2">
      <c r="B14" t="s">
        <v>19</v>
      </c>
      <c r="C14" s="2">
        <v>187.13300000000001</v>
      </c>
      <c r="D14" s="2">
        <v>184.09</v>
      </c>
      <c r="E14" s="2"/>
      <c r="F14" s="2"/>
      <c r="G14" s="2">
        <v>192.06100000000001</v>
      </c>
      <c r="H14" s="2">
        <v>193.548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x14ac:dyDescent="0.2">
      <c r="B15" t="s">
        <v>20</v>
      </c>
      <c r="C15" s="2">
        <f t="shared" ref="C15:G15" si="3">+C13-C14</f>
        <v>458.82099999999991</v>
      </c>
      <c r="D15" s="2">
        <f t="shared" si="3"/>
        <v>463.71600000000001</v>
      </c>
      <c r="E15" s="2">
        <f t="shared" si="3"/>
        <v>0</v>
      </c>
      <c r="F15" s="2">
        <f t="shared" si="3"/>
        <v>0</v>
      </c>
      <c r="G15" s="2">
        <f t="shared" si="3"/>
        <v>459.11500000000001</v>
      </c>
      <c r="H15" s="2">
        <f>+H13-H14</f>
        <v>479.11500000000001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x14ac:dyDescent="0.2">
      <c r="B16" t="s">
        <v>21</v>
      </c>
      <c r="C16" s="2">
        <v>191.81100000000001</v>
      </c>
      <c r="D16" s="2">
        <v>183.06299999999999</v>
      </c>
      <c r="E16" s="2"/>
      <c r="F16" s="2"/>
      <c r="G16" s="2">
        <v>189.00399999999999</v>
      </c>
      <c r="H16" s="2">
        <v>212.11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2:96" x14ac:dyDescent="0.2">
      <c r="B17" t="s">
        <v>22</v>
      </c>
      <c r="C17" s="2">
        <v>109.846</v>
      </c>
      <c r="D17" s="2">
        <v>114.49299999999999</v>
      </c>
      <c r="E17" s="2"/>
      <c r="F17" s="2"/>
      <c r="G17" s="2">
        <v>110.51</v>
      </c>
      <c r="H17" s="2">
        <v>111.861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2:96" x14ac:dyDescent="0.2">
      <c r="B18" t="s">
        <v>23</v>
      </c>
      <c r="C18" s="2">
        <v>89.073999999999998</v>
      </c>
      <c r="D18" s="2">
        <v>95.991</v>
      </c>
      <c r="E18" s="2"/>
      <c r="F18" s="2"/>
      <c r="G18" s="2">
        <v>80.224999999999994</v>
      </c>
      <c r="H18" s="2">
        <v>78.715000000000003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2:96" x14ac:dyDescent="0.2">
      <c r="B19" t="s">
        <v>24</v>
      </c>
      <c r="C19" s="2">
        <v>0</v>
      </c>
      <c r="D19" s="2">
        <v>0</v>
      </c>
      <c r="E19" s="2"/>
      <c r="F19" s="2"/>
      <c r="G19" s="2">
        <v>101.703</v>
      </c>
      <c r="H19" s="2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2:96" x14ac:dyDescent="0.2">
      <c r="B20" t="s">
        <v>25</v>
      </c>
      <c r="C20" s="2">
        <f t="shared" ref="C20:G20" si="4">+C15-SUM(C16:C19)</f>
        <v>68.089999999999861</v>
      </c>
      <c r="D20" s="2">
        <f t="shared" si="4"/>
        <v>70.16900000000004</v>
      </c>
      <c r="E20" s="2">
        <f t="shared" si="4"/>
        <v>0</v>
      </c>
      <c r="F20" s="2">
        <f t="shared" si="4"/>
        <v>0</v>
      </c>
      <c r="G20" s="2">
        <f t="shared" si="4"/>
        <v>-22.326999999999998</v>
      </c>
      <c r="H20" s="2">
        <f>+H15-SUM(H16:H19)</f>
        <v>76.428999999999974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2:96" x14ac:dyDescent="0.2">
      <c r="B21" t="s">
        <v>26</v>
      </c>
      <c r="C21" s="2">
        <v>0</v>
      </c>
      <c r="D21" s="2">
        <v>3.4609999999999999</v>
      </c>
      <c r="E21" s="2"/>
      <c r="F21" s="2"/>
      <c r="G21" s="2">
        <v>10.992000000000001</v>
      </c>
      <c r="H21" s="2">
        <v>3.7730000000000001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2:96" x14ac:dyDescent="0.2">
      <c r="B22" t="s">
        <v>27</v>
      </c>
      <c r="C22" s="2">
        <v>11.654999999999999</v>
      </c>
      <c r="D22" s="2">
        <v>7.4080000000000004</v>
      </c>
      <c r="E22" s="2"/>
      <c r="F22" s="2"/>
      <c r="G22" s="2">
        <v>0</v>
      </c>
      <c r="H22" s="2">
        <v>9.0310000000000006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2:96" x14ac:dyDescent="0.2">
      <c r="B23" t="s">
        <v>28</v>
      </c>
      <c r="C23" s="2">
        <v>0</v>
      </c>
      <c r="D23" s="2">
        <v>-4.8609999999999998</v>
      </c>
      <c r="E23" s="2"/>
      <c r="F23" s="2"/>
      <c r="G23" s="2">
        <v>0</v>
      </c>
      <c r="H23" s="2">
        <v>25.443999999999999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2:96" x14ac:dyDescent="0.2">
      <c r="B24" t="s">
        <v>29</v>
      </c>
      <c r="C24" s="2">
        <v>0</v>
      </c>
      <c r="D24" s="2">
        <v>0</v>
      </c>
      <c r="E24" s="2"/>
      <c r="F24" s="2"/>
      <c r="G24" s="2">
        <v>0</v>
      </c>
      <c r="H24" s="2">
        <v>5.0970000000000004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2:96" x14ac:dyDescent="0.2">
      <c r="B25" t="s">
        <v>30</v>
      </c>
      <c r="C25" s="2">
        <f t="shared" ref="C25:G25" si="5">+C20-C21+C22-C23-C24</f>
        <v>79.744999999999862</v>
      </c>
      <c r="D25" s="2">
        <f t="shared" si="5"/>
        <v>78.977000000000046</v>
      </c>
      <c r="E25" s="2">
        <f t="shared" si="5"/>
        <v>0</v>
      </c>
      <c r="F25" s="2">
        <f t="shared" si="5"/>
        <v>0</v>
      </c>
      <c r="G25" s="2">
        <f t="shared" si="5"/>
        <v>-33.319000000000003</v>
      </c>
      <c r="H25" s="2">
        <f>+H20-H21+H22-H23-H24</f>
        <v>51.145999999999979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2:96" x14ac:dyDescent="0.2">
      <c r="B26" t="s">
        <v>31</v>
      </c>
      <c r="C26" s="2">
        <v>16.651</v>
      </c>
      <c r="D26" s="2">
        <v>25.972000000000001</v>
      </c>
      <c r="E26" s="2"/>
      <c r="F26" s="2"/>
      <c r="G26" s="2">
        <v>18.777000000000001</v>
      </c>
      <c r="H26" s="2">
        <v>22.306000000000001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2:96" x14ac:dyDescent="0.2">
      <c r="B27" t="s">
        <v>32</v>
      </c>
      <c r="C27" s="2">
        <f t="shared" ref="C27:G27" si="6">+C25-C26</f>
        <v>63.093999999999866</v>
      </c>
      <c r="D27" s="2">
        <f t="shared" si="6"/>
        <v>53.005000000000045</v>
      </c>
      <c r="E27" s="2">
        <f t="shared" si="6"/>
        <v>0</v>
      </c>
      <c r="F27" s="2">
        <f t="shared" si="6"/>
        <v>0</v>
      </c>
      <c r="G27" s="2">
        <f t="shared" si="6"/>
        <v>-52.096000000000004</v>
      </c>
      <c r="H27" s="2">
        <f>+H25-H26</f>
        <v>28.839999999999979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2:96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2:96" x14ac:dyDescent="0.2">
      <c r="B29" t="s">
        <v>33</v>
      </c>
      <c r="C29" s="6">
        <f t="shared" ref="C29" si="7">+C27/C30</f>
        <v>0.53270854441067095</v>
      </c>
      <c r="D29" s="6">
        <f t="shared" ref="D29" si="8">+D27/D30</f>
        <v>0.45524426274563734</v>
      </c>
      <c r="E29" s="6" t="e">
        <f t="shared" ref="E29:G29" si="9">+E27/E30</f>
        <v>#DIV/0!</v>
      </c>
      <c r="F29" s="6" t="e">
        <f t="shared" si="9"/>
        <v>#DIV/0!</v>
      </c>
      <c r="G29" s="6">
        <f t="shared" si="9"/>
        <v>-0.48649658212244595</v>
      </c>
      <c r="H29" s="6">
        <f>+H27/H30</f>
        <v>0.27942487307677383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2:96" x14ac:dyDescent="0.2">
      <c r="B30" t="s">
        <v>3</v>
      </c>
      <c r="C30" s="2">
        <v>118.44</v>
      </c>
      <c r="D30" s="2">
        <v>116.432</v>
      </c>
      <c r="E30" s="2"/>
      <c r="F30" s="2"/>
      <c r="G30" s="2">
        <v>107.084</v>
      </c>
      <c r="H30" s="2">
        <v>103.212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2:96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2:96" x14ac:dyDescent="0.2">
      <c r="B32" t="s">
        <v>43</v>
      </c>
      <c r="C32" s="2"/>
      <c r="D32" s="2"/>
      <c r="E32" s="2"/>
      <c r="F32" s="2"/>
      <c r="G32" s="7">
        <f>+G5/C5-1</f>
        <v>-6.4679055750879066E-2</v>
      </c>
      <c r="H32" s="7">
        <f>+H5/D5-1</f>
        <v>-4.8488533032421066E-2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2:96" x14ac:dyDescent="0.2">
      <c r="B33" t="s">
        <v>44</v>
      </c>
      <c r="C33" s="2"/>
      <c r="D33" s="2"/>
      <c r="E33" s="2"/>
      <c r="F33" s="2"/>
      <c r="G33" s="7">
        <f>+G11/C11-1</f>
        <v>-1.7984887297276431E-2</v>
      </c>
      <c r="H33" s="7">
        <f>+H11/D11-1</f>
        <v>-4.6941070673098828E-3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2:96" x14ac:dyDescent="0.2">
      <c r="B34" t="s">
        <v>45</v>
      </c>
      <c r="C34" s="2"/>
      <c r="D34" s="2"/>
      <c r="E34" s="2"/>
      <c r="F34" s="2"/>
      <c r="G34" s="7">
        <f t="shared" ref="G34:H38" si="10">+G12/C12-1</f>
        <v>7.6598574078626802E-2</v>
      </c>
      <c r="H34" s="7">
        <f t="shared" si="10"/>
        <v>0.15253988919511463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2:96" x14ac:dyDescent="0.2">
      <c r="B35" s="1" t="s">
        <v>46</v>
      </c>
      <c r="C35" s="5"/>
      <c r="D35" s="5"/>
      <c r="E35" s="5"/>
      <c r="F35" s="5"/>
      <c r="G35" s="9">
        <f t="shared" si="10"/>
        <v>8.0841669840268082E-3</v>
      </c>
      <c r="H35" s="9">
        <f t="shared" si="10"/>
        <v>3.837105553205733E-2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2:96" x14ac:dyDescent="0.2">
      <c r="B36" t="s">
        <v>47</v>
      </c>
      <c r="C36" s="7">
        <f t="shared" ref="C36:H36" si="11">+C15/C13</f>
        <v>0.71029980463005093</v>
      </c>
      <c r="D36" s="7">
        <f t="shared" si="11"/>
        <v>0.71582541686863044</v>
      </c>
      <c r="E36" s="7" t="e">
        <f t="shared" si="11"/>
        <v>#DIV/0!</v>
      </c>
      <c r="F36" s="7" t="e">
        <f t="shared" si="11"/>
        <v>#DIV/0!</v>
      </c>
      <c r="G36" s="7">
        <f t="shared" si="11"/>
        <v>0.70505516173814753</v>
      </c>
      <c r="H36" s="7">
        <f>+H15/H13</f>
        <v>0.71226602325384336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2:96" x14ac:dyDescent="0.2">
      <c r="B37" t="s">
        <v>48</v>
      </c>
      <c r="C37" s="7">
        <f t="shared" ref="C37:H37" si="12">+C20/C13</f>
        <v>0.10540998275418972</v>
      </c>
      <c r="D37" s="7">
        <f t="shared" si="12"/>
        <v>0.10831792234094781</v>
      </c>
      <c r="E37" s="7" t="e">
        <f t="shared" si="12"/>
        <v>#DIV/0!</v>
      </c>
      <c r="F37" s="7" t="e">
        <f t="shared" si="12"/>
        <v>#DIV/0!</v>
      </c>
      <c r="G37" s="7">
        <f t="shared" si="12"/>
        <v>-3.4287197316854423E-2</v>
      </c>
      <c r="H37" s="7">
        <f>+H20/H13</f>
        <v>0.11362153113817762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2:96" x14ac:dyDescent="0.2">
      <c r="B38" t="s">
        <v>49</v>
      </c>
      <c r="C38" s="7">
        <f t="shared" ref="C38:H38" si="13">+C26/C25</f>
        <v>0.20880305975296293</v>
      </c>
      <c r="D38" s="7">
        <f t="shared" si="13"/>
        <v>0.32885523633462888</v>
      </c>
      <c r="E38" s="7" t="e">
        <f t="shared" si="13"/>
        <v>#DIV/0!</v>
      </c>
      <c r="F38" s="7" t="e">
        <f t="shared" si="13"/>
        <v>#DIV/0!</v>
      </c>
      <c r="G38" s="7">
        <f t="shared" si="13"/>
        <v>-0.56355232750082529</v>
      </c>
      <c r="H38" s="7">
        <f>+H26/H25</f>
        <v>0.4361240370703478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2:96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2:96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2:96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2:96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2:96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2:96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2:96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2:96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2:96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2:96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3:96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3:96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3:96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3:96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3:96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3:96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3:96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3:96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3:96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3:96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3:96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3:96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3:96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3:96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3:96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3:96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3:96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3:96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3:96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3:96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3:96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3:96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3:96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3:96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3:96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3:96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3:96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3:96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3:96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3:96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3:96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3:96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3:96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3:96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3:96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3:96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3:96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3:96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3:96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3:96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3:96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3:96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3:96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3:96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3:96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3:96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3:96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3:96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3:96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3:96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3:96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3:96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3:96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3:96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3:96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3:96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3:96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3:96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3:96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3:96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3:96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3:96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3:96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3:96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3:96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3:96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3:96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3:96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3:96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3:96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3:96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3:96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3:96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3:96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3:96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3:96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3:96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3:96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3:96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3:96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3:96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3:96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3:96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3:96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3:96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3:96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3:96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3:96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3:96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3:96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3:96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3:96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3:96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3:96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3:96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3:96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3:96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3:96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3:96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3:96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3:96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3:96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3:96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3:96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3:96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3:96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3:96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3:96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3:96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3:96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3:96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3:96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3:96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3:96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3:96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3:96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3:96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3:96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3:96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3:96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3:96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3:96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3:96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3:96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3:96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3:96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3:96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3:96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3:96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3:96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3:96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3:96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3:96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3:96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3:96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3:96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3:96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3:96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3:96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3:96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3:96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3:96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3:96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3:96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3:96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3:96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3:96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3:96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3:96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3:96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3:96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3:96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3:96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3:96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3:96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3:96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3:96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3:96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3:96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3:96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3:96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3:96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3:96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3:96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3:96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3:96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3:96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3:96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3:96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3:96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3:96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3:96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3:96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3:96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3:96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3:96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3:96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3:96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3:96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3:96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3:96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3:96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3:96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3:96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3:96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3:96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3:96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3:96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3:96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3:96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3:96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3:96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3:96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3:96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3:96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3:96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3:96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3:96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3:96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3:96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3:96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3:96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3:96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3:96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3:96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3:96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3:96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3:96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3:96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3:96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3:96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3:96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3:96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3:96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3:96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3:96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3:96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3:96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3:96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3:96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3:96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3:96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3:96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3:96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3:96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3:96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3:96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3:96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3:96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3:96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3:96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3:96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3:96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3:96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3:96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3:96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3:96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3:96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3:96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3:96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3:96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3:96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3:96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3:96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3:96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3:96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3:96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3:96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3:96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3:96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3:96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3:96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3:96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3:96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3:96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3:96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3:96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3:96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3:96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3:96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3:96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3:96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3:96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3:96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3:96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3:96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3:96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3:96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3:96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3:96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3:96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3:96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3:96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3:96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3:96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3:96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3:96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3:96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3:96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3:96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3:96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3:96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3:96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3:96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3:96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3:96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3:96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3:96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3:96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3:96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3:96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3:96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3:96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3:96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3:96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3:96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3:96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3:96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3:96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3:96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3:96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3:96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3:96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3:96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3:96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3:96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3:96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3:96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3:96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3:96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3:96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3:96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3:96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3:96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3:96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3:96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3:96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3:96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3:96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3:96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3:96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3:96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3:96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3:96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3:96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3:96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3:96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3:96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3:96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3:96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3:96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3:96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3:96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3:96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3:96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3:96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3:96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3:96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3:96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3:96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3:96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3:96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3:96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3:96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3:96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3:96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3:96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3:96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3:96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3:96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3:96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3:96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3:96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3:96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3:96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3:96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3:96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3:96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3:96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3:96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3:96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3:96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3:96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3:96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3:96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3:96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3:96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3:96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3:96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3:96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3:96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3:96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3:96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3:96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3:96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3:96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3:96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3:96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3:96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3:96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3:96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3:96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3:96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3:96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3:96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3:96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3:96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3:96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3:96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3:96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3:96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3:96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3:96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3:96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3:96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3:96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3:96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3:96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3:96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3:96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3:96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3:96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3:96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3:96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3:96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3:96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3:96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3:96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3:96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3:96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3:96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3:96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3:96" x14ac:dyDescent="0.2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3:96" x14ac:dyDescent="0.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3:96" x14ac:dyDescent="0.2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3:96" x14ac:dyDescent="0.2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3:96" x14ac:dyDescent="0.2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3:96" x14ac:dyDescent="0.2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3:96" x14ac:dyDescent="0.2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3:96" x14ac:dyDescent="0.2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3:96" x14ac:dyDescent="0.2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3:96" x14ac:dyDescent="0.2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3:96" x14ac:dyDescent="0.2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3:96" x14ac:dyDescent="0.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3:96" x14ac:dyDescent="0.2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3:96" x14ac:dyDescent="0.2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3:96" x14ac:dyDescent="0.2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3:96" x14ac:dyDescent="0.2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3:96" x14ac:dyDescent="0.2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3:96" x14ac:dyDescent="0.2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3:96" x14ac:dyDescent="0.2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3:96" x14ac:dyDescent="0.2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3:96" x14ac:dyDescent="0.2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3:96" x14ac:dyDescent="0.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3:96" x14ac:dyDescent="0.2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3:96" x14ac:dyDescent="0.2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3:96" x14ac:dyDescent="0.2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3:96" x14ac:dyDescent="0.2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3:96" x14ac:dyDescent="0.2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3:96" x14ac:dyDescent="0.2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3:96" x14ac:dyDescent="0.2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3:96" x14ac:dyDescent="0.2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3:96" x14ac:dyDescent="0.2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3:96" x14ac:dyDescent="0.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3:96" x14ac:dyDescent="0.2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3:96" x14ac:dyDescent="0.2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3:96" x14ac:dyDescent="0.2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3:96" x14ac:dyDescent="0.2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3:96" x14ac:dyDescent="0.2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3:96" x14ac:dyDescent="0.2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3:96" x14ac:dyDescent="0.2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3:96" x14ac:dyDescent="0.2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3:96" x14ac:dyDescent="0.2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3:96" x14ac:dyDescent="0.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3:96" x14ac:dyDescent="0.2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3:96" x14ac:dyDescent="0.2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3:96" x14ac:dyDescent="0.2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3:96" x14ac:dyDescent="0.2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3:96" x14ac:dyDescent="0.2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3:96" x14ac:dyDescent="0.2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3:96" x14ac:dyDescent="0.2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3:96" x14ac:dyDescent="0.2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3:96" x14ac:dyDescent="0.2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3:96" x14ac:dyDescent="0.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3:96" x14ac:dyDescent="0.2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3:96" x14ac:dyDescent="0.2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3:96" x14ac:dyDescent="0.2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3:96" x14ac:dyDescent="0.2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3:96" x14ac:dyDescent="0.2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3:96" x14ac:dyDescent="0.2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3:96" x14ac:dyDescent="0.2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3:96" x14ac:dyDescent="0.2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3:96" x14ac:dyDescent="0.2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3:96" x14ac:dyDescent="0.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3:96" x14ac:dyDescent="0.2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3:96" x14ac:dyDescent="0.2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3:96" x14ac:dyDescent="0.2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3:96" x14ac:dyDescent="0.2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3:96" x14ac:dyDescent="0.2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3:96" x14ac:dyDescent="0.2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3:96" x14ac:dyDescent="0.2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3:96" x14ac:dyDescent="0.2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3:96" x14ac:dyDescent="0.2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3:96" x14ac:dyDescent="0.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3:96" x14ac:dyDescent="0.2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3:96" x14ac:dyDescent="0.2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3:96" x14ac:dyDescent="0.2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3:96" x14ac:dyDescent="0.2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3:96" x14ac:dyDescent="0.2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3:96" x14ac:dyDescent="0.2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3:96" x14ac:dyDescent="0.2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3:96" x14ac:dyDescent="0.2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3:96" x14ac:dyDescent="0.2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3:96" x14ac:dyDescent="0.2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3:96" x14ac:dyDescent="0.2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3:96" x14ac:dyDescent="0.2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3:96" x14ac:dyDescent="0.2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3:96" x14ac:dyDescent="0.2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3:96" x14ac:dyDescent="0.2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3:96" x14ac:dyDescent="0.2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3:96" x14ac:dyDescent="0.2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3:96" x14ac:dyDescent="0.2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3:96" x14ac:dyDescent="0.2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3:96" x14ac:dyDescent="0.2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3:96" x14ac:dyDescent="0.2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3:96" x14ac:dyDescent="0.2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3:96" x14ac:dyDescent="0.2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3:96" x14ac:dyDescent="0.2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3:96" x14ac:dyDescent="0.2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3:96" x14ac:dyDescent="0.2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3:96" x14ac:dyDescent="0.2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3:96" x14ac:dyDescent="0.2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3:96" x14ac:dyDescent="0.2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3:96" x14ac:dyDescent="0.2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3:96" x14ac:dyDescent="0.2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3:96" x14ac:dyDescent="0.2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3:96" x14ac:dyDescent="0.2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3:96" x14ac:dyDescent="0.2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3:96" x14ac:dyDescent="0.2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3:96" x14ac:dyDescent="0.2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3:96" x14ac:dyDescent="0.2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3:96" x14ac:dyDescent="0.2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3:96" x14ac:dyDescent="0.2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3:96" x14ac:dyDescent="0.2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3:96" x14ac:dyDescent="0.2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3:96" x14ac:dyDescent="0.2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3:96" x14ac:dyDescent="0.2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3:96" x14ac:dyDescent="0.2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3:96" x14ac:dyDescent="0.2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3:96" x14ac:dyDescent="0.2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3:96" x14ac:dyDescent="0.2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3:96" x14ac:dyDescent="0.2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3:96" x14ac:dyDescent="0.2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3:96" x14ac:dyDescent="0.2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3:96" x14ac:dyDescent="0.2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3:96" x14ac:dyDescent="0.2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3:96" x14ac:dyDescent="0.2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3:96" x14ac:dyDescent="0.2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3:96" x14ac:dyDescent="0.2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3:96" x14ac:dyDescent="0.2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3:96" x14ac:dyDescent="0.2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3:96" x14ac:dyDescent="0.2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3:96" x14ac:dyDescent="0.2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3:96" x14ac:dyDescent="0.2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3:96" x14ac:dyDescent="0.2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3:96" x14ac:dyDescent="0.2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3:96" x14ac:dyDescent="0.2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3:96" x14ac:dyDescent="0.2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3:96" x14ac:dyDescent="0.2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3:96" x14ac:dyDescent="0.2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3:96" x14ac:dyDescent="0.2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3:96" x14ac:dyDescent="0.2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3:96" x14ac:dyDescent="0.2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3:96" x14ac:dyDescent="0.2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3:96" x14ac:dyDescent="0.2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3:96" x14ac:dyDescent="0.2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3:96" x14ac:dyDescent="0.2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3:96" x14ac:dyDescent="0.2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3:96" x14ac:dyDescent="0.2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3:96" x14ac:dyDescent="0.2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3:96" x14ac:dyDescent="0.2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3:96" x14ac:dyDescent="0.2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3:96" x14ac:dyDescent="0.2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3:96" x14ac:dyDescent="0.2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3:96" x14ac:dyDescent="0.2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3:96" x14ac:dyDescent="0.2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3:96" x14ac:dyDescent="0.2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3:96" x14ac:dyDescent="0.2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3:96" x14ac:dyDescent="0.2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3:96" x14ac:dyDescent="0.2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3:96" x14ac:dyDescent="0.2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</sheetData>
  <hyperlinks>
    <hyperlink ref="A1" location="Main!A1" display="Main" xr:uid="{1355123F-0C9F-4B4E-8E6E-602DDE1E5E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2025-10-02T12:15:51Z</dcterms:created>
  <dcterms:modified xsi:type="dcterms:W3CDTF">2025-10-02T12:34:43Z</dcterms:modified>
</cp:coreProperties>
</file>