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CC5BA924-5179-47F7-BBFC-929500BA034C}" xr6:coauthVersionLast="47" xr6:coauthVersionMax="47" xr10:uidLastSave="{00000000-0000-0000-0000-000000000000}"/>
  <bookViews>
    <workbookView xWindow="19095" yWindow="0" windowWidth="19410" windowHeight="20925" xr2:uid="{E3433EC9-BF81-49D2-893F-3D58E7E5951B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2" l="1"/>
  <c r="J43" i="2"/>
  <c r="J42" i="2"/>
  <c r="J41" i="2"/>
  <c r="J40" i="2"/>
  <c r="J39" i="2"/>
  <c r="J38" i="2"/>
  <c r="J37" i="2"/>
  <c r="J36" i="2"/>
  <c r="I44" i="2"/>
  <c r="H44" i="2"/>
  <c r="I43" i="2"/>
  <c r="H43" i="2"/>
  <c r="I42" i="2"/>
  <c r="H42" i="2"/>
  <c r="I41" i="2"/>
  <c r="H41" i="2"/>
  <c r="I40" i="2"/>
  <c r="H40" i="2"/>
  <c r="I39" i="2"/>
  <c r="H39" i="2"/>
  <c r="I38" i="2"/>
  <c r="H38" i="2"/>
  <c r="I37" i="2"/>
  <c r="H37" i="2"/>
  <c r="I36" i="2"/>
  <c r="H36" i="2"/>
  <c r="J6" i="1"/>
  <c r="J5" i="1"/>
  <c r="F16" i="2"/>
  <c r="F15" i="2"/>
  <c r="F14" i="2"/>
  <c r="F13" i="2"/>
  <c r="F12" i="2"/>
  <c r="H16" i="2"/>
  <c r="H15" i="2"/>
  <c r="H14" i="2"/>
  <c r="H13" i="2"/>
  <c r="H12" i="2"/>
  <c r="J19" i="2"/>
  <c r="J22" i="2" s="1"/>
  <c r="I19" i="2"/>
  <c r="I22" i="2" s="1"/>
  <c r="I27" i="2" s="1"/>
  <c r="I29" i="2" s="1"/>
  <c r="I31" i="2" s="1"/>
  <c r="I33" i="2" s="1"/>
  <c r="N44" i="2"/>
  <c r="M44" i="2"/>
  <c r="N40" i="2"/>
  <c r="M40" i="2"/>
  <c r="N39" i="2"/>
  <c r="M39" i="2"/>
  <c r="N38" i="2"/>
  <c r="M38" i="2"/>
  <c r="N37" i="2"/>
  <c r="M37" i="2"/>
  <c r="N36" i="2"/>
  <c r="M36" i="2"/>
  <c r="P40" i="2"/>
  <c r="O40" i="2"/>
  <c r="P39" i="2"/>
  <c r="O39" i="2"/>
  <c r="P38" i="2"/>
  <c r="O38" i="2"/>
  <c r="P37" i="2"/>
  <c r="O37" i="2"/>
  <c r="P36" i="2"/>
  <c r="O36" i="2"/>
  <c r="S40" i="2"/>
  <c r="R40" i="2"/>
  <c r="S39" i="2"/>
  <c r="R39" i="2"/>
  <c r="S38" i="2"/>
  <c r="R38" i="2"/>
  <c r="S37" i="2"/>
  <c r="R37" i="2"/>
  <c r="S36" i="2"/>
  <c r="R36" i="2"/>
  <c r="Q40" i="2"/>
  <c r="Q39" i="2"/>
  <c r="Q38" i="2"/>
  <c r="Q37" i="2"/>
  <c r="Q36" i="2"/>
  <c r="S44" i="2"/>
  <c r="R44" i="2"/>
  <c r="Q44" i="2"/>
  <c r="P44" i="2"/>
  <c r="O44" i="2"/>
  <c r="L44" i="2"/>
  <c r="S43" i="2"/>
  <c r="S42" i="2"/>
  <c r="G41" i="2"/>
  <c r="G40" i="2"/>
  <c r="G39" i="2"/>
  <c r="G38" i="2"/>
  <c r="G37" i="2"/>
  <c r="G36" i="2"/>
  <c r="E19" i="2"/>
  <c r="E22" i="2" s="1"/>
  <c r="E27" i="2" s="1"/>
  <c r="D19" i="2"/>
  <c r="D22" i="2" s="1"/>
  <c r="D27" i="2" s="1"/>
  <c r="D29" i="2" s="1"/>
  <c r="D31" i="2" s="1"/>
  <c r="D33" i="2" s="1"/>
  <c r="C19" i="2"/>
  <c r="C22" i="2" s="1"/>
  <c r="C27" i="2" s="1"/>
  <c r="C29" i="2" s="1"/>
  <c r="C31" i="2" s="1"/>
  <c r="C33" i="2" s="1"/>
  <c r="G19" i="2"/>
  <c r="G22" i="2" s="1"/>
  <c r="G27" i="2" s="1"/>
  <c r="G29" i="2" s="1"/>
  <c r="G31" i="2" s="1"/>
  <c r="G33" i="2" s="1"/>
  <c r="J4" i="1"/>
  <c r="Q17" i="2"/>
  <c r="Q42" i="2" s="1"/>
  <c r="P17" i="2"/>
  <c r="O17" i="2"/>
  <c r="N17" i="2"/>
  <c r="N42" i="2" s="1"/>
  <c r="M17" i="2"/>
  <c r="M42" i="2" s="1"/>
  <c r="L17" i="2"/>
  <c r="L42" i="2" s="1"/>
  <c r="R17" i="2"/>
  <c r="S41" i="2" s="1"/>
  <c r="H17" i="2" l="1"/>
  <c r="H19" i="2" s="1"/>
  <c r="H22" i="2" s="1"/>
  <c r="H27" i="2" s="1"/>
  <c r="H29" i="2" s="1"/>
  <c r="H31" i="2" s="1"/>
  <c r="H33" i="2" s="1"/>
  <c r="F17" i="2"/>
  <c r="F19" i="2" s="1"/>
  <c r="F22" i="2" s="1"/>
  <c r="F27" i="2" s="1"/>
  <c r="F29" i="2" s="1"/>
  <c r="F31" i="2" s="1"/>
  <c r="F33" i="2" s="1"/>
  <c r="J7" i="1"/>
  <c r="M43" i="2"/>
  <c r="C43" i="2"/>
  <c r="N43" i="2"/>
  <c r="E43" i="2"/>
  <c r="M41" i="2"/>
  <c r="N41" i="2"/>
  <c r="D43" i="2"/>
  <c r="L43" i="2"/>
  <c r="R42" i="2"/>
  <c r="O41" i="2"/>
  <c r="P41" i="2"/>
  <c r="O43" i="2"/>
  <c r="P43" i="2"/>
  <c r="Q43" i="2"/>
  <c r="R43" i="2"/>
  <c r="G42" i="2"/>
  <c r="G43" i="2"/>
  <c r="G44" i="2"/>
  <c r="C42" i="2"/>
  <c r="D42" i="2"/>
  <c r="E42" i="2"/>
  <c r="R41" i="2"/>
  <c r="C44" i="2"/>
  <c r="D44" i="2"/>
  <c r="Q41" i="2"/>
  <c r="O42" i="2"/>
  <c r="P42" i="2"/>
  <c r="E29" i="2"/>
  <c r="F43" i="2" l="1"/>
  <c r="F42" i="2"/>
  <c r="F44" i="2"/>
  <c r="E31" i="2"/>
  <c r="E33" i="2" s="1"/>
  <c r="E44" i="2"/>
</calcChain>
</file>

<file path=xl/sharedStrings.xml><?xml version="1.0" encoding="utf-8"?>
<sst xmlns="http://schemas.openxmlformats.org/spreadsheetml/2006/main" count="80" uniqueCount="77">
  <si>
    <t>Ermenegildo Zegna</t>
  </si>
  <si>
    <t>numbers in mio EUR</t>
  </si>
  <si>
    <t>Price</t>
  </si>
  <si>
    <t>Shares</t>
  </si>
  <si>
    <t>MC</t>
  </si>
  <si>
    <t>Cash</t>
  </si>
  <si>
    <t>Debt</t>
  </si>
  <si>
    <t>EV</t>
  </si>
  <si>
    <t>Main</t>
  </si>
  <si>
    <t>FY18</t>
  </si>
  <si>
    <t>FY19</t>
  </si>
  <si>
    <t>FY20</t>
  </si>
  <si>
    <t>FY21</t>
  </si>
  <si>
    <t>FY22</t>
  </si>
  <si>
    <t>FY24</t>
  </si>
  <si>
    <t>FY23</t>
  </si>
  <si>
    <t>FY25</t>
  </si>
  <si>
    <t>Zegna Revenue</t>
  </si>
  <si>
    <t>Thom Brown Revenue</t>
  </si>
  <si>
    <t>Tom Ford Fashion Revenue</t>
  </si>
  <si>
    <t>Revenues</t>
  </si>
  <si>
    <t>Textile</t>
  </si>
  <si>
    <t>Other</t>
  </si>
  <si>
    <t>Zegna Stores</t>
  </si>
  <si>
    <t>Thom Brown Stores</t>
  </si>
  <si>
    <t>Tom Ford Stores</t>
  </si>
  <si>
    <t>Group Stores</t>
  </si>
  <si>
    <t>Zegna Wholesale Stores</t>
  </si>
  <si>
    <t>Thom Brown Wholesale Stores</t>
  </si>
  <si>
    <t>Tom Ford Wholesale Stores</t>
  </si>
  <si>
    <t>Group Wholesale Stores</t>
  </si>
  <si>
    <t>Segments</t>
  </si>
  <si>
    <t>% of Rev</t>
  </si>
  <si>
    <t>Products</t>
  </si>
  <si>
    <t>CD</t>
  </si>
  <si>
    <t>Competitors</t>
  </si>
  <si>
    <t>Zegna</t>
  </si>
  <si>
    <t>Thom Brown</t>
  </si>
  <si>
    <t>Tom Ford</t>
  </si>
  <si>
    <t>Notes</t>
  </si>
  <si>
    <t>x</t>
  </si>
  <si>
    <t>Tom Ford appoints Haider Ackermann as Creative Director</t>
  </si>
  <si>
    <t>H122</t>
  </si>
  <si>
    <t>H222</t>
  </si>
  <si>
    <t>H123</t>
  </si>
  <si>
    <t>H223</t>
  </si>
  <si>
    <t>H124</t>
  </si>
  <si>
    <t>H224</t>
  </si>
  <si>
    <t>COGS</t>
  </si>
  <si>
    <t>Gross Profit</t>
  </si>
  <si>
    <t>SGA</t>
  </si>
  <si>
    <t>Marketing Expense</t>
  </si>
  <si>
    <t>Operating Income</t>
  </si>
  <si>
    <t>Financial Income</t>
  </si>
  <si>
    <t>Financial Expense</t>
  </si>
  <si>
    <t>Foreign Exchange Loss</t>
  </si>
  <si>
    <t>Earnings from subsidaries</t>
  </si>
  <si>
    <t>Pretax Income</t>
  </si>
  <si>
    <t>Tax Expense</t>
  </si>
  <si>
    <t>Net Income</t>
  </si>
  <si>
    <t>Minority Interest</t>
  </si>
  <si>
    <t>Net Income to Company</t>
  </si>
  <si>
    <t>Zegna Growth</t>
  </si>
  <si>
    <t>Thom Brown Growth</t>
  </si>
  <si>
    <t>Tom Ford Fashion Growth</t>
  </si>
  <si>
    <t>Textile Growth</t>
  </si>
  <si>
    <t>Other Growth</t>
  </si>
  <si>
    <t>Revenue Growth</t>
  </si>
  <si>
    <t xml:space="preserve">Gross Margin </t>
  </si>
  <si>
    <t xml:space="preserve">Operating Margin </t>
  </si>
  <si>
    <t>Tax Rate</t>
  </si>
  <si>
    <t>EPS</t>
  </si>
  <si>
    <t>IR</t>
  </si>
  <si>
    <t>ZGN</t>
  </si>
  <si>
    <t>H125</t>
  </si>
  <si>
    <t>H225</t>
  </si>
  <si>
    <t>Q225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</si>
</sst>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#,##0.0;\(#,##0.0\)"/>
  </numFmts>
  <fonts count="9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6" fillId="0" borderId="0" xfId="2" applyFont="1"/>
    <xf numFmtId="0" fontId="2" fillId="0" borderId="0" xfId="0" applyFont="1"/>
    <xf numFmtId="0" fontId="2" fillId="0" borderId="0" xfId="0" applyFont="1" applyAlignment="1">
      <alignment horizontal="right"/>
    </xf>
    <xf numFmtId="3" fontId="2" fillId="0" borderId="0" xfId="0" applyNumberFormat="1" applyFont="1"/>
    <xf numFmtId="164" fontId="2" fillId="0" borderId="0" xfId="0" applyNumberFormat="1" applyFont="1"/>
    <xf numFmtId="0" fontId="5" fillId="0" borderId="0" xfId="0" applyFont="1"/>
    <xf numFmtId="3" fontId="5" fillId="0" borderId="0" xfId="0" applyNumberFormat="1" applyFont="1"/>
    <xf numFmtId="164" fontId="5" fillId="0" borderId="0" xfId="0" applyNumberFormat="1" applyFont="1"/>
    <xf numFmtId="9" fontId="2" fillId="0" borderId="0" xfId="1" applyFont="1"/>
    <xf numFmtId="0" fontId="7" fillId="0" borderId="1" xfId="0" applyFont="1" applyBorder="1"/>
    <xf numFmtId="0" fontId="7" fillId="0" borderId="2" xfId="0" applyFont="1" applyBorder="1"/>
    <xf numFmtId="0" fontId="7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0" xfId="0" applyFont="1" applyAlignment="1">
      <alignment horizontal="center"/>
    </xf>
    <xf numFmtId="0" fontId="8" fillId="0" borderId="0" xfId="0" applyFont="1"/>
    <xf numFmtId="0" fontId="1" fillId="0" borderId="0" xfId="0" applyFont="1" applyAlignment="1">
      <alignment horizontal="right"/>
    </xf>
    <xf numFmtId="4" fontId="2" fillId="0" borderId="0" xfId="0" applyNumberFormat="1" applyFont="1"/>
    <xf numFmtId="165" fontId="2" fillId="0" borderId="0" xfId="0" applyNumberFormat="1" applyFont="1"/>
    <xf numFmtId="165" fontId="5" fillId="0" borderId="0" xfId="0" applyNumberFormat="1" applyFont="1"/>
    <xf numFmtId="9" fontId="5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r.zegnagroup.com/overview/default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CF810-AD0B-4C96-BAF8-DBD6E1A11EAF}">
  <dimension ref="A1:K13"/>
  <sheetViews>
    <sheetView tabSelected="1" topLeftCell="C1" zoomScale="200" zoomScaleNormal="200" workbookViewId="0">
      <selection activeCell="J6" sqref="J6"/>
    </sheetView>
  </sheetViews>
  <sheetFormatPr defaultRowHeight="12.75" x14ac:dyDescent="0.2"/>
  <cols>
    <col min="1" max="1" width="3.7109375" style="2" customWidth="1"/>
    <col min="2" max="2" width="12" style="2" customWidth="1"/>
    <col min="3" max="3" width="8.140625" style="2" bestFit="1" customWidth="1"/>
    <col min="4" max="5" width="9.140625" style="2"/>
    <col min="6" max="6" width="11.7109375" style="2" bestFit="1" customWidth="1"/>
    <col min="7" max="16384" width="9.140625" style="2"/>
  </cols>
  <sheetData>
    <row r="1" spans="1:11" x14ac:dyDescent="0.2">
      <c r="A1" s="6" t="s">
        <v>0</v>
      </c>
    </row>
    <row r="2" spans="1:11" x14ac:dyDescent="0.2">
      <c r="A2" s="2" t="s">
        <v>1</v>
      </c>
      <c r="I2" s="2" t="s">
        <v>2</v>
      </c>
      <c r="J2" s="2">
        <v>9.6300000000000008</v>
      </c>
    </row>
    <row r="3" spans="1:11" x14ac:dyDescent="0.2">
      <c r="I3" s="2" t="s">
        <v>3</v>
      </c>
      <c r="J3" s="25">
        <v>253.02378999999999</v>
      </c>
      <c r="K3" s="23" t="s">
        <v>76</v>
      </c>
    </row>
    <row r="4" spans="1:11" x14ac:dyDescent="0.2">
      <c r="B4" s="1" t="s">
        <v>72</v>
      </c>
      <c r="I4" s="2" t="s">
        <v>4</v>
      </c>
      <c r="J4" s="25">
        <f>+J2*J3</f>
        <v>2436.6190977000001</v>
      </c>
    </row>
    <row r="5" spans="1:11" x14ac:dyDescent="0.2">
      <c r="B5" s="2" t="s">
        <v>73</v>
      </c>
      <c r="I5" s="2" t="s">
        <v>5</v>
      </c>
      <c r="J5" s="25">
        <f>159.896+71.329</f>
        <v>231.22499999999997</v>
      </c>
      <c r="K5" s="23" t="s">
        <v>76</v>
      </c>
    </row>
    <row r="6" spans="1:11" x14ac:dyDescent="0.2">
      <c r="I6" s="2" t="s">
        <v>6</v>
      </c>
      <c r="J6" s="25">
        <f>174.235+174.418</f>
        <v>348.65300000000002</v>
      </c>
      <c r="K6" s="23" t="s">
        <v>76</v>
      </c>
    </row>
    <row r="7" spans="1:11" x14ac:dyDescent="0.2">
      <c r="B7" s="10" t="s">
        <v>31</v>
      </c>
      <c r="C7" s="11" t="s">
        <v>32</v>
      </c>
      <c r="D7" s="11" t="s">
        <v>33</v>
      </c>
      <c r="E7" s="11" t="s">
        <v>34</v>
      </c>
      <c r="F7" s="12" t="s">
        <v>35</v>
      </c>
      <c r="I7" s="2" t="s">
        <v>7</v>
      </c>
      <c r="J7" s="25">
        <f>+J4-J5+J6</f>
        <v>2554.0470977000004</v>
      </c>
    </row>
    <row r="8" spans="1:11" x14ac:dyDescent="0.2">
      <c r="B8" s="13" t="s">
        <v>36</v>
      </c>
      <c r="C8" s="14"/>
      <c r="D8" s="14"/>
      <c r="E8" s="14"/>
      <c r="F8" s="15"/>
    </row>
    <row r="9" spans="1:11" x14ac:dyDescent="0.2">
      <c r="B9" s="16" t="s">
        <v>37</v>
      </c>
      <c r="F9" s="17"/>
    </row>
    <row r="10" spans="1:11" x14ac:dyDescent="0.2">
      <c r="B10" s="18" t="s">
        <v>38</v>
      </c>
      <c r="C10" s="19"/>
      <c r="D10" s="19"/>
      <c r="E10" s="19"/>
      <c r="F10" s="20"/>
    </row>
    <row r="12" spans="1:11" x14ac:dyDescent="0.2">
      <c r="A12" s="21" t="s">
        <v>40</v>
      </c>
      <c r="B12" s="22" t="s">
        <v>39</v>
      </c>
    </row>
    <row r="13" spans="1:11" x14ac:dyDescent="0.2">
      <c r="B13" s="2" t="s">
        <v>41</v>
      </c>
    </row>
  </sheetData>
  <hyperlinks>
    <hyperlink ref="B4" r:id="rId1" xr:uid="{9B0857C7-22C5-4A87-BE3A-867FE9B9CC7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A18FB-3A62-490B-BC1A-A7EA583225D9}">
  <dimension ref="A1:BY348"/>
  <sheetViews>
    <sheetView zoomScale="200" zoomScaleNormal="200" workbookViewId="0">
      <pane xSplit="2" ySplit="2" topLeftCell="D12" activePane="bottomRight" state="frozen"/>
      <selection pane="topRight" activeCell="C1" sqref="C1"/>
      <selection pane="bottomLeft" activeCell="A3" sqref="A3"/>
      <selection pane="bottomRight" activeCell="H1" sqref="H1"/>
    </sheetView>
  </sheetViews>
  <sheetFormatPr defaultRowHeight="12.75" x14ac:dyDescent="0.2"/>
  <cols>
    <col min="1" max="1" width="5.42578125" style="2" bestFit="1" customWidth="1"/>
    <col min="2" max="2" width="28.140625" style="2" customWidth="1"/>
    <col min="3" max="16384" width="9.140625" style="2"/>
  </cols>
  <sheetData>
    <row r="1" spans="1:77" x14ac:dyDescent="0.2">
      <c r="A1" s="1" t="s">
        <v>8</v>
      </c>
    </row>
    <row r="2" spans="1:77" x14ac:dyDescent="0.2">
      <c r="C2" s="3" t="s">
        <v>42</v>
      </c>
      <c r="D2" s="3" t="s">
        <v>43</v>
      </c>
      <c r="E2" s="3" t="s">
        <v>44</v>
      </c>
      <c r="F2" s="3" t="s">
        <v>45</v>
      </c>
      <c r="G2" s="3" t="s">
        <v>46</v>
      </c>
      <c r="H2" s="3" t="s">
        <v>47</v>
      </c>
      <c r="I2" s="23" t="s">
        <v>74</v>
      </c>
      <c r="J2" s="23" t="s">
        <v>75</v>
      </c>
      <c r="L2" s="3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15</v>
      </c>
      <c r="R2" s="3" t="s">
        <v>14</v>
      </c>
      <c r="S2" s="3" t="s">
        <v>16</v>
      </c>
    </row>
    <row r="3" spans="1:77" x14ac:dyDescent="0.2">
      <c r="B3" s="2" t="s">
        <v>23</v>
      </c>
      <c r="C3" s="4"/>
      <c r="D3" s="4"/>
      <c r="E3" s="4"/>
      <c r="F3" s="4"/>
      <c r="G3" s="4"/>
      <c r="H3" s="4"/>
      <c r="I3" s="4">
        <v>286</v>
      </c>
      <c r="J3" s="4"/>
      <c r="K3" s="4"/>
      <c r="L3" s="4"/>
      <c r="M3" s="4"/>
      <c r="N3" s="4"/>
      <c r="O3" s="4"/>
      <c r="P3" s="4"/>
      <c r="Q3" s="4">
        <v>285</v>
      </c>
      <c r="R3" s="4">
        <v>281</v>
      </c>
      <c r="S3" s="4"/>
    </row>
    <row r="4" spans="1:77" x14ac:dyDescent="0.2">
      <c r="B4" s="2" t="s">
        <v>24</v>
      </c>
      <c r="C4" s="4"/>
      <c r="D4" s="4"/>
      <c r="E4" s="4"/>
      <c r="F4" s="4"/>
      <c r="G4" s="4"/>
      <c r="H4" s="4"/>
      <c r="I4" s="4">
        <v>120</v>
      </c>
      <c r="J4" s="4"/>
      <c r="K4" s="4"/>
      <c r="L4" s="4"/>
      <c r="M4" s="4"/>
      <c r="N4" s="4"/>
      <c r="O4" s="4"/>
      <c r="P4" s="4"/>
      <c r="Q4" s="4">
        <v>106</v>
      </c>
      <c r="R4" s="4">
        <v>116</v>
      </c>
      <c r="S4" s="4"/>
    </row>
    <row r="5" spans="1:77" x14ac:dyDescent="0.2">
      <c r="B5" s="2" t="s">
        <v>25</v>
      </c>
      <c r="C5" s="4"/>
      <c r="D5" s="4"/>
      <c r="E5" s="4"/>
      <c r="F5" s="4"/>
      <c r="G5" s="4"/>
      <c r="H5" s="4"/>
      <c r="I5" s="4">
        <v>66</v>
      </c>
      <c r="J5" s="4"/>
      <c r="K5" s="4"/>
      <c r="L5" s="4"/>
      <c r="M5" s="4"/>
      <c r="N5" s="4"/>
      <c r="O5" s="4"/>
      <c r="P5" s="4"/>
      <c r="Q5" s="4">
        <v>62</v>
      </c>
      <c r="R5" s="4">
        <v>64</v>
      </c>
      <c r="S5" s="4"/>
    </row>
    <row r="6" spans="1:77" x14ac:dyDescent="0.2">
      <c r="B6" s="6" t="s">
        <v>26</v>
      </c>
      <c r="C6" s="7"/>
      <c r="D6" s="7"/>
      <c r="E6" s="7"/>
      <c r="F6" s="7"/>
      <c r="G6" s="7"/>
      <c r="H6" s="7"/>
      <c r="I6" s="7">
        <v>472</v>
      </c>
      <c r="J6" s="7"/>
      <c r="K6" s="7"/>
      <c r="L6" s="7"/>
      <c r="M6" s="7"/>
      <c r="N6" s="7"/>
      <c r="O6" s="7"/>
      <c r="P6" s="7"/>
      <c r="Q6" s="7">
        <v>453</v>
      </c>
      <c r="R6" s="7">
        <v>461</v>
      </c>
      <c r="S6" s="4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</row>
    <row r="7" spans="1:77" x14ac:dyDescent="0.2">
      <c r="B7" s="2" t="s">
        <v>27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>
        <v>120</v>
      </c>
      <c r="R7" s="4">
        <v>118</v>
      </c>
      <c r="S7" s="4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</row>
    <row r="8" spans="1:77" x14ac:dyDescent="0.2">
      <c r="B8" s="2" t="s">
        <v>28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>
        <v>24</v>
      </c>
      <c r="R8" s="4">
        <v>21</v>
      </c>
      <c r="S8" s="4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</row>
    <row r="9" spans="1:77" x14ac:dyDescent="0.2">
      <c r="B9" s="2" t="s">
        <v>29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>
        <v>67</v>
      </c>
      <c r="R9" s="4">
        <v>64</v>
      </c>
      <c r="S9" s="4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</row>
    <row r="10" spans="1:77" x14ac:dyDescent="0.2">
      <c r="B10" s="2" t="s">
        <v>30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>
        <v>211</v>
      </c>
      <c r="R10" s="4">
        <v>203</v>
      </c>
      <c r="S10" s="4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</row>
    <row r="11" spans="1:77" x14ac:dyDescent="0.2"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</row>
    <row r="12" spans="1:77" x14ac:dyDescent="0.2">
      <c r="B12" s="2" t="s">
        <v>17</v>
      </c>
      <c r="C12" s="25"/>
      <c r="D12" s="25"/>
      <c r="E12" s="25">
        <v>541.31899999999996</v>
      </c>
      <c r="F12" s="25">
        <f>+Q12-E12</f>
        <v>568.17200000000003</v>
      </c>
      <c r="G12" s="25">
        <v>566.06700000000001</v>
      </c>
      <c r="H12" s="25">
        <f>+R12-G12</f>
        <v>597.65499999999997</v>
      </c>
      <c r="I12" s="25">
        <v>570.40899999999999</v>
      </c>
      <c r="J12" s="25"/>
      <c r="K12" s="25"/>
      <c r="L12" s="25"/>
      <c r="M12" s="25"/>
      <c r="N12" s="25"/>
      <c r="O12" s="25"/>
      <c r="P12" s="25"/>
      <c r="Q12" s="25">
        <v>1109.491</v>
      </c>
      <c r="R12" s="25">
        <v>1163.722</v>
      </c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</row>
    <row r="13" spans="1:77" x14ac:dyDescent="0.2">
      <c r="B13" s="2" t="s">
        <v>18</v>
      </c>
      <c r="C13" s="25"/>
      <c r="D13" s="25"/>
      <c r="E13" s="25">
        <v>206.95099999999999</v>
      </c>
      <c r="F13" s="25">
        <f t="shared" ref="F13:F17" si="0">+Q13-E13</f>
        <v>171.45900000000003</v>
      </c>
      <c r="G13" s="25">
        <v>166.721</v>
      </c>
      <c r="H13" s="25">
        <f t="shared" ref="H13:H17" si="1">+R13-G13</f>
        <v>147.99099999999999</v>
      </c>
      <c r="I13" s="25">
        <v>129.154</v>
      </c>
      <c r="J13" s="25"/>
      <c r="K13" s="25"/>
      <c r="L13" s="25"/>
      <c r="M13" s="25"/>
      <c r="N13" s="25"/>
      <c r="O13" s="25"/>
      <c r="P13" s="25"/>
      <c r="Q13" s="25">
        <v>378.41</v>
      </c>
      <c r="R13" s="25">
        <v>314.71199999999999</v>
      </c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</row>
    <row r="14" spans="1:77" x14ac:dyDescent="0.2">
      <c r="B14" s="2" t="s">
        <v>19</v>
      </c>
      <c r="C14" s="25"/>
      <c r="D14" s="25"/>
      <c r="E14" s="25">
        <v>64.015000000000001</v>
      </c>
      <c r="F14" s="25">
        <f t="shared" si="0"/>
        <v>171.51600000000002</v>
      </c>
      <c r="G14" s="25">
        <v>148.49299999999999</v>
      </c>
      <c r="H14" s="25">
        <f t="shared" si="1"/>
        <v>166.02100000000002</v>
      </c>
      <c r="I14" s="25">
        <v>152.715</v>
      </c>
      <c r="J14" s="25"/>
      <c r="K14" s="25"/>
      <c r="L14" s="25"/>
      <c r="M14" s="25"/>
      <c r="N14" s="25"/>
      <c r="O14" s="25"/>
      <c r="P14" s="25"/>
      <c r="Q14" s="25">
        <v>235.53100000000001</v>
      </c>
      <c r="R14" s="25">
        <v>314.51400000000001</v>
      </c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</row>
    <row r="15" spans="1:77" x14ac:dyDescent="0.2">
      <c r="B15" s="2" t="s">
        <v>21</v>
      </c>
      <c r="C15" s="25"/>
      <c r="D15" s="25"/>
      <c r="E15" s="25">
        <v>73.072000000000003</v>
      </c>
      <c r="F15" s="25">
        <f t="shared" si="0"/>
        <v>77.913999999999987</v>
      </c>
      <c r="G15" s="25">
        <v>71.835999999999999</v>
      </c>
      <c r="H15" s="25">
        <f t="shared" si="1"/>
        <v>66.316999999999993</v>
      </c>
      <c r="I15" s="25">
        <v>67.061000000000007</v>
      </c>
      <c r="J15" s="25"/>
      <c r="K15" s="25"/>
      <c r="L15" s="25"/>
      <c r="M15" s="25"/>
      <c r="N15" s="25"/>
      <c r="O15" s="25"/>
      <c r="P15" s="25"/>
      <c r="Q15" s="25">
        <v>150.98599999999999</v>
      </c>
      <c r="R15" s="25">
        <v>138.15299999999999</v>
      </c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</row>
    <row r="16" spans="1:77" x14ac:dyDescent="0.2">
      <c r="B16" s="2" t="s">
        <v>22</v>
      </c>
      <c r="C16" s="25"/>
      <c r="D16" s="25"/>
      <c r="E16" s="25">
        <v>17.702000000000002</v>
      </c>
      <c r="F16" s="25">
        <f t="shared" si="0"/>
        <v>12.428999999999998</v>
      </c>
      <c r="G16" s="25">
        <v>7.0049999999999999</v>
      </c>
      <c r="H16" s="25">
        <f t="shared" si="1"/>
        <v>8.5410000000000004</v>
      </c>
      <c r="I16" s="25">
        <v>8.3510000000000009</v>
      </c>
      <c r="J16" s="25"/>
      <c r="K16" s="25"/>
      <c r="L16" s="25"/>
      <c r="M16" s="25"/>
      <c r="N16" s="25"/>
      <c r="O16" s="25"/>
      <c r="P16" s="25"/>
      <c r="Q16" s="25">
        <v>30.131</v>
      </c>
      <c r="R16" s="25">
        <v>15.545999999999999</v>
      </c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</row>
    <row r="17" spans="2:77" x14ac:dyDescent="0.2">
      <c r="B17" s="6" t="s">
        <v>20</v>
      </c>
      <c r="C17" s="26"/>
      <c r="D17" s="26"/>
      <c r="E17" s="26">
        <v>903.05899999999997</v>
      </c>
      <c r="F17" s="26">
        <f t="shared" si="0"/>
        <v>1001.4900000000002</v>
      </c>
      <c r="G17" s="26">
        <v>960.11199999999997</v>
      </c>
      <c r="H17" s="26">
        <f t="shared" si="1"/>
        <v>986.53499999999997</v>
      </c>
      <c r="I17" s="26">
        <v>927.69</v>
      </c>
      <c r="J17" s="26"/>
      <c r="K17" s="25"/>
      <c r="L17" s="26">
        <f t="shared" ref="L17:Q17" si="2">+SUM(L12:L16)</f>
        <v>0</v>
      </c>
      <c r="M17" s="26">
        <f t="shared" si="2"/>
        <v>0</v>
      </c>
      <c r="N17" s="26">
        <f t="shared" si="2"/>
        <v>0</v>
      </c>
      <c r="O17" s="26">
        <f t="shared" si="2"/>
        <v>0</v>
      </c>
      <c r="P17" s="26">
        <f t="shared" si="2"/>
        <v>0</v>
      </c>
      <c r="Q17" s="26">
        <f t="shared" si="2"/>
        <v>1904.5490000000002</v>
      </c>
      <c r="R17" s="26">
        <f>+SUM(R12:R16)</f>
        <v>1946.6469999999999</v>
      </c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</row>
    <row r="18" spans="2:77" x14ac:dyDescent="0.2">
      <c r="B18" s="2" t="s">
        <v>48</v>
      </c>
      <c r="C18" s="25"/>
      <c r="D18" s="25"/>
      <c r="E18" s="25">
        <v>323.22800000000001</v>
      </c>
      <c r="F18" s="25"/>
      <c r="G18" s="25">
        <v>322.678</v>
      </c>
      <c r="H18" s="25"/>
      <c r="I18" s="25">
        <v>301.65800000000002</v>
      </c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</row>
    <row r="19" spans="2:77" x14ac:dyDescent="0.2">
      <c r="B19" s="2" t="s">
        <v>49</v>
      </c>
      <c r="C19" s="25">
        <f t="shared" ref="C19:F19" si="3">+C17-C18</f>
        <v>0</v>
      </c>
      <c r="D19" s="25">
        <f t="shared" si="3"/>
        <v>0</v>
      </c>
      <c r="E19" s="25">
        <f t="shared" si="3"/>
        <v>579.8309999999999</v>
      </c>
      <c r="F19" s="25">
        <f t="shared" si="3"/>
        <v>1001.4900000000002</v>
      </c>
      <c r="G19" s="25">
        <f>+G17-G18</f>
        <v>637.43399999999997</v>
      </c>
      <c r="H19" s="25">
        <f t="shared" ref="H19:J19" si="4">+H17-H18</f>
        <v>986.53499999999997</v>
      </c>
      <c r="I19" s="25">
        <f t="shared" si="4"/>
        <v>626.03200000000004</v>
      </c>
      <c r="J19" s="25">
        <f t="shared" si="4"/>
        <v>0</v>
      </c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</row>
    <row r="20" spans="2:77" x14ac:dyDescent="0.2">
      <c r="B20" s="2" t="s">
        <v>50</v>
      </c>
      <c r="C20" s="25"/>
      <c r="D20" s="25"/>
      <c r="E20" s="25">
        <v>415.79199999999997</v>
      </c>
      <c r="F20" s="25"/>
      <c r="G20" s="25">
        <v>497.61200000000002</v>
      </c>
      <c r="H20" s="25"/>
      <c r="I20" s="25">
        <v>501.80399999999997</v>
      </c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</row>
    <row r="21" spans="2:77" x14ac:dyDescent="0.2">
      <c r="B21" s="2" t="s">
        <v>51</v>
      </c>
      <c r="C21" s="25"/>
      <c r="D21" s="25"/>
      <c r="E21" s="25">
        <v>47.53</v>
      </c>
      <c r="F21" s="25"/>
      <c r="G21" s="25">
        <v>66.751000000000005</v>
      </c>
      <c r="H21" s="25"/>
      <c r="I21" s="25">
        <v>62.881999999999998</v>
      </c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</row>
    <row r="22" spans="2:77" x14ac:dyDescent="0.2">
      <c r="B22" s="2" t="s">
        <v>52</v>
      </c>
      <c r="C22" s="25">
        <f t="shared" ref="C22:F22" si="5">+C19-C20-C21</f>
        <v>0</v>
      </c>
      <c r="D22" s="25">
        <f t="shared" si="5"/>
        <v>0</v>
      </c>
      <c r="E22" s="25">
        <f t="shared" si="5"/>
        <v>116.50899999999993</v>
      </c>
      <c r="F22" s="25">
        <f t="shared" si="5"/>
        <v>1001.4900000000002</v>
      </c>
      <c r="G22" s="25">
        <f>+G19-G20-G21</f>
        <v>73.070999999999941</v>
      </c>
      <c r="H22" s="25">
        <f t="shared" ref="H22:J22" si="6">+H19-H20-H21</f>
        <v>986.53499999999997</v>
      </c>
      <c r="I22" s="25">
        <f t="shared" si="6"/>
        <v>61.346000000000068</v>
      </c>
      <c r="J22" s="25">
        <f t="shared" si="6"/>
        <v>0</v>
      </c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</row>
    <row r="23" spans="2:77" x14ac:dyDescent="0.2">
      <c r="B23" s="2" t="s">
        <v>53</v>
      </c>
      <c r="C23" s="25"/>
      <c r="D23" s="25"/>
      <c r="E23" s="25">
        <v>15.601000000000001</v>
      </c>
      <c r="F23" s="25"/>
      <c r="G23" s="25">
        <v>12.106</v>
      </c>
      <c r="H23" s="25"/>
      <c r="I23" s="25">
        <v>21.207000000000001</v>
      </c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</row>
    <row r="24" spans="2:77" x14ac:dyDescent="0.2">
      <c r="B24" s="2" t="s">
        <v>54</v>
      </c>
      <c r="C24" s="25"/>
      <c r="D24" s="25"/>
      <c r="E24" s="25">
        <v>44.591999999999999</v>
      </c>
      <c r="F24" s="25"/>
      <c r="G24" s="25">
        <v>29.266999999999999</v>
      </c>
      <c r="H24" s="25"/>
      <c r="I24" s="25">
        <v>25.408000000000001</v>
      </c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</row>
    <row r="25" spans="2:77" x14ac:dyDescent="0.2">
      <c r="B25" s="2" t="s">
        <v>55</v>
      </c>
      <c r="C25" s="25"/>
      <c r="D25" s="25"/>
      <c r="E25" s="25">
        <v>7.0030000000000001</v>
      </c>
      <c r="F25" s="25"/>
      <c r="G25" s="25">
        <v>7.6840000000000002</v>
      </c>
      <c r="H25" s="25"/>
      <c r="I25" s="25">
        <v>-10.214</v>
      </c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</row>
    <row r="26" spans="2:77" x14ac:dyDescent="0.2">
      <c r="B26" s="2" t="s">
        <v>56</v>
      </c>
      <c r="C26" s="25"/>
      <c r="D26" s="25"/>
      <c r="E26" s="25">
        <v>-2.2370000000000001</v>
      </c>
      <c r="F26" s="25"/>
      <c r="G26" s="25">
        <v>0.314</v>
      </c>
      <c r="H26" s="25"/>
      <c r="I26" s="25">
        <v>0.65900000000000003</v>
      </c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</row>
    <row r="27" spans="2:77" x14ac:dyDescent="0.2">
      <c r="B27" s="2" t="s">
        <v>57</v>
      </c>
      <c r="C27" s="25">
        <f t="shared" ref="C27:F27" si="7">+C22+C23-C24-C25+C26</f>
        <v>0</v>
      </c>
      <c r="D27" s="25">
        <f t="shared" si="7"/>
        <v>0</v>
      </c>
      <c r="E27" s="25">
        <f t="shared" si="7"/>
        <v>78.277999999999935</v>
      </c>
      <c r="F27" s="25">
        <f t="shared" si="7"/>
        <v>1001.4900000000002</v>
      </c>
      <c r="G27" s="25">
        <f>+G22+G23-G24-G25+G26</f>
        <v>48.539999999999942</v>
      </c>
      <c r="H27" s="25">
        <f t="shared" ref="H27:I27" si="8">+H22+H23-H24-H25+H26</f>
        <v>986.53499999999997</v>
      </c>
      <c r="I27" s="25">
        <f t="shared" si="8"/>
        <v>68.018000000000072</v>
      </c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</row>
    <row r="28" spans="2:77" x14ac:dyDescent="0.2">
      <c r="B28" s="2" t="s">
        <v>58</v>
      </c>
      <c r="C28" s="25"/>
      <c r="D28" s="25"/>
      <c r="E28" s="25">
        <v>26.161999999999999</v>
      </c>
      <c r="F28" s="25"/>
      <c r="G28" s="25">
        <v>17.218</v>
      </c>
      <c r="H28" s="25"/>
      <c r="I28" s="25">
        <v>20.116</v>
      </c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</row>
    <row r="29" spans="2:77" x14ac:dyDescent="0.2">
      <c r="B29" s="2" t="s">
        <v>59</v>
      </c>
      <c r="C29" s="25">
        <f t="shared" ref="C29:F29" si="9">+C27-C28</f>
        <v>0</v>
      </c>
      <c r="D29" s="25">
        <f t="shared" si="9"/>
        <v>0</v>
      </c>
      <c r="E29" s="25">
        <f t="shared" si="9"/>
        <v>52.115999999999936</v>
      </c>
      <c r="F29" s="25">
        <f t="shared" si="9"/>
        <v>1001.4900000000002</v>
      </c>
      <c r="G29" s="25">
        <f>+G27-G28</f>
        <v>31.321999999999942</v>
      </c>
      <c r="H29" s="25">
        <f t="shared" ref="H29:I29" si="10">+H27-H28</f>
        <v>986.53499999999997</v>
      </c>
      <c r="I29" s="25">
        <f t="shared" si="10"/>
        <v>47.902000000000072</v>
      </c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</row>
    <row r="30" spans="2:77" x14ac:dyDescent="0.2">
      <c r="B30" s="2" t="s">
        <v>60</v>
      </c>
      <c r="C30" s="25"/>
      <c r="D30" s="25"/>
      <c r="E30" s="25">
        <v>6.149</v>
      </c>
      <c r="F30" s="25"/>
      <c r="G30" s="25">
        <v>6.2469999999999999</v>
      </c>
      <c r="H30" s="25"/>
      <c r="I30" s="25">
        <v>4.819</v>
      </c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</row>
    <row r="31" spans="2:77" x14ac:dyDescent="0.2">
      <c r="B31" s="2" t="s">
        <v>61</v>
      </c>
      <c r="C31" s="25">
        <f t="shared" ref="C31:F31" si="11">+C29-C30</f>
        <v>0</v>
      </c>
      <c r="D31" s="25">
        <f t="shared" si="11"/>
        <v>0</v>
      </c>
      <c r="E31" s="25">
        <f t="shared" si="11"/>
        <v>45.966999999999935</v>
      </c>
      <c r="F31" s="25">
        <f t="shared" si="11"/>
        <v>1001.4900000000002</v>
      </c>
      <c r="G31" s="25">
        <f>+G29-G30</f>
        <v>25.074999999999942</v>
      </c>
      <c r="H31" s="25">
        <f t="shared" ref="H31:I31" si="12">+H29-H30</f>
        <v>986.53499999999997</v>
      </c>
      <c r="I31" s="25">
        <f t="shared" si="12"/>
        <v>43.083000000000069</v>
      </c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</row>
    <row r="32" spans="2:77" x14ac:dyDescent="0.2"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</row>
    <row r="33" spans="2:49" x14ac:dyDescent="0.2">
      <c r="B33" s="2" t="s">
        <v>71</v>
      </c>
      <c r="C33" s="24" t="e">
        <f t="shared" ref="C33:H33" si="13">+C31/C34</f>
        <v>#DIV/0!</v>
      </c>
      <c r="D33" s="24" t="e">
        <f t="shared" si="13"/>
        <v>#DIV/0!</v>
      </c>
      <c r="E33" s="24" t="e">
        <f t="shared" si="13"/>
        <v>#DIV/0!</v>
      </c>
      <c r="F33" s="24" t="e">
        <f t="shared" si="13"/>
        <v>#DIV/0!</v>
      </c>
      <c r="G33" s="24">
        <f t="shared" si="13"/>
        <v>0.10004765739736834</v>
      </c>
      <c r="H33" s="24" t="e">
        <f t="shared" si="13"/>
        <v>#DIV/0!</v>
      </c>
      <c r="I33" s="24">
        <f>+I31/I34</f>
        <v>0.1702725265478004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</row>
    <row r="34" spans="2:49" x14ac:dyDescent="0.2">
      <c r="B34" s="2" t="s">
        <v>3</v>
      </c>
      <c r="C34" s="5"/>
      <c r="D34" s="5"/>
      <c r="E34" s="5"/>
      <c r="F34" s="5"/>
      <c r="G34" s="5">
        <v>250.63055600000001</v>
      </c>
      <c r="H34" s="5"/>
      <c r="I34" s="5">
        <v>253.02378999999999</v>
      </c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</row>
    <row r="35" spans="2:49" x14ac:dyDescent="0.2"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</row>
    <row r="36" spans="2:49" x14ac:dyDescent="0.2">
      <c r="B36" s="2" t="s">
        <v>62</v>
      </c>
      <c r="C36" s="5"/>
      <c r="D36" s="5"/>
      <c r="E36" s="5"/>
      <c r="F36" s="5"/>
      <c r="G36" s="9">
        <f>+G12/E12-1</f>
        <v>4.5717959280941578E-2</v>
      </c>
      <c r="H36" s="9">
        <f t="shared" ref="H36:J41" si="14">+H12/F12-1</f>
        <v>5.1890976676076894E-2</v>
      </c>
      <c r="I36" s="9">
        <f t="shared" si="14"/>
        <v>7.6704701033623035E-3</v>
      </c>
      <c r="J36" s="9">
        <f t="shared" si="14"/>
        <v>-1</v>
      </c>
      <c r="K36" s="5"/>
      <c r="L36" s="5"/>
      <c r="M36" s="9" t="e">
        <f t="shared" ref="M36:N36" si="15">+M12/L12-1</f>
        <v>#DIV/0!</v>
      </c>
      <c r="N36" s="9" t="e">
        <f t="shared" si="15"/>
        <v>#DIV/0!</v>
      </c>
      <c r="O36" s="9" t="e">
        <f t="shared" ref="O36:P36" si="16">+O12/N12-1</f>
        <v>#DIV/0!</v>
      </c>
      <c r="P36" s="9" t="e">
        <f t="shared" si="16"/>
        <v>#DIV/0!</v>
      </c>
      <c r="Q36" s="9" t="e">
        <f t="shared" ref="Q36:S40" si="17">+Q12/P12-1</f>
        <v>#DIV/0!</v>
      </c>
      <c r="R36" s="9">
        <f t="shared" si="17"/>
        <v>4.8879170718825193E-2</v>
      </c>
      <c r="S36" s="9">
        <f t="shared" si="17"/>
        <v>-1</v>
      </c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</row>
    <row r="37" spans="2:49" x14ac:dyDescent="0.2">
      <c r="B37" s="2" t="s">
        <v>63</v>
      </c>
      <c r="C37" s="5"/>
      <c r="D37" s="5"/>
      <c r="E37" s="5"/>
      <c r="F37" s="5"/>
      <c r="G37" s="9">
        <f t="shared" ref="G37:G41" si="18">+G13/E13-1</f>
        <v>-0.19439384202057486</v>
      </c>
      <c r="H37" s="9">
        <f t="shared" si="14"/>
        <v>-0.13687237182066869</v>
      </c>
      <c r="I37" s="9">
        <f t="shared" si="14"/>
        <v>-0.22532854289501625</v>
      </c>
      <c r="J37" s="9">
        <f t="shared" si="14"/>
        <v>-1</v>
      </c>
      <c r="K37" s="5"/>
      <c r="L37" s="5"/>
      <c r="M37" s="9" t="e">
        <f t="shared" ref="M37:N37" si="19">+M13/L13-1</f>
        <v>#DIV/0!</v>
      </c>
      <c r="N37" s="9" t="e">
        <f t="shared" si="19"/>
        <v>#DIV/0!</v>
      </c>
      <c r="O37" s="9" t="e">
        <f t="shared" ref="O37:P37" si="20">+O13/N13-1</f>
        <v>#DIV/0!</v>
      </c>
      <c r="P37" s="9" t="e">
        <f t="shared" si="20"/>
        <v>#DIV/0!</v>
      </c>
      <c r="Q37" s="9" t="e">
        <f t="shared" si="17"/>
        <v>#DIV/0!</v>
      </c>
      <c r="R37" s="9">
        <f t="shared" si="17"/>
        <v>-0.16833064665310127</v>
      </c>
      <c r="S37" s="9">
        <f t="shared" si="17"/>
        <v>-1</v>
      </c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</row>
    <row r="38" spans="2:49" x14ac:dyDescent="0.2">
      <c r="B38" s="2" t="s">
        <v>64</v>
      </c>
      <c r="C38" s="5"/>
      <c r="D38" s="5"/>
      <c r="E38" s="5"/>
      <c r="F38" s="5"/>
      <c r="G38" s="9">
        <f t="shared" si="18"/>
        <v>1.3196594548152776</v>
      </c>
      <c r="H38" s="9">
        <f t="shared" si="14"/>
        <v>-3.2037827374705619E-2</v>
      </c>
      <c r="I38" s="9">
        <f t="shared" si="14"/>
        <v>2.8432316674860125E-2</v>
      </c>
      <c r="J38" s="9">
        <f t="shared" si="14"/>
        <v>-1</v>
      </c>
      <c r="K38" s="5"/>
      <c r="L38" s="5"/>
      <c r="M38" s="9" t="e">
        <f t="shared" ref="M38:N38" si="21">+M14/L14-1</f>
        <v>#DIV/0!</v>
      </c>
      <c r="N38" s="9" t="e">
        <f t="shared" si="21"/>
        <v>#DIV/0!</v>
      </c>
      <c r="O38" s="9" t="e">
        <f t="shared" ref="O38:P38" si="22">+O14/N14-1</f>
        <v>#DIV/0!</v>
      </c>
      <c r="P38" s="9" t="e">
        <f t="shared" si="22"/>
        <v>#DIV/0!</v>
      </c>
      <c r="Q38" s="9" t="e">
        <f t="shared" si="17"/>
        <v>#DIV/0!</v>
      </c>
      <c r="R38" s="9">
        <f t="shared" si="17"/>
        <v>0.33534014630770481</v>
      </c>
      <c r="S38" s="9">
        <f t="shared" si="17"/>
        <v>-1</v>
      </c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</row>
    <row r="39" spans="2:49" x14ac:dyDescent="0.2">
      <c r="B39" s="2" t="s">
        <v>65</v>
      </c>
      <c r="C39" s="5"/>
      <c r="D39" s="5"/>
      <c r="E39" s="5"/>
      <c r="F39" s="5"/>
      <c r="G39" s="9">
        <f t="shared" si="18"/>
        <v>-1.69148237354938E-2</v>
      </c>
      <c r="H39" s="9">
        <f t="shared" si="14"/>
        <v>-0.14884359678620007</v>
      </c>
      <c r="I39" s="9">
        <f t="shared" si="14"/>
        <v>-6.6470850270059501E-2</v>
      </c>
      <c r="J39" s="9">
        <f t="shared" si="14"/>
        <v>-1</v>
      </c>
      <c r="K39" s="5"/>
      <c r="L39" s="5"/>
      <c r="M39" s="9" t="e">
        <f t="shared" ref="M39:N39" si="23">+M15/L15-1</f>
        <v>#DIV/0!</v>
      </c>
      <c r="N39" s="9" t="e">
        <f t="shared" si="23"/>
        <v>#DIV/0!</v>
      </c>
      <c r="O39" s="9" t="e">
        <f t="shared" ref="O39:P39" si="24">+O15/N15-1</f>
        <v>#DIV/0!</v>
      </c>
      <c r="P39" s="9" t="e">
        <f t="shared" si="24"/>
        <v>#DIV/0!</v>
      </c>
      <c r="Q39" s="9" t="e">
        <f t="shared" si="17"/>
        <v>#DIV/0!</v>
      </c>
      <c r="R39" s="9">
        <f t="shared" si="17"/>
        <v>-8.4994635264196705E-2</v>
      </c>
      <c r="S39" s="9">
        <f t="shared" si="17"/>
        <v>-1</v>
      </c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</row>
    <row r="40" spans="2:49" x14ac:dyDescent="0.2">
      <c r="B40" s="2" t="s">
        <v>66</v>
      </c>
      <c r="C40" s="5"/>
      <c r="D40" s="5"/>
      <c r="E40" s="5"/>
      <c r="F40" s="5"/>
      <c r="G40" s="9">
        <f t="shared" si="18"/>
        <v>-0.60428200203366855</v>
      </c>
      <c r="H40" s="9">
        <f t="shared" si="14"/>
        <v>-0.3128167994207095</v>
      </c>
      <c r="I40" s="9">
        <f t="shared" si="14"/>
        <v>0.19214846538187014</v>
      </c>
      <c r="J40" s="9">
        <f t="shared" si="14"/>
        <v>-1</v>
      </c>
      <c r="K40" s="5"/>
      <c r="L40" s="5"/>
      <c r="M40" s="9" t="e">
        <f t="shared" ref="M40:N40" si="25">+M16/L16-1</f>
        <v>#DIV/0!</v>
      </c>
      <c r="N40" s="9" t="e">
        <f t="shared" si="25"/>
        <v>#DIV/0!</v>
      </c>
      <c r="O40" s="9" t="e">
        <f t="shared" ref="O40:P40" si="26">+O16/N16-1</f>
        <v>#DIV/0!</v>
      </c>
      <c r="P40" s="9" t="e">
        <f t="shared" si="26"/>
        <v>#DIV/0!</v>
      </c>
      <c r="Q40" s="9" t="e">
        <f t="shared" si="17"/>
        <v>#DIV/0!</v>
      </c>
      <c r="R40" s="9">
        <f t="shared" si="17"/>
        <v>-0.48405296870332881</v>
      </c>
      <c r="S40" s="9">
        <f t="shared" si="17"/>
        <v>-1</v>
      </c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</row>
    <row r="41" spans="2:49" s="6" customFormat="1" x14ac:dyDescent="0.2">
      <c r="B41" s="6" t="s">
        <v>67</v>
      </c>
      <c r="C41" s="8"/>
      <c r="D41" s="8"/>
      <c r="E41" s="8"/>
      <c r="F41" s="8"/>
      <c r="G41" s="27">
        <f t="shared" si="18"/>
        <v>6.31774889569785E-2</v>
      </c>
      <c r="H41" s="27">
        <f t="shared" si="14"/>
        <v>-1.4932750202198974E-2</v>
      </c>
      <c r="I41" s="27">
        <f t="shared" si="14"/>
        <v>-3.3768976952688767E-2</v>
      </c>
      <c r="J41" s="27">
        <f t="shared" si="14"/>
        <v>-1</v>
      </c>
      <c r="K41" s="8"/>
      <c r="L41" s="8"/>
      <c r="M41" s="27" t="e">
        <f t="shared" ref="M41:N41" si="27">+M17/L17-1</f>
        <v>#DIV/0!</v>
      </c>
      <c r="N41" s="27" t="e">
        <f t="shared" si="27"/>
        <v>#DIV/0!</v>
      </c>
      <c r="O41" s="27" t="e">
        <f t="shared" ref="O41:P41" si="28">+O17/N17-1</f>
        <v>#DIV/0!</v>
      </c>
      <c r="P41" s="27" t="e">
        <f t="shared" si="28"/>
        <v>#DIV/0!</v>
      </c>
      <c r="Q41" s="27" t="e">
        <f>+Q17/P17-1</f>
        <v>#DIV/0!</v>
      </c>
      <c r="R41" s="27">
        <f t="shared" ref="R41:S41" si="29">+R17/Q17-1</f>
        <v>2.2103920665732302E-2</v>
      </c>
      <c r="S41" s="27">
        <f t="shared" si="29"/>
        <v>-1</v>
      </c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</row>
    <row r="42" spans="2:49" x14ac:dyDescent="0.2">
      <c r="B42" s="2" t="s">
        <v>68</v>
      </c>
      <c r="C42" s="9" t="e">
        <f t="shared" ref="C42:F42" si="30">+C19/C17</f>
        <v>#DIV/0!</v>
      </c>
      <c r="D42" s="9" t="e">
        <f t="shared" si="30"/>
        <v>#DIV/0!</v>
      </c>
      <c r="E42" s="9">
        <f t="shared" si="30"/>
        <v>0.64207432736952952</v>
      </c>
      <c r="F42" s="9">
        <f t="shared" si="30"/>
        <v>1</v>
      </c>
      <c r="G42" s="9">
        <f>+G19/G17</f>
        <v>0.66391629309913847</v>
      </c>
      <c r="H42" s="9">
        <f t="shared" ref="H42:I42" si="31">+H19/H17</f>
        <v>1</v>
      </c>
      <c r="I42" s="9">
        <f t="shared" si="31"/>
        <v>0.67482887602539643</v>
      </c>
      <c r="J42" s="9" t="e">
        <f t="shared" ref="J42" si="32">+J19/J17</f>
        <v>#DIV/0!</v>
      </c>
      <c r="K42" s="5"/>
      <c r="L42" s="9" t="e">
        <f t="shared" ref="H42:S42" si="33">+L19/L17</f>
        <v>#DIV/0!</v>
      </c>
      <c r="M42" s="9" t="e">
        <f t="shared" ref="M42:N42" si="34">+M19/M17</f>
        <v>#DIV/0!</v>
      </c>
      <c r="N42" s="9" t="e">
        <f t="shared" si="34"/>
        <v>#DIV/0!</v>
      </c>
      <c r="O42" s="9" t="e">
        <f t="shared" si="33"/>
        <v>#DIV/0!</v>
      </c>
      <c r="P42" s="9" t="e">
        <f t="shared" si="33"/>
        <v>#DIV/0!</v>
      </c>
      <c r="Q42" s="9">
        <f t="shared" si="33"/>
        <v>0</v>
      </c>
      <c r="R42" s="9">
        <f t="shared" si="33"/>
        <v>0</v>
      </c>
      <c r="S42" s="9" t="e">
        <f t="shared" si="33"/>
        <v>#DIV/0!</v>
      </c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</row>
    <row r="43" spans="2:49" x14ac:dyDescent="0.2">
      <c r="B43" s="2" t="s">
        <v>69</v>
      </c>
      <c r="C43" s="9" t="e">
        <f t="shared" ref="C43:F43" si="35">+C22/C17</f>
        <v>#DIV/0!</v>
      </c>
      <c r="D43" s="9" t="e">
        <f t="shared" si="35"/>
        <v>#DIV/0!</v>
      </c>
      <c r="E43" s="9">
        <f t="shared" si="35"/>
        <v>0.12901593362116975</v>
      </c>
      <c r="F43" s="9">
        <f t="shared" si="35"/>
        <v>1</v>
      </c>
      <c r="G43" s="9">
        <f>+G22/G17</f>
        <v>7.6106745879647317E-2</v>
      </c>
      <c r="H43" s="9">
        <f t="shared" ref="H43:I43" si="36">+H22/H17</f>
        <v>1</v>
      </c>
      <c r="I43" s="9">
        <f t="shared" si="36"/>
        <v>6.612769351830898E-2</v>
      </c>
      <c r="J43" s="9" t="e">
        <f t="shared" ref="J43" si="37">+J22/J17</f>
        <v>#DIV/0!</v>
      </c>
      <c r="K43" s="5"/>
      <c r="L43" s="9" t="e">
        <f t="shared" ref="H43:S43" si="38">+L22/L17</f>
        <v>#DIV/0!</v>
      </c>
      <c r="M43" s="9" t="e">
        <f t="shared" ref="M43:N43" si="39">+M22/M17</f>
        <v>#DIV/0!</v>
      </c>
      <c r="N43" s="9" t="e">
        <f t="shared" si="39"/>
        <v>#DIV/0!</v>
      </c>
      <c r="O43" s="9" t="e">
        <f t="shared" si="38"/>
        <v>#DIV/0!</v>
      </c>
      <c r="P43" s="9" t="e">
        <f t="shared" si="38"/>
        <v>#DIV/0!</v>
      </c>
      <c r="Q43" s="9">
        <f t="shared" si="38"/>
        <v>0</v>
      </c>
      <c r="R43" s="9">
        <f t="shared" si="38"/>
        <v>0</v>
      </c>
      <c r="S43" s="9" t="e">
        <f t="shared" si="38"/>
        <v>#DIV/0!</v>
      </c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</row>
    <row r="44" spans="2:49" x14ac:dyDescent="0.2">
      <c r="B44" s="2" t="s">
        <v>70</v>
      </c>
      <c r="C44" s="9" t="e">
        <f t="shared" ref="C44:F44" si="40">+C30/C29</f>
        <v>#DIV/0!</v>
      </c>
      <c r="D44" s="9" t="e">
        <f t="shared" si="40"/>
        <v>#DIV/0!</v>
      </c>
      <c r="E44" s="9">
        <f t="shared" si="40"/>
        <v>0.11798679867986814</v>
      </c>
      <c r="F44" s="9">
        <f t="shared" si="40"/>
        <v>0</v>
      </c>
      <c r="G44" s="9">
        <f>+G30/G29</f>
        <v>0.19944447991826866</v>
      </c>
      <c r="H44" s="9">
        <f t="shared" ref="H44:I44" si="41">+H30/H29</f>
        <v>0</v>
      </c>
      <c r="I44" s="9">
        <f t="shared" si="41"/>
        <v>0.10060122750615826</v>
      </c>
      <c r="J44" s="9" t="e">
        <f t="shared" ref="J44" si="42">+J30/J29</f>
        <v>#DIV/0!</v>
      </c>
      <c r="K44" s="5"/>
      <c r="L44" s="9" t="e">
        <f t="shared" ref="H44:S44" si="43">+L30/L29</f>
        <v>#DIV/0!</v>
      </c>
      <c r="M44" s="9" t="e">
        <f t="shared" ref="M44:N44" si="44">+M30/M29</f>
        <v>#DIV/0!</v>
      </c>
      <c r="N44" s="9" t="e">
        <f t="shared" si="44"/>
        <v>#DIV/0!</v>
      </c>
      <c r="O44" s="9" t="e">
        <f t="shared" si="43"/>
        <v>#DIV/0!</v>
      </c>
      <c r="P44" s="9" t="e">
        <f t="shared" si="43"/>
        <v>#DIV/0!</v>
      </c>
      <c r="Q44" s="9" t="e">
        <f t="shared" si="43"/>
        <v>#DIV/0!</v>
      </c>
      <c r="R44" s="9" t="e">
        <f t="shared" si="43"/>
        <v>#DIV/0!</v>
      </c>
      <c r="S44" s="9" t="e">
        <f t="shared" si="43"/>
        <v>#DIV/0!</v>
      </c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</row>
    <row r="45" spans="2:49" x14ac:dyDescent="0.2"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</row>
    <row r="46" spans="2:49" x14ac:dyDescent="0.2"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</row>
    <row r="47" spans="2:49" x14ac:dyDescent="0.2"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</row>
    <row r="48" spans="2:49" x14ac:dyDescent="0.2"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</row>
    <row r="49" spans="3:49" x14ac:dyDescent="0.2"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</row>
    <row r="50" spans="3:49" x14ac:dyDescent="0.2"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</row>
    <row r="51" spans="3:49" x14ac:dyDescent="0.2"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</row>
    <row r="52" spans="3:49" x14ac:dyDescent="0.2"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</row>
    <row r="53" spans="3:49" x14ac:dyDescent="0.2"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</row>
    <row r="54" spans="3:49" x14ac:dyDescent="0.2"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</row>
    <row r="55" spans="3:49" x14ac:dyDescent="0.2"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</row>
    <row r="56" spans="3:49" x14ac:dyDescent="0.2"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</row>
    <row r="57" spans="3:49" x14ac:dyDescent="0.2"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</row>
    <row r="58" spans="3:49" x14ac:dyDescent="0.2"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</row>
    <row r="59" spans="3:49" x14ac:dyDescent="0.2"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</row>
    <row r="60" spans="3:49" x14ac:dyDescent="0.2"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</row>
    <row r="61" spans="3:49" x14ac:dyDescent="0.2"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</row>
    <row r="62" spans="3:49" x14ac:dyDescent="0.2"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</row>
    <row r="63" spans="3:49" x14ac:dyDescent="0.2"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</row>
    <row r="64" spans="3:49" x14ac:dyDescent="0.2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</row>
    <row r="65" spans="3:49" x14ac:dyDescent="0.2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</row>
    <row r="66" spans="3:49" x14ac:dyDescent="0.2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</row>
    <row r="67" spans="3:49" x14ac:dyDescent="0.2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</row>
    <row r="68" spans="3:49" x14ac:dyDescent="0.2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</row>
    <row r="69" spans="3:49" x14ac:dyDescent="0.2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</row>
    <row r="70" spans="3:49" x14ac:dyDescent="0.2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</row>
    <row r="71" spans="3:49" x14ac:dyDescent="0.2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</row>
    <row r="72" spans="3:49" x14ac:dyDescent="0.2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</row>
    <row r="73" spans="3:49" x14ac:dyDescent="0.2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</row>
    <row r="74" spans="3:49" x14ac:dyDescent="0.2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</row>
    <row r="75" spans="3:49" x14ac:dyDescent="0.2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</row>
    <row r="76" spans="3:49" x14ac:dyDescent="0.2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</row>
    <row r="77" spans="3:49" x14ac:dyDescent="0.2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</row>
    <row r="78" spans="3:49" x14ac:dyDescent="0.2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</row>
    <row r="79" spans="3:49" x14ac:dyDescent="0.2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</row>
    <row r="80" spans="3:49" x14ac:dyDescent="0.2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</row>
    <row r="81" spans="3:49" x14ac:dyDescent="0.2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</row>
    <row r="82" spans="3:49" x14ac:dyDescent="0.2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</row>
    <row r="83" spans="3:49" x14ac:dyDescent="0.2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</row>
    <row r="84" spans="3:49" x14ac:dyDescent="0.2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</row>
    <row r="85" spans="3:49" x14ac:dyDescent="0.2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</row>
    <row r="86" spans="3:49" x14ac:dyDescent="0.2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</row>
    <row r="87" spans="3:49" x14ac:dyDescent="0.2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</row>
    <row r="88" spans="3:49" x14ac:dyDescent="0.2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</row>
    <row r="89" spans="3:49" x14ac:dyDescent="0.2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</row>
    <row r="90" spans="3:49" x14ac:dyDescent="0.2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</row>
    <row r="91" spans="3:49" x14ac:dyDescent="0.2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</row>
    <row r="92" spans="3:49" x14ac:dyDescent="0.2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</row>
    <row r="93" spans="3:49" x14ac:dyDescent="0.2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</row>
    <row r="94" spans="3:49" x14ac:dyDescent="0.2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</row>
    <row r="95" spans="3:49" x14ac:dyDescent="0.2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</row>
    <row r="96" spans="3:49" x14ac:dyDescent="0.2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</row>
    <row r="97" spans="3:49" x14ac:dyDescent="0.2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</row>
    <row r="98" spans="3:49" x14ac:dyDescent="0.2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</row>
    <row r="99" spans="3:49" x14ac:dyDescent="0.2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</row>
    <row r="100" spans="3:49" x14ac:dyDescent="0.2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</row>
    <row r="101" spans="3:49" x14ac:dyDescent="0.2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</row>
    <row r="102" spans="3:49" x14ac:dyDescent="0.2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</row>
    <row r="103" spans="3:49" x14ac:dyDescent="0.2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</row>
    <row r="104" spans="3:49" x14ac:dyDescent="0.2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</row>
    <row r="105" spans="3:49" x14ac:dyDescent="0.2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</row>
    <row r="106" spans="3:49" x14ac:dyDescent="0.2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</row>
    <row r="107" spans="3:49" x14ac:dyDescent="0.2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</row>
    <row r="108" spans="3:49" x14ac:dyDescent="0.2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</row>
    <row r="109" spans="3:49" x14ac:dyDescent="0.2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</row>
    <row r="110" spans="3:49" x14ac:dyDescent="0.2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</row>
    <row r="111" spans="3:49" x14ac:dyDescent="0.2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</row>
    <row r="112" spans="3:49" x14ac:dyDescent="0.2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</row>
    <row r="113" spans="3:49" x14ac:dyDescent="0.2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</row>
    <row r="114" spans="3:49" x14ac:dyDescent="0.2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</row>
    <row r="115" spans="3:49" x14ac:dyDescent="0.2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</row>
    <row r="116" spans="3:49" x14ac:dyDescent="0.2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</row>
    <row r="117" spans="3:49" x14ac:dyDescent="0.2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</row>
    <row r="118" spans="3:49" x14ac:dyDescent="0.2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</row>
    <row r="119" spans="3:49" x14ac:dyDescent="0.2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</row>
    <row r="120" spans="3:49" x14ac:dyDescent="0.2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</row>
    <row r="121" spans="3:49" x14ac:dyDescent="0.2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</row>
    <row r="122" spans="3:49" x14ac:dyDescent="0.2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</row>
    <row r="123" spans="3:49" x14ac:dyDescent="0.2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</row>
    <row r="124" spans="3:49" x14ac:dyDescent="0.2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</row>
    <row r="125" spans="3:49" x14ac:dyDescent="0.2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</row>
    <row r="126" spans="3:49" x14ac:dyDescent="0.2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</row>
    <row r="127" spans="3:49" x14ac:dyDescent="0.2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</row>
    <row r="128" spans="3:49" x14ac:dyDescent="0.2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</row>
    <row r="129" spans="3:49" x14ac:dyDescent="0.2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</row>
    <row r="130" spans="3:49" x14ac:dyDescent="0.2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</row>
    <row r="131" spans="3:49" x14ac:dyDescent="0.2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</row>
    <row r="132" spans="3:49" x14ac:dyDescent="0.2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</row>
    <row r="133" spans="3:49" x14ac:dyDescent="0.2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</row>
    <row r="134" spans="3:49" x14ac:dyDescent="0.2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</row>
    <row r="135" spans="3:49" x14ac:dyDescent="0.2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</row>
    <row r="136" spans="3:49" x14ac:dyDescent="0.2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</row>
    <row r="137" spans="3:49" x14ac:dyDescent="0.2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</row>
    <row r="138" spans="3:49" x14ac:dyDescent="0.2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</row>
    <row r="139" spans="3:49" x14ac:dyDescent="0.2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</row>
    <row r="140" spans="3:49" x14ac:dyDescent="0.2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</row>
    <row r="141" spans="3:49" x14ac:dyDescent="0.2"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</row>
    <row r="142" spans="3:49" x14ac:dyDescent="0.2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</row>
    <row r="143" spans="3:49" x14ac:dyDescent="0.2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</row>
    <row r="144" spans="3:49" x14ac:dyDescent="0.2"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</row>
    <row r="145" spans="3:49" x14ac:dyDescent="0.2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</row>
    <row r="146" spans="3:49" x14ac:dyDescent="0.2"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</row>
    <row r="147" spans="3:49" x14ac:dyDescent="0.2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</row>
    <row r="148" spans="3:49" x14ac:dyDescent="0.2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</row>
    <row r="149" spans="3:49" x14ac:dyDescent="0.2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</row>
    <row r="150" spans="3:49" x14ac:dyDescent="0.2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</row>
    <row r="151" spans="3:49" x14ac:dyDescent="0.2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</row>
    <row r="152" spans="3:49" x14ac:dyDescent="0.2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</row>
    <row r="153" spans="3:49" x14ac:dyDescent="0.2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</row>
    <row r="154" spans="3:49" x14ac:dyDescent="0.2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</row>
    <row r="155" spans="3:49" x14ac:dyDescent="0.2"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</row>
    <row r="156" spans="3:49" x14ac:dyDescent="0.2"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</row>
    <row r="157" spans="3:49" x14ac:dyDescent="0.2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</row>
    <row r="158" spans="3:49" x14ac:dyDescent="0.2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</row>
    <row r="159" spans="3:49" x14ac:dyDescent="0.2"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</row>
    <row r="160" spans="3:49" x14ac:dyDescent="0.2"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</row>
    <row r="161" spans="3:49" x14ac:dyDescent="0.2"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</row>
    <row r="162" spans="3:49" x14ac:dyDescent="0.2"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</row>
    <row r="163" spans="3:49" x14ac:dyDescent="0.2"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</row>
    <row r="164" spans="3:49" x14ac:dyDescent="0.2"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</row>
    <row r="165" spans="3:49" x14ac:dyDescent="0.2"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</row>
    <row r="166" spans="3:49" x14ac:dyDescent="0.2"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</row>
    <row r="167" spans="3:49" x14ac:dyDescent="0.2"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</row>
    <row r="168" spans="3:49" x14ac:dyDescent="0.2"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</row>
    <row r="169" spans="3:49" x14ac:dyDescent="0.2"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</row>
    <row r="170" spans="3:49" x14ac:dyDescent="0.2"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</row>
    <row r="171" spans="3:49" x14ac:dyDescent="0.2"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</row>
    <row r="172" spans="3:49" x14ac:dyDescent="0.2"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</row>
    <row r="173" spans="3:49" x14ac:dyDescent="0.2"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</row>
    <row r="174" spans="3:49" x14ac:dyDescent="0.2"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</row>
    <row r="175" spans="3:49" x14ac:dyDescent="0.2"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</row>
    <row r="176" spans="3:49" x14ac:dyDescent="0.2"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</row>
    <row r="177" spans="3:49" x14ac:dyDescent="0.2"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</row>
    <row r="178" spans="3:49" x14ac:dyDescent="0.2"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</row>
    <row r="179" spans="3:49" x14ac:dyDescent="0.2"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</row>
    <row r="180" spans="3:49" x14ac:dyDescent="0.2"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</row>
    <row r="181" spans="3:49" x14ac:dyDescent="0.2"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</row>
    <row r="182" spans="3:49" x14ac:dyDescent="0.2"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</row>
    <row r="183" spans="3:49" x14ac:dyDescent="0.2"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</row>
    <row r="184" spans="3:49" x14ac:dyDescent="0.2"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</row>
    <row r="185" spans="3:49" x14ac:dyDescent="0.2"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</row>
    <row r="186" spans="3:49" x14ac:dyDescent="0.2"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</row>
    <row r="187" spans="3:49" x14ac:dyDescent="0.2"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</row>
    <row r="188" spans="3:49" x14ac:dyDescent="0.2"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</row>
    <row r="189" spans="3:49" x14ac:dyDescent="0.2"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</row>
    <row r="190" spans="3:49" x14ac:dyDescent="0.2"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</row>
    <row r="191" spans="3:49" x14ac:dyDescent="0.2"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</row>
    <row r="192" spans="3:49" x14ac:dyDescent="0.2"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</row>
    <row r="193" spans="3:49" x14ac:dyDescent="0.2"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</row>
    <row r="194" spans="3:49" x14ac:dyDescent="0.2"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</row>
    <row r="195" spans="3:49" x14ac:dyDescent="0.2"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</row>
    <row r="196" spans="3:49" x14ac:dyDescent="0.2"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</row>
    <row r="197" spans="3:49" x14ac:dyDescent="0.2"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</row>
    <row r="198" spans="3:49" x14ac:dyDescent="0.2"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</row>
    <row r="199" spans="3:49" x14ac:dyDescent="0.2"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</row>
    <row r="200" spans="3:49" x14ac:dyDescent="0.2"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</row>
    <row r="201" spans="3:49" x14ac:dyDescent="0.2"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</row>
    <row r="202" spans="3:49" x14ac:dyDescent="0.2"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</row>
    <row r="203" spans="3:49" x14ac:dyDescent="0.2"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</row>
    <row r="204" spans="3:49" x14ac:dyDescent="0.2"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</row>
    <row r="205" spans="3:49" x14ac:dyDescent="0.2"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</row>
    <row r="206" spans="3:49" x14ac:dyDescent="0.2"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</row>
    <row r="207" spans="3:49" x14ac:dyDescent="0.2"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</row>
    <row r="208" spans="3:49" x14ac:dyDescent="0.2"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</row>
    <row r="209" spans="3:49" x14ac:dyDescent="0.2"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</row>
    <row r="210" spans="3:49" x14ac:dyDescent="0.2"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</row>
    <row r="211" spans="3:49" x14ac:dyDescent="0.2"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</row>
    <row r="212" spans="3:49" x14ac:dyDescent="0.2"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</row>
    <row r="213" spans="3:49" x14ac:dyDescent="0.2"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</row>
    <row r="214" spans="3:49" x14ac:dyDescent="0.2"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</row>
    <row r="215" spans="3:49" x14ac:dyDescent="0.2"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</row>
    <row r="216" spans="3:49" x14ac:dyDescent="0.2"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</row>
    <row r="217" spans="3:49" x14ac:dyDescent="0.2"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</row>
    <row r="218" spans="3:49" x14ac:dyDescent="0.2"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</row>
    <row r="219" spans="3:49" x14ac:dyDescent="0.2"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</row>
    <row r="220" spans="3:49" x14ac:dyDescent="0.2"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</row>
    <row r="221" spans="3:49" x14ac:dyDescent="0.2"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</row>
    <row r="222" spans="3:49" x14ac:dyDescent="0.2"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</row>
    <row r="223" spans="3:49" x14ac:dyDescent="0.2"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</row>
    <row r="224" spans="3:49" x14ac:dyDescent="0.2"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</row>
    <row r="225" spans="3:49" x14ac:dyDescent="0.2"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</row>
    <row r="226" spans="3:49" x14ac:dyDescent="0.2"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</row>
    <row r="227" spans="3:49" x14ac:dyDescent="0.2"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</row>
    <row r="228" spans="3:49" x14ac:dyDescent="0.2"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</row>
    <row r="229" spans="3:49" x14ac:dyDescent="0.2"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</row>
    <row r="230" spans="3:49" x14ac:dyDescent="0.2"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</row>
    <row r="231" spans="3:49" x14ac:dyDescent="0.2"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</row>
    <row r="232" spans="3:49" x14ac:dyDescent="0.2"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</row>
    <row r="233" spans="3:49" x14ac:dyDescent="0.2"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</row>
    <row r="234" spans="3:49" x14ac:dyDescent="0.2"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</row>
    <row r="235" spans="3:49" x14ac:dyDescent="0.2"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</row>
    <row r="236" spans="3:49" x14ac:dyDescent="0.2"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</row>
    <row r="237" spans="3:49" x14ac:dyDescent="0.2"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</row>
    <row r="238" spans="3:49" x14ac:dyDescent="0.2"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</row>
    <row r="239" spans="3:49" x14ac:dyDescent="0.2"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</row>
    <row r="240" spans="3:49" x14ac:dyDescent="0.2"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</row>
    <row r="241" spans="3:47" x14ac:dyDescent="0.2"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</row>
    <row r="242" spans="3:47" x14ac:dyDescent="0.2"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</row>
    <row r="243" spans="3:47" x14ac:dyDescent="0.2"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</row>
    <row r="244" spans="3:47" x14ac:dyDescent="0.2"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</row>
    <row r="245" spans="3:47" x14ac:dyDescent="0.2"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</row>
    <row r="246" spans="3:47" x14ac:dyDescent="0.2"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</row>
    <row r="247" spans="3:47" x14ac:dyDescent="0.2"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</row>
    <row r="248" spans="3:47" x14ac:dyDescent="0.2"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</row>
    <row r="249" spans="3:47" x14ac:dyDescent="0.2"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</row>
    <row r="250" spans="3:47" x14ac:dyDescent="0.2"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</row>
    <row r="251" spans="3:47" x14ac:dyDescent="0.2"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</row>
    <row r="252" spans="3:47" x14ac:dyDescent="0.2"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</row>
    <row r="253" spans="3:47" x14ac:dyDescent="0.2"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</row>
    <row r="254" spans="3:47" x14ac:dyDescent="0.2"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</row>
    <row r="255" spans="3:47" x14ac:dyDescent="0.2"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</row>
    <row r="256" spans="3:47" x14ac:dyDescent="0.2"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</row>
    <row r="257" spans="3:47" x14ac:dyDescent="0.2"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</row>
    <row r="258" spans="3:47" x14ac:dyDescent="0.2"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</row>
    <row r="259" spans="3:47" x14ac:dyDescent="0.2"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</row>
    <row r="260" spans="3:47" x14ac:dyDescent="0.2"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</row>
    <row r="261" spans="3:47" x14ac:dyDescent="0.2"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</row>
    <row r="262" spans="3:47" x14ac:dyDescent="0.2"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</row>
    <row r="263" spans="3:47" x14ac:dyDescent="0.2"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</row>
    <row r="264" spans="3:47" x14ac:dyDescent="0.2"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</row>
    <row r="265" spans="3:47" x14ac:dyDescent="0.2"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</row>
    <row r="266" spans="3:47" x14ac:dyDescent="0.2"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</row>
    <row r="267" spans="3:47" x14ac:dyDescent="0.2"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</row>
    <row r="268" spans="3:47" x14ac:dyDescent="0.2"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</row>
    <row r="269" spans="3:47" x14ac:dyDescent="0.2"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</row>
    <row r="270" spans="3:47" x14ac:dyDescent="0.2"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</row>
    <row r="271" spans="3:47" x14ac:dyDescent="0.2"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</row>
    <row r="272" spans="3:47" x14ac:dyDescent="0.2"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</row>
    <row r="273" spans="3:47" x14ac:dyDescent="0.2"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</row>
    <row r="274" spans="3:47" x14ac:dyDescent="0.2"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</row>
    <row r="275" spans="3:47" x14ac:dyDescent="0.2"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</row>
    <row r="276" spans="3:47" x14ac:dyDescent="0.2"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</row>
    <row r="277" spans="3:47" x14ac:dyDescent="0.2"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</row>
    <row r="278" spans="3:47" x14ac:dyDescent="0.2"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</row>
    <row r="279" spans="3:47" x14ac:dyDescent="0.2"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</row>
    <row r="280" spans="3:47" x14ac:dyDescent="0.2"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</row>
    <row r="281" spans="3:47" x14ac:dyDescent="0.2"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</row>
    <row r="282" spans="3:47" x14ac:dyDescent="0.2"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</row>
    <row r="283" spans="3:47" x14ac:dyDescent="0.2"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</row>
    <row r="284" spans="3:47" x14ac:dyDescent="0.2"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</row>
    <row r="285" spans="3:47" x14ac:dyDescent="0.2"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</row>
    <row r="286" spans="3:47" x14ac:dyDescent="0.2"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</row>
    <row r="287" spans="3:47" x14ac:dyDescent="0.2"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</row>
    <row r="288" spans="3:47" x14ac:dyDescent="0.2"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</row>
    <row r="289" spans="3:47" x14ac:dyDescent="0.2"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</row>
    <row r="290" spans="3:47" x14ac:dyDescent="0.2"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</row>
    <row r="291" spans="3:47" x14ac:dyDescent="0.2"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</row>
    <row r="292" spans="3:47" x14ac:dyDescent="0.2"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</row>
    <row r="293" spans="3:47" x14ac:dyDescent="0.2"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</row>
    <row r="294" spans="3:47" x14ac:dyDescent="0.2"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</row>
    <row r="295" spans="3:47" x14ac:dyDescent="0.2"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</row>
    <row r="296" spans="3:47" x14ac:dyDescent="0.2"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</row>
    <row r="297" spans="3:47" x14ac:dyDescent="0.2"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</row>
    <row r="298" spans="3:47" x14ac:dyDescent="0.2"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</row>
    <row r="299" spans="3:47" x14ac:dyDescent="0.2"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</row>
    <row r="300" spans="3:47" x14ac:dyDescent="0.2"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</row>
    <row r="301" spans="3:47" x14ac:dyDescent="0.2"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</row>
    <row r="302" spans="3:47" x14ac:dyDescent="0.2"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</row>
    <row r="303" spans="3:47" x14ac:dyDescent="0.2"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</row>
    <row r="304" spans="3:47" x14ac:dyDescent="0.2"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</row>
    <row r="305" spans="3:47" x14ac:dyDescent="0.2"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</row>
    <row r="306" spans="3:47" x14ac:dyDescent="0.2"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</row>
    <row r="307" spans="3:47" x14ac:dyDescent="0.2"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</row>
    <row r="308" spans="3:47" x14ac:dyDescent="0.2"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</row>
    <row r="309" spans="3:47" x14ac:dyDescent="0.2"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</row>
    <row r="310" spans="3:47" x14ac:dyDescent="0.2"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</row>
    <row r="311" spans="3:47" x14ac:dyDescent="0.2"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</row>
    <row r="312" spans="3:47" x14ac:dyDescent="0.2"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</row>
    <row r="313" spans="3:47" x14ac:dyDescent="0.2"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</row>
    <row r="314" spans="3:47" x14ac:dyDescent="0.2"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</row>
    <row r="315" spans="3:47" x14ac:dyDescent="0.2"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</row>
    <row r="316" spans="3:47" x14ac:dyDescent="0.2"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</row>
    <row r="317" spans="3:47" x14ac:dyDescent="0.2"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</row>
    <row r="318" spans="3:47" x14ac:dyDescent="0.2"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</row>
    <row r="319" spans="3:47" x14ac:dyDescent="0.2"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</row>
    <row r="320" spans="3:47" x14ac:dyDescent="0.2"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</row>
    <row r="321" spans="3:47" x14ac:dyDescent="0.2"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</row>
    <row r="322" spans="3:47" x14ac:dyDescent="0.2"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</row>
    <row r="323" spans="3:47" x14ac:dyDescent="0.2"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</row>
    <row r="324" spans="3:47" x14ac:dyDescent="0.2"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</row>
    <row r="325" spans="3:47" x14ac:dyDescent="0.2"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</row>
    <row r="326" spans="3:47" x14ac:dyDescent="0.2"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</row>
    <row r="327" spans="3:47" x14ac:dyDescent="0.2"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</row>
    <row r="328" spans="3:47" x14ac:dyDescent="0.2"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</row>
    <row r="329" spans="3:47" x14ac:dyDescent="0.2"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</row>
    <row r="330" spans="3:47" x14ac:dyDescent="0.2"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</row>
    <row r="331" spans="3:47" x14ac:dyDescent="0.2"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</row>
    <row r="332" spans="3:47" x14ac:dyDescent="0.2"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</row>
    <row r="333" spans="3:47" x14ac:dyDescent="0.2"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</row>
    <row r="334" spans="3:47" x14ac:dyDescent="0.2"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</row>
    <row r="335" spans="3:47" x14ac:dyDescent="0.2"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</row>
    <row r="336" spans="3:47" x14ac:dyDescent="0.2"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</row>
    <row r="337" spans="3:47" x14ac:dyDescent="0.2"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</row>
    <row r="338" spans="3:47" x14ac:dyDescent="0.2"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</row>
    <row r="339" spans="3:47" x14ac:dyDescent="0.2"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</row>
    <row r="340" spans="3:47" x14ac:dyDescent="0.2"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</row>
    <row r="341" spans="3:47" x14ac:dyDescent="0.2"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</row>
    <row r="342" spans="3:47" x14ac:dyDescent="0.2"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</row>
    <row r="343" spans="3:47" x14ac:dyDescent="0.2"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</row>
    <row r="344" spans="3:47" x14ac:dyDescent="0.2"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</row>
    <row r="345" spans="3:47" x14ac:dyDescent="0.2"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</row>
    <row r="346" spans="3:47" x14ac:dyDescent="0.2"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</row>
    <row r="347" spans="3:47" x14ac:dyDescent="0.2"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</row>
    <row r="348" spans="3:47" x14ac:dyDescent="0.2"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</row>
  </sheetData>
  <hyperlinks>
    <hyperlink ref="A1" location="Main!A1" display="Main" xr:uid="{7697443F-F907-4A51-A9BD-263B3E2BE0C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2025-02-02T13:42:06Z</dcterms:created>
  <dcterms:modified xsi:type="dcterms:W3CDTF">2025-10-02T11:51:05Z</dcterms:modified>
</cp:coreProperties>
</file>