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BB19030-0511-4977-A725-07AD398E46EA}" xr6:coauthVersionLast="47" xr6:coauthVersionMax="47" xr10:uidLastSave="{00000000-0000-0000-0000-000000000000}"/>
  <bookViews>
    <workbookView xWindow="-120" yWindow="-120" windowWidth="38640" windowHeight="21060" xr2:uid="{7219FEDE-1FBF-46EC-A4AD-87567201A7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5" i="2"/>
  <c r="K34" i="2"/>
  <c r="K33" i="2"/>
  <c r="K32" i="2"/>
  <c r="K31" i="2"/>
  <c r="K30" i="2"/>
  <c r="K29" i="2"/>
  <c r="K28" i="2"/>
  <c r="K27" i="2"/>
  <c r="K26" i="2"/>
  <c r="J6" i="1"/>
  <c r="K23" i="2"/>
  <c r="K21" i="2"/>
  <c r="K19" i="2"/>
  <c r="K17" i="2"/>
  <c r="K15" i="2"/>
  <c r="K13" i="2"/>
  <c r="U10" i="2"/>
  <c r="U9" i="2"/>
  <c r="U8" i="2"/>
  <c r="U7" i="2"/>
  <c r="U6" i="2"/>
  <c r="U5" i="2"/>
  <c r="U4" i="2"/>
  <c r="U3" i="2"/>
  <c r="T10" i="2"/>
  <c r="T9" i="2"/>
  <c r="T8" i="2"/>
  <c r="T7" i="2"/>
  <c r="T6" i="2"/>
  <c r="T5" i="2"/>
  <c r="T4" i="2"/>
  <c r="T3" i="2"/>
  <c r="T20" i="2"/>
  <c r="T18" i="2"/>
  <c r="T16" i="2"/>
  <c r="T14" i="2"/>
  <c r="T12" i="2"/>
  <c r="T11" i="2"/>
  <c r="T13" i="2" s="1"/>
  <c r="T15" i="2" s="1"/>
  <c r="T17" i="2" s="1"/>
  <c r="T19" i="2" s="1"/>
  <c r="T21" i="2" s="1"/>
  <c r="U20" i="2"/>
  <c r="U18" i="2"/>
  <c r="U16" i="2"/>
  <c r="U14" i="2"/>
  <c r="U12" i="2"/>
  <c r="U11" i="2"/>
  <c r="U13" i="2" s="1"/>
  <c r="G13" i="2"/>
  <c r="G15" i="2" s="1"/>
  <c r="G17" i="2" s="1"/>
  <c r="G19" i="2" s="1"/>
  <c r="G21" i="2" s="1"/>
  <c r="G23" i="2" s="1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G34" i="2"/>
  <c r="G33" i="2"/>
  <c r="G32" i="2"/>
  <c r="G31" i="2"/>
  <c r="G30" i="2"/>
  <c r="G29" i="2"/>
  <c r="G28" i="2"/>
  <c r="G27" i="2"/>
  <c r="G26" i="2"/>
  <c r="H34" i="2"/>
  <c r="H33" i="2"/>
  <c r="H32" i="2"/>
  <c r="H31" i="2"/>
  <c r="H30" i="2"/>
  <c r="H29" i="2"/>
  <c r="H28" i="2"/>
  <c r="H27" i="2"/>
  <c r="H26" i="2"/>
  <c r="J13" i="2"/>
  <c r="J15" i="2" s="1"/>
  <c r="J17" i="2" s="1"/>
  <c r="J19" i="2" s="1"/>
  <c r="J21" i="2" s="1"/>
  <c r="J23" i="2" s="1"/>
  <c r="I13" i="2"/>
  <c r="I15" i="2" s="1"/>
  <c r="I17" i="2" s="1"/>
  <c r="I19" i="2" s="1"/>
  <c r="I21" i="2" s="1"/>
  <c r="I23" i="2" s="1"/>
  <c r="F13" i="2"/>
  <c r="F15" i="2" s="1"/>
  <c r="F17" i="2" s="1"/>
  <c r="F19" i="2" s="1"/>
  <c r="F21" i="2" s="1"/>
  <c r="F23" i="2" s="1"/>
  <c r="E13" i="2"/>
  <c r="E15" i="2" s="1"/>
  <c r="E17" i="2" s="1"/>
  <c r="E19" i="2" s="1"/>
  <c r="E21" i="2" s="1"/>
  <c r="E23" i="2" s="1"/>
  <c r="D13" i="2"/>
  <c r="D15" i="2" s="1"/>
  <c r="D17" i="2" s="1"/>
  <c r="D19" i="2" s="1"/>
  <c r="D21" i="2" s="1"/>
  <c r="D23" i="2" s="1"/>
  <c r="C13" i="2"/>
  <c r="C15" i="2" s="1"/>
  <c r="C17" i="2" s="1"/>
  <c r="C19" i="2" s="1"/>
  <c r="C21" i="2" s="1"/>
  <c r="C23" i="2" s="1"/>
  <c r="H13" i="2"/>
  <c r="H15" i="2" s="1"/>
  <c r="H17" i="2" s="1"/>
  <c r="H19" i="2" s="1"/>
  <c r="H21" i="2" s="1"/>
  <c r="H23" i="2" s="1"/>
  <c r="J4" i="1"/>
  <c r="J7" i="1" s="1"/>
  <c r="U15" i="2" l="1"/>
  <c r="U17" i="2" s="1"/>
  <c r="U19" i="2"/>
  <c r="U21" i="2" s="1"/>
  <c r="I37" i="2"/>
  <c r="H35" i="2"/>
  <c r="H36" i="2"/>
  <c r="J35" i="2"/>
  <c r="J36" i="2"/>
  <c r="J37" i="2"/>
  <c r="I35" i="2"/>
  <c r="I36" i="2"/>
  <c r="F35" i="2"/>
  <c r="G35" i="2"/>
  <c r="C36" i="2"/>
  <c r="D36" i="2"/>
  <c r="E36" i="2"/>
  <c r="F36" i="2"/>
  <c r="C35" i="2"/>
  <c r="D35" i="2"/>
  <c r="D37" i="2"/>
  <c r="E37" i="2"/>
  <c r="E35" i="2"/>
  <c r="G36" i="2"/>
  <c r="C37" i="2"/>
  <c r="F37" i="2"/>
  <c r="H37" i="2"/>
  <c r="G37" i="2"/>
</calcChain>
</file>

<file path=xl/sharedStrings.xml><?xml version="1.0" encoding="utf-8"?>
<sst xmlns="http://schemas.openxmlformats.org/spreadsheetml/2006/main" count="65" uniqueCount="62">
  <si>
    <t>Canada Goose</t>
  </si>
  <si>
    <t>GOOS</t>
  </si>
  <si>
    <t>IR</t>
  </si>
  <si>
    <t>Shares</t>
  </si>
  <si>
    <t>MC</t>
  </si>
  <si>
    <t>Cash</t>
  </si>
  <si>
    <t>Debt</t>
  </si>
  <si>
    <t>EV</t>
  </si>
  <si>
    <t>numbers in mio CAD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</si>
  <si>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</si>
  <si>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</si>
  <si>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</si>
  <si>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</si>
  <si>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</si>
  <si>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</si>
  <si>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</si>
  <si>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</si>
  <si>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</si>
  <si>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</si>
  <si>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</si>
  <si>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</si>
  <si>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</si>
  <si>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</si>
  <si>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Finance Cost</t>
  </si>
  <si>
    <t>Pretax Income</t>
  </si>
  <si>
    <t>Tax Expense</t>
  </si>
  <si>
    <t>Net Income</t>
  </si>
  <si>
    <t xml:space="preserve">Minority Interest </t>
  </si>
  <si>
    <t>Net Income to Group</t>
  </si>
  <si>
    <t>DTC</t>
  </si>
  <si>
    <t>Wholesale</t>
  </si>
  <si>
    <t>Other</t>
  </si>
  <si>
    <t>Canada</t>
  </si>
  <si>
    <t>US</t>
  </si>
  <si>
    <t>China</t>
  </si>
  <si>
    <t>Asia Pacific (excl. China)</t>
  </si>
  <si>
    <t>EMEA</t>
  </si>
  <si>
    <t>Canada Growth</t>
  </si>
  <si>
    <t>US Growth</t>
  </si>
  <si>
    <t>China Growth</t>
  </si>
  <si>
    <t>Asia Pacific Growth</t>
  </si>
  <si>
    <t>EMEA Growth</t>
  </si>
  <si>
    <t>Retail Growth</t>
  </si>
  <si>
    <t>Wholesale Growth</t>
  </si>
  <si>
    <t xml:space="preserve">Other Growth </t>
  </si>
  <si>
    <t xml:space="preserve">Revenue Growth </t>
  </si>
  <si>
    <t>Gross Margin</t>
  </si>
  <si>
    <t xml:space="preserve">Operating Margin </t>
  </si>
  <si>
    <t>Tax Rate</t>
  </si>
  <si>
    <t>Price</t>
  </si>
  <si>
    <t>EPS</t>
  </si>
  <si>
    <t>FY20</t>
  </si>
  <si>
    <t>FY21</t>
  </si>
  <si>
    <t>FY22</t>
  </si>
  <si>
    <t>FY23</t>
  </si>
  <si>
    <t>FY24</t>
  </si>
  <si>
    <t>FY25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</si>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</sst>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  <xf numFmtId="9" fontId="2" fillId="0" borderId="0" xfId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anadagoos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9E2F-FFCD-4B29-9E06-AE64921D75BD}">
  <dimension ref="A1:K7"/>
  <sheetViews>
    <sheetView tabSelected="1" zoomScale="200" zoomScaleNormal="200" workbookViewId="0">
      <selection activeCell="A3" sqref="A3"/>
    </sheetView>
  </sheetViews>
  <sheetFormatPr defaultRowHeight="15" x14ac:dyDescent="0.25"/>
  <cols>
    <col min="1" max="1" width="4.5703125" customWidth="1"/>
  </cols>
  <sheetData>
    <row r="1" spans="1:11" x14ac:dyDescent="0.25">
      <c r="A1" s="1" t="s">
        <v>0</v>
      </c>
    </row>
    <row r="2" spans="1:11" x14ac:dyDescent="0.25">
      <c r="A2" t="s">
        <v>8</v>
      </c>
      <c r="I2" t="s">
        <v>49</v>
      </c>
      <c r="J2">
        <v>15.34</v>
      </c>
    </row>
    <row r="3" spans="1:11" x14ac:dyDescent="0.25">
      <c r="I3" t="s">
        <v>3</v>
      </c>
      <c r="J3" s="2">
        <v>96.913707000000002</v>
      </c>
      <c r="K3" s="5" t="s">
        <v>57</v>
      </c>
    </row>
    <row r="4" spans="1:11" x14ac:dyDescent="0.25">
      <c r="B4" t="s">
        <v>1</v>
      </c>
      <c r="I4" t="s">
        <v>4</v>
      </c>
      <c r="J4" s="2">
        <f>+J2*J3</f>
        <v>1486.6562653799999</v>
      </c>
    </row>
    <row r="5" spans="1:11" x14ac:dyDescent="0.25">
      <c r="B5" s="4" t="s">
        <v>2</v>
      </c>
      <c r="I5" t="s">
        <v>5</v>
      </c>
      <c r="J5" s="2">
        <v>180.5</v>
      </c>
      <c r="K5" s="5" t="s">
        <v>57</v>
      </c>
    </row>
    <row r="6" spans="1:11" x14ac:dyDescent="0.25">
      <c r="I6" t="s">
        <v>6</v>
      </c>
      <c r="J6" s="2">
        <f>12.6+388.6</f>
        <v>401.20000000000005</v>
      </c>
      <c r="K6" s="5" t="s">
        <v>57</v>
      </c>
    </row>
    <row r="7" spans="1:11" x14ac:dyDescent="0.25">
      <c r="I7" t="s">
        <v>7</v>
      </c>
      <c r="J7" s="2">
        <f>+J4-J5+J6</f>
        <v>1707.35626538</v>
      </c>
    </row>
  </sheetData>
  <hyperlinks>
    <hyperlink ref="B5" r:id="rId1" xr:uid="{CFD46E8E-6424-4159-8A68-0765C27C93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1F42-A827-47D5-BA17-D632665DB75E}">
  <dimension ref="A1:IU297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24" sqref="K24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255" x14ac:dyDescent="0.25">
      <c r="A1" s="4" t="s">
        <v>10</v>
      </c>
    </row>
    <row r="2" spans="1:255" x14ac:dyDescent="0.25">
      <c r="C2" s="5" t="s">
        <v>11</v>
      </c>
      <c r="D2" s="5" t="s">
        <v>12</v>
      </c>
      <c r="E2" s="5" t="s">
        <v>9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58</v>
      </c>
      <c r="L2" s="5" t="s">
        <v>59</v>
      </c>
      <c r="M2" s="5" t="s">
        <v>60</v>
      </c>
      <c r="N2" s="5" t="s">
        <v>61</v>
      </c>
      <c r="P2" s="5" t="s">
        <v>51</v>
      </c>
      <c r="Q2" s="5" t="s">
        <v>52</v>
      </c>
      <c r="R2" s="5" t="s">
        <v>53</v>
      </c>
      <c r="S2" s="5" t="s">
        <v>54</v>
      </c>
      <c r="T2" s="5" t="s">
        <v>55</v>
      </c>
      <c r="U2" s="5" t="s">
        <v>56</v>
      </c>
    </row>
    <row r="3" spans="1:255" x14ac:dyDescent="0.25">
      <c r="B3" t="s">
        <v>32</v>
      </c>
      <c r="C3" s="9">
        <v>23.5</v>
      </c>
      <c r="D3" s="9">
        <v>57.9</v>
      </c>
      <c r="E3" s="9">
        <v>94.9</v>
      </c>
      <c r="F3" s="9">
        <v>70</v>
      </c>
      <c r="G3" s="9">
        <v>21.9</v>
      </c>
      <c r="H3" s="9">
        <v>57.7</v>
      </c>
      <c r="I3" s="9">
        <v>91.1</v>
      </c>
      <c r="J3" s="9">
        <v>69.900000000000006</v>
      </c>
      <c r="K3" s="9">
        <v>24.4</v>
      </c>
      <c r="L3" s="9"/>
      <c r="M3" s="9"/>
      <c r="N3" s="9"/>
      <c r="O3" s="9"/>
      <c r="P3" s="9"/>
      <c r="Q3" s="9"/>
      <c r="R3" s="9"/>
      <c r="S3" s="9"/>
      <c r="T3" s="9">
        <f t="shared" ref="T3:T10" si="0">+SUM(C3:F3)</f>
        <v>246.3</v>
      </c>
      <c r="U3" s="9">
        <f t="shared" ref="U3:U10" si="1">+SUM(G3:J3)</f>
        <v>240.6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</row>
    <row r="4" spans="1:255" x14ac:dyDescent="0.25">
      <c r="B4" t="s">
        <v>33</v>
      </c>
      <c r="C4" s="9">
        <v>18.100000000000001</v>
      </c>
      <c r="D4" s="9">
        <v>66.2</v>
      </c>
      <c r="E4" s="9">
        <v>157.5</v>
      </c>
      <c r="F4" s="9">
        <v>82.8</v>
      </c>
      <c r="G4" s="9">
        <v>18.5</v>
      </c>
      <c r="H4" s="9">
        <v>63.4</v>
      </c>
      <c r="I4" s="9">
        <v>161.5</v>
      </c>
      <c r="J4" s="9">
        <v>95.5</v>
      </c>
      <c r="K4" s="9">
        <v>26.9</v>
      </c>
      <c r="L4" s="9"/>
      <c r="M4" s="9"/>
      <c r="N4" s="9"/>
      <c r="O4" s="9"/>
      <c r="P4" s="9"/>
      <c r="Q4" s="9"/>
      <c r="R4" s="9"/>
      <c r="S4" s="9"/>
      <c r="T4" s="9">
        <f t="shared" si="0"/>
        <v>324.60000000000002</v>
      </c>
      <c r="U4" s="9">
        <f t="shared" si="1"/>
        <v>338.9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</row>
    <row r="5" spans="1:255" x14ac:dyDescent="0.25">
      <c r="B5" t="s">
        <v>34</v>
      </c>
      <c r="C5" s="9">
        <v>19.5</v>
      </c>
      <c r="D5" s="9">
        <v>43.9</v>
      </c>
      <c r="E5" s="9">
        <v>230.5</v>
      </c>
      <c r="F5" s="9">
        <v>128.4</v>
      </c>
      <c r="G5" s="9">
        <v>21.9</v>
      </c>
      <c r="H5" s="9">
        <v>46.4</v>
      </c>
      <c r="I5" s="9">
        <v>219.6</v>
      </c>
      <c r="J5" s="9">
        <v>138.6</v>
      </c>
      <c r="K5" s="9">
        <v>26</v>
      </c>
      <c r="L5" s="9"/>
      <c r="M5" s="9"/>
      <c r="N5" s="9"/>
      <c r="O5" s="9"/>
      <c r="P5" s="9"/>
      <c r="Q5" s="9"/>
      <c r="R5" s="9"/>
      <c r="S5" s="9"/>
      <c r="T5" s="9">
        <f t="shared" si="0"/>
        <v>422.29999999999995</v>
      </c>
      <c r="U5" s="9">
        <f t="shared" si="1"/>
        <v>426.5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</row>
    <row r="6" spans="1:255" x14ac:dyDescent="0.25">
      <c r="B6" t="s">
        <v>35</v>
      </c>
      <c r="C6" s="9">
        <v>5</v>
      </c>
      <c r="D6" s="9">
        <v>19.899999999999999</v>
      </c>
      <c r="E6" s="9">
        <v>40.200000000000003</v>
      </c>
      <c r="F6" s="9">
        <v>19.5</v>
      </c>
      <c r="G6" s="9">
        <v>8.9</v>
      </c>
      <c r="H6" s="9">
        <v>19.7</v>
      </c>
      <c r="I6" s="9">
        <v>50.9</v>
      </c>
      <c r="J6" s="9">
        <v>31.7</v>
      </c>
      <c r="K6" s="9">
        <v>13</v>
      </c>
      <c r="L6" s="9"/>
      <c r="M6" s="9"/>
      <c r="N6" s="9"/>
      <c r="O6" s="9"/>
      <c r="P6" s="9"/>
      <c r="Q6" s="9"/>
      <c r="R6" s="9"/>
      <c r="S6" s="9"/>
      <c r="T6" s="9">
        <f t="shared" si="0"/>
        <v>84.6</v>
      </c>
      <c r="U6" s="9">
        <f t="shared" si="1"/>
        <v>111.2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</row>
    <row r="7" spans="1:255" x14ac:dyDescent="0.25">
      <c r="B7" t="s">
        <v>36</v>
      </c>
      <c r="C7" s="9">
        <v>18.7</v>
      </c>
      <c r="D7" s="9">
        <v>93.2</v>
      </c>
      <c r="E7" s="9">
        <v>86.8</v>
      </c>
      <c r="F7" s="9">
        <v>57.4</v>
      </c>
      <c r="G7" s="9">
        <v>16.899999999999999</v>
      </c>
      <c r="H7" s="9">
        <v>80.599999999999994</v>
      </c>
      <c r="I7" s="9">
        <v>84.8</v>
      </c>
      <c r="J7" s="9">
        <v>48.8</v>
      </c>
      <c r="K7" s="9">
        <v>17.5</v>
      </c>
      <c r="L7" s="9"/>
      <c r="M7" s="9"/>
      <c r="N7" s="9"/>
      <c r="O7" s="9"/>
      <c r="P7" s="9"/>
      <c r="Q7" s="9"/>
      <c r="R7" s="9"/>
      <c r="S7" s="9"/>
      <c r="T7" s="9">
        <f t="shared" si="0"/>
        <v>256.09999999999997</v>
      </c>
      <c r="U7" s="9">
        <f t="shared" si="1"/>
        <v>231.10000000000002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</row>
    <row r="8" spans="1:255" x14ac:dyDescent="0.25">
      <c r="B8" t="s">
        <v>29</v>
      </c>
      <c r="C8" s="9">
        <v>55.8</v>
      </c>
      <c r="D8" s="9">
        <v>109.4</v>
      </c>
      <c r="E8" s="9">
        <v>514</v>
      </c>
      <c r="F8" s="9">
        <v>271.5</v>
      </c>
      <c r="G8" s="9">
        <v>63.1</v>
      </c>
      <c r="H8" s="9">
        <v>103.9</v>
      </c>
      <c r="I8" s="9">
        <v>517.79999999999995</v>
      </c>
      <c r="J8" s="9">
        <v>314.10000000000002</v>
      </c>
      <c r="K8" s="9">
        <v>71.8</v>
      </c>
      <c r="L8" s="9"/>
      <c r="M8" s="9"/>
      <c r="N8" s="9"/>
      <c r="O8" s="9"/>
      <c r="P8" s="9"/>
      <c r="Q8" s="9"/>
      <c r="R8" s="9"/>
      <c r="S8" s="9"/>
      <c r="T8" s="9">
        <f t="shared" si="0"/>
        <v>950.7</v>
      </c>
      <c r="U8" s="9">
        <f t="shared" si="1"/>
        <v>998.9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</row>
    <row r="9" spans="1:255" x14ac:dyDescent="0.25">
      <c r="B9" t="s">
        <v>30</v>
      </c>
      <c r="C9" s="9">
        <v>27.1</v>
      </c>
      <c r="D9" s="9">
        <v>162</v>
      </c>
      <c r="E9" s="9">
        <v>81.8</v>
      </c>
      <c r="F9" s="9">
        <v>41.4</v>
      </c>
      <c r="G9" s="9">
        <v>16</v>
      </c>
      <c r="H9" s="9">
        <v>137.30000000000001</v>
      </c>
      <c r="I9" s="9">
        <v>75.8</v>
      </c>
      <c r="J9" s="9">
        <v>31.8</v>
      </c>
      <c r="K9" s="9">
        <v>17.899999999999999</v>
      </c>
      <c r="L9" s="9"/>
      <c r="M9" s="9"/>
      <c r="N9" s="9"/>
      <c r="O9" s="9"/>
      <c r="P9" s="9"/>
      <c r="Q9" s="9"/>
      <c r="R9" s="9"/>
      <c r="S9" s="9"/>
      <c r="T9" s="9">
        <f t="shared" si="0"/>
        <v>312.29999999999995</v>
      </c>
      <c r="U9" s="9">
        <f t="shared" si="1"/>
        <v>260.90000000000003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</row>
    <row r="10" spans="1:255" x14ac:dyDescent="0.25">
      <c r="B10" t="s">
        <v>31</v>
      </c>
      <c r="C10" s="9">
        <v>1.9</v>
      </c>
      <c r="D10" s="9">
        <v>9.6999999999999993</v>
      </c>
      <c r="E10" s="9">
        <v>14.1</v>
      </c>
      <c r="F10" s="9">
        <v>45.1</v>
      </c>
      <c r="G10" s="9">
        <v>9</v>
      </c>
      <c r="H10" s="9">
        <v>26.6</v>
      </c>
      <c r="I10" s="9">
        <v>14.4</v>
      </c>
      <c r="J10" s="9">
        <v>38.700000000000003</v>
      </c>
      <c r="K10" s="9">
        <v>11.8</v>
      </c>
      <c r="L10" s="9"/>
      <c r="M10" s="9"/>
      <c r="N10" s="9"/>
      <c r="O10" s="9"/>
      <c r="P10" s="9"/>
      <c r="Q10" s="9"/>
      <c r="R10" s="9"/>
      <c r="S10" s="9"/>
      <c r="T10" s="9">
        <f t="shared" si="0"/>
        <v>70.8</v>
      </c>
      <c r="U10" s="9">
        <f t="shared" si="1"/>
        <v>88.7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</row>
    <row r="11" spans="1:255" x14ac:dyDescent="0.25">
      <c r="B11" s="1" t="s">
        <v>18</v>
      </c>
      <c r="C11" s="10">
        <v>84.8</v>
      </c>
      <c r="D11" s="10">
        <v>281.10000000000002</v>
      </c>
      <c r="E11" s="10">
        <v>609.9</v>
      </c>
      <c r="F11" s="10">
        <v>358</v>
      </c>
      <c r="G11" s="10">
        <v>88.1</v>
      </c>
      <c r="H11" s="10">
        <v>267.8</v>
      </c>
      <c r="I11" s="10">
        <v>607.9</v>
      </c>
      <c r="J11" s="10">
        <v>384.6</v>
      </c>
      <c r="K11" s="10">
        <v>107.8</v>
      </c>
      <c r="L11" s="10"/>
      <c r="M11" s="10"/>
      <c r="N11" s="10"/>
      <c r="O11" s="9"/>
      <c r="P11" s="9"/>
      <c r="Q11" s="9"/>
      <c r="R11" s="9"/>
      <c r="S11" s="9"/>
      <c r="T11" s="10">
        <f>+SUM(C11:F11)</f>
        <v>1333.8</v>
      </c>
      <c r="U11" s="10">
        <f>+SUM(G11:J11)</f>
        <v>1348.4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</row>
    <row r="12" spans="1:255" x14ac:dyDescent="0.25">
      <c r="B12" t="s">
        <v>19</v>
      </c>
      <c r="C12" s="9">
        <v>29.6</v>
      </c>
      <c r="D12" s="9">
        <v>101.6</v>
      </c>
      <c r="E12" s="9">
        <v>160.19999999999999</v>
      </c>
      <c r="F12" s="9">
        <v>125</v>
      </c>
      <c r="G12" s="9">
        <v>35.5</v>
      </c>
      <c r="H12" s="9">
        <v>103.7</v>
      </c>
      <c r="I12" s="9">
        <v>155.9</v>
      </c>
      <c r="J12" s="9">
        <v>110.2</v>
      </c>
      <c r="K12" s="9">
        <v>41.6</v>
      </c>
      <c r="L12" s="9"/>
      <c r="M12" s="9"/>
      <c r="N12" s="9"/>
      <c r="O12" s="9"/>
      <c r="P12" s="9"/>
      <c r="Q12" s="9"/>
      <c r="R12" s="9"/>
      <c r="S12" s="9"/>
      <c r="T12" s="9">
        <f>+SUM(C12:F12)</f>
        <v>416.4</v>
      </c>
      <c r="U12" s="9">
        <f>+SUM(G12:J12)</f>
        <v>405.3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</row>
    <row r="13" spans="1:255" x14ac:dyDescent="0.25">
      <c r="B13" t="s">
        <v>20</v>
      </c>
      <c r="C13" s="9">
        <f t="shared" ref="C13:F13" si="2">+C11-C12</f>
        <v>55.199999999999996</v>
      </c>
      <c r="D13" s="9">
        <f t="shared" si="2"/>
        <v>179.50000000000003</v>
      </c>
      <c r="E13" s="9">
        <f t="shared" si="2"/>
        <v>449.7</v>
      </c>
      <c r="F13" s="9">
        <f t="shared" si="2"/>
        <v>233</v>
      </c>
      <c r="G13" s="9">
        <f t="shared" ref="G13" si="3">+G11-G12</f>
        <v>52.599999999999994</v>
      </c>
      <c r="H13" s="9">
        <f>+H11-H12</f>
        <v>164.10000000000002</v>
      </c>
      <c r="I13" s="9">
        <f t="shared" ref="I13:K13" si="4">+I11-I12</f>
        <v>452</v>
      </c>
      <c r="J13" s="9">
        <f t="shared" si="4"/>
        <v>274.40000000000003</v>
      </c>
      <c r="K13" s="9">
        <f t="shared" si="4"/>
        <v>66.199999999999989</v>
      </c>
      <c r="L13" s="9"/>
      <c r="M13" s="9"/>
      <c r="N13" s="9"/>
      <c r="O13" s="9"/>
      <c r="P13" s="9"/>
      <c r="Q13" s="9"/>
      <c r="R13" s="9"/>
      <c r="S13" s="9"/>
      <c r="T13" s="9">
        <f>+T11-T12</f>
        <v>917.4</v>
      </c>
      <c r="U13" s="9">
        <f>+U11-U12</f>
        <v>943.10000000000014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</row>
    <row r="14" spans="1:255" x14ac:dyDescent="0.25">
      <c r="B14" t="s">
        <v>21</v>
      </c>
      <c r="C14" s="9">
        <v>154.9</v>
      </c>
      <c r="D14" s="9">
        <v>177.2</v>
      </c>
      <c r="E14" s="9">
        <v>250.9</v>
      </c>
      <c r="F14" s="9">
        <v>209.9</v>
      </c>
      <c r="G14" s="9">
        <v>149.5</v>
      </c>
      <c r="H14" s="9">
        <v>162.5</v>
      </c>
      <c r="I14" s="9">
        <v>247.7</v>
      </c>
      <c r="J14" s="9">
        <v>219.3</v>
      </c>
      <c r="K14" s="9">
        <v>224.9</v>
      </c>
      <c r="L14" s="9"/>
      <c r="M14" s="9"/>
      <c r="N14" s="9"/>
      <c r="O14" s="9"/>
      <c r="P14" s="9"/>
      <c r="Q14" s="9"/>
      <c r="R14" s="9"/>
      <c r="S14" s="9"/>
      <c r="T14" s="9">
        <f>+SUM(C14:F14)</f>
        <v>792.9</v>
      </c>
      <c r="U14" s="9">
        <f>+SUM(G14:J14)</f>
        <v>779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</row>
    <row r="15" spans="1:255" x14ac:dyDescent="0.25">
      <c r="B15" t="s">
        <v>22</v>
      </c>
      <c r="C15" s="9">
        <f t="shared" ref="C15:F15" si="5">+C13-C14</f>
        <v>-99.700000000000017</v>
      </c>
      <c r="D15" s="9">
        <f t="shared" si="5"/>
        <v>2.3000000000000398</v>
      </c>
      <c r="E15" s="9">
        <f t="shared" si="5"/>
        <v>198.79999999999998</v>
      </c>
      <c r="F15" s="9">
        <f t="shared" si="5"/>
        <v>23.099999999999994</v>
      </c>
      <c r="G15" s="9">
        <f t="shared" ref="G15" si="6">+G13-G14</f>
        <v>-96.9</v>
      </c>
      <c r="H15" s="9">
        <f>+H13-H14</f>
        <v>1.6000000000000227</v>
      </c>
      <c r="I15" s="9">
        <f t="shared" ref="I15:K15" si="7">+I13-I14</f>
        <v>204.3</v>
      </c>
      <c r="J15" s="9">
        <f t="shared" si="7"/>
        <v>55.100000000000023</v>
      </c>
      <c r="K15" s="9">
        <f t="shared" si="7"/>
        <v>-158.70000000000002</v>
      </c>
      <c r="L15" s="9"/>
      <c r="M15" s="9"/>
      <c r="N15" s="9"/>
      <c r="O15" s="9"/>
      <c r="P15" s="9"/>
      <c r="Q15" s="9"/>
      <c r="R15" s="9"/>
      <c r="S15" s="9"/>
      <c r="T15" s="9">
        <f>+T13-T14</f>
        <v>124.5</v>
      </c>
      <c r="U15" s="9">
        <f>+U13-U14</f>
        <v>164.10000000000014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</row>
    <row r="16" spans="1:255" x14ac:dyDescent="0.25">
      <c r="B16" t="s">
        <v>23</v>
      </c>
      <c r="C16" s="9">
        <v>14.5</v>
      </c>
      <c r="D16" s="9">
        <v>13.6</v>
      </c>
      <c r="E16" s="9">
        <v>14.8</v>
      </c>
      <c r="F16" s="9">
        <v>5.9</v>
      </c>
      <c r="G16" s="9">
        <v>3.2</v>
      </c>
      <c r="H16" s="9">
        <v>8.5</v>
      </c>
      <c r="I16" s="9">
        <v>14.3</v>
      </c>
      <c r="J16" s="9">
        <v>10</v>
      </c>
      <c r="K16" s="9">
        <v>5.4</v>
      </c>
      <c r="L16" s="9"/>
      <c r="M16" s="9"/>
      <c r="N16" s="9"/>
      <c r="O16" s="9"/>
      <c r="P16" s="9"/>
      <c r="Q16" s="9"/>
      <c r="R16" s="9"/>
      <c r="S16" s="9"/>
      <c r="T16" s="9">
        <f>+SUM(C16:F16)</f>
        <v>48.800000000000004</v>
      </c>
      <c r="U16" s="9">
        <f>+SUM(G16:J16)</f>
        <v>36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</row>
    <row r="17" spans="2:255" x14ac:dyDescent="0.25">
      <c r="B17" t="s">
        <v>24</v>
      </c>
      <c r="C17" s="9">
        <f t="shared" ref="C17:F17" si="8">+C15-C16</f>
        <v>-114.20000000000002</v>
      </c>
      <c r="D17" s="9">
        <f t="shared" si="8"/>
        <v>-11.29999999999996</v>
      </c>
      <c r="E17" s="9">
        <f t="shared" si="8"/>
        <v>183.99999999999997</v>
      </c>
      <c r="F17" s="9">
        <f t="shared" si="8"/>
        <v>17.199999999999996</v>
      </c>
      <c r="G17" s="9">
        <f t="shared" ref="G17" si="9">+G15-G16</f>
        <v>-100.10000000000001</v>
      </c>
      <c r="H17" s="9">
        <f>+H15-H16</f>
        <v>-6.8999999999999773</v>
      </c>
      <c r="I17" s="9">
        <f t="shared" ref="I17:K17" si="10">+I15-I16</f>
        <v>190</v>
      </c>
      <c r="J17" s="9">
        <f t="shared" si="10"/>
        <v>45.100000000000023</v>
      </c>
      <c r="K17" s="9">
        <f t="shared" si="10"/>
        <v>-164.10000000000002</v>
      </c>
      <c r="L17" s="9"/>
      <c r="M17" s="9"/>
      <c r="N17" s="9"/>
      <c r="O17" s="9"/>
      <c r="P17" s="9"/>
      <c r="Q17" s="9"/>
      <c r="R17" s="9"/>
      <c r="S17" s="9"/>
      <c r="T17" s="9">
        <f>+T15-T16</f>
        <v>75.699999999999989</v>
      </c>
      <c r="U17" s="9">
        <f>+U15-U16</f>
        <v>128.10000000000014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</row>
    <row r="18" spans="2:255" x14ac:dyDescent="0.25">
      <c r="B18" t="s">
        <v>25</v>
      </c>
      <c r="C18" s="9">
        <v>-29.2</v>
      </c>
      <c r="D18" s="9">
        <v>-15.4</v>
      </c>
      <c r="E18" s="9">
        <v>52.6</v>
      </c>
      <c r="F18" s="9">
        <v>9.6</v>
      </c>
      <c r="G18" s="9">
        <v>-26.1</v>
      </c>
      <c r="H18" s="9">
        <v>-13.2</v>
      </c>
      <c r="I18" s="9">
        <v>46.4</v>
      </c>
      <c r="J18" s="9">
        <v>17.399999999999999</v>
      </c>
      <c r="K18" s="9">
        <v>-38.6</v>
      </c>
      <c r="L18" s="9"/>
      <c r="M18" s="9"/>
      <c r="N18" s="9"/>
      <c r="O18" s="9"/>
      <c r="P18" s="9"/>
      <c r="Q18" s="9"/>
      <c r="R18" s="9"/>
      <c r="S18" s="9"/>
      <c r="T18" s="9">
        <f>+SUM(C18:F18)</f>
        <v>17.600000000000001</v>
      </c>
      <c r="U18" s="9">
        <f>+SUM(G18:J18)</f>
        <v>24.5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</row>
    <row r="19" spans="2:255" x14ac:dyDescent="0.25">
      <c r="B19" t="s">
        <v>26</v>
      </c>
      <c r="C19" s="9">
        <f t="shared" ref="C19:F19" si="11">+C17-C18</f>
        <v>-85.000000000000014</v>
      </c>
      <c r="D19" s="9">
        <f t="shared" si="11"/>
        <v>4.1000000000000405</v>
      </c>
      <c r="E19" s="9">
        <f t="shared" si="11"/>
        <v>131.39999999999998</v>
      </c>
      <c r="F19" s="9">
        <f t="shared" si="11"/>
        <v>7.5999999999999961</v>
      </c>
      <c r="G19" s="9">
        <f t="shared" ref="G19" si="12">+G17-G18</f>
        <v>-74</v>
      </c>
      <c r="H19" s="9">
        <f>+H17-H18</f>
        <v>6.300000000000022</v>
      </c>
      <c r="I19" s="9">
        <f t="shared" ref="I19:K19" si="13">+I17-I18</f>
        <v>143.6</v>
      </c>
      <c r="J19" s="9">
        <f t="shared" si="13"/>
        <v>27.700000000000024</v>
      </c>
      <c r="K19" s="9">
        <f t="shared" si="13"/>
        <v>-125.50000000000003</v>
      </c>
      <c r="L19" s="9"/>
      <c r="M19" s="9"/>
      <c r="N19" s="9"/>
      <c r="O19" s="9"/>
      <c r="P19" s="9"/>
      <c r="Q19" s="9"/>
      <c r="R19" s="9"/>
      <c r="S19" s="9"/>
      <c r="T19" s="9">
        <f>+T17-T18</f>
        <v>58.099999999999987</v>
      </c>
      <c r="U19" s="9">
        <f>+U17-U18</f>
        <v>103.60000000000014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</row>
    <row r="20" spans="2:255" x14ac:dyDescent="0.25">
      <c r="B20" t="s">
        <v>27</v>
      </c>
      <c r="C20" s="9">
        <v>-3.9</v>
      </c>
      <c r="D20" s="9">
        <v>0.2</v>
      </c>
      <c r="E20" s="9">
        <v>0.8</v>
      </c>
      <c r="F20" s="9">
        <v>2.6</v>
      </c>
      <c r="G20" s="9">
        <v>3.4</v>
      </c>
      <c r="H20" s="9">
        <v>0.9</v>
      </c>
      <c r="I20" s="9">
        <v>3.9</v>
      </c>
      <c r="J20" s="9">
        <v>0.6</v>
      </c>
      <c r="K20" s="9">
        <v>-0.03</v>
      </c>
      <c r="L20" s="9"/>
      <c r="M20" s="9"/>
      <c r="N20" s="9"/>
      <c r="O20" s="9"/>
      <c r="P20" s="9"/>
      <c r="Q20" s="9"/>
      <c r="R20" s="9"/>
      <c r="S20" s="9"/>
      <c r="T20" s="9">
        <f>+SUM(C20:F20)</f>
        <v>-0.29999999999999938</v>
      </c>
      <c r="U20" s="9">
        <f>+SUM(G20:J20)</f>
        <v>8.7999999999999989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</row>
    <row r="21" spans="2:255" x14ac:dyDescent="0.25">
      <c r="B21" t="s">
        <v>28</v>
      </c>
      <c r="C21" s="9">
        <f t="shared" ref="C21:F21" si="14">+C19-C20</f>
        <v>-81.100000000000009</v>
      </c>
      <c r="D21" s="9">
        <f t="shared" si="14"/>
        <v>3.9000000000000403</v>
      </c>
      <c r="E21" s="9">
        <f t="shared" si="14"/>
        <v>130.59999999999997</v>
      </c>
      <c r="F21" s="9">
        <f t="shared" si="14"/>
        <v>4.9999999999999964</v>
      </c>
      <c r="G21" s="9">
        <f t="shared" ref="G21" si="15">+G19-G20</f>
        <v>-77.400000000000006</v>
      </c>
      <c r="H21" s="9">
        <f>+H19-H20</f>
        <v>5.4000000000000217</v>
      </c>
      <c r="I21" s="9">
        <f t="shared" ref="I21:K21" si="16">+I19-I20</f>
        <v>139.69999999999999</v>
      </c>
      <c r="J21" s="9">
        <f t="shared" si="16"/>
        <v>27.100000000000023</v>
      </c>
      <c r="K21" s="9">
        <f t="shared" si="16"/>
        <v>-125.47000000000003</v>
      </c>
      <c r="L21" s="9"/>
      <c r="M21" s="9"/>
      <c r="N21" s="9"/>
      <c r="O21" s="9"/>
      <c r="P21" s="9"/>
      <c r="Q21" s="9"/>
      <c r="R21" s="9"/>
      <c r="S21" s="9"/>
      <c r="T21" s="9">
        <f>+T19-T20</f>
        <v>58.399999999999984</v>
      </c>
      <c r="U21" s="9">
        <f>+U19-U20</f>
        <v>94.800000000000139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</row>
    <row r="22" spans="2:25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</row>
    <row r="23" spans="2:255" x14ac:dyDescent="0.25">
      <c r="B23" t="s">
        <v>50</v>
      </c>
      <c r="C23" s="11">
        <f t="shared" ref="C23:H23" si="17">+C21/C24</f>
        <v>-0.78198249088170813</v>
      </c>
      <c r="D23" s="11">
        <f t="shared" si="17"/>
        <v>3.8060491608242659E-2</v>
      </c>
      <c r="E23" s="11">
        <f t="shared" si="17"/>
        <v>1.3026980122673653</v>
      </c>
      <c r="F23" s="11">
        <f t="shared" si="17"/>
        <v>5.0324169174638694E-2</v>
      </c>
      <c r="G23" s="11">
        <f t="shared" si="17"/>
        <v>-0.80114499559965413</v>
      </c>
      <c r="H23" s="11">
        <f t="shared" si="17"/>
        <v>5.5828423869616534E-2</v>
      </c>
      <c r="I23" s="11">
        <f>+I21/I24</f>
        <v>1.443196950877119</v>
      </c>
      <c r="J23" s="11">
        <f t="shared" ref="J23:K23" si="18">+J21/J24</f>
        <v>0.27989967321558246</v>
      </c>
      <c r="K23" s="11">
        <f t="shared" si="18"/>
        <v>-1.2946569054468222</v>
      </c>
      <c r="L23" s="11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</row>
    <row r="24" spans="2:255" x14ac:dyDescent="0.25">
      <c r="B24" t="s">
        <v>3</v>
      </c>
      <c r="C24" s="2">
        <v>103.710762</v>
      </c>
      <c r="D24" s="2">
        <v>102.468461</v>
      </c>
      <c r="E24" s="2">
        <v>100.253473</v>
      </c>
      <c r="F24" s="2">
        <v>99.355838000000006</v>
      </c>
      <c r="G24" s="2">
        <v>96.611725000000007</v>
      </c>
      <c r="H24" s="2">
        <v>96.724923000000004</v>
      </c>
      <c r="I24" s="2">
        <v>96.798985000000002</v>
      </c>
      <c r="J24" s="2">
        <v>96.820406000000006</v>
      </c>
      <c r="K24" s="2">
        <v>96.913707000000002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</row>
    <row r="25" spans="2:25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</row>
    <row r="26" spans="2:255" x14ac:dyDescent="0.25">
      <c r="B26" t="s">
        <v>37</v>
      </c>
      <c r="C26" s="2"/>
      <c r="D26" s="2"/>
      <c r="E26" s="2"/>
      <c r="F26" s="2"/>
      <c r="G26" s="7">
        <f t="shared" ref="G26:G34" si="19">+G3/C3-1</f>
        <v>-6.8085106382978822E-2</v>
      </c>
      <c r="H26" s="7">
        <f>+H3/D3-1</f>
        <v>-3.4542314335059832E-3</v>
      </c>
      <c r="I26" s="7">
        <f t="shared" ref="I26:K34" si="20">+I3/E3-1</f>
        <v>-4.0042149631190793E-2</v>
      </c>
      <c r="J26" s="7">
        <f t="shared" si="20"/>
        <v>-1.4285714285713347E-3</v>
      </c>
      <c r="K26" s="7">
        <f t="shared" si="20"/>
        <v>0.11415525114155245</v>
      </c>
      <c r="L26" s="7"/>
      <c r="M26" s="7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</row>
    <row r="27" spans="2:255" x14ac:dyDescent="0.25">
      <c r="B27" t="s">
        <v>38</v>
      </c>
      <c r="C27" s="2"/>
      <c r="D27" s="2"/>
      <c r="E27" s="2"/>
      <c r="F27" s="2"/>
      <c r="G27" s="7">
        <f t="shared" si="19"/>
        <v>2.2099447513812098E-2</v>
      </c>
      <c r="H27" s="7">
        <f t="shared" ref="H27:H34" si="21">+H4/D4-1</f>
        <v>-4.2296072507552962E-2</v>
      </c>
      <c r="I27" s="7">
        <f t="shared" si="20"/>
        <v>2.5396825396825307E-2</v>
      </c>
      <c r="J27" s="7">
        <f t="shared" si="20"/>
        <v>0.15338164251207731</v>
      </c>
      <c r="K27" s="7">
        <f t="shared" si="20"/>
        <v>0.45405405405405408</v>
      </c>
      <c r="L27" s="7"/>
      <c r="M27" s="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</row>
    <row r="28" spans="2:255" x14ac:dyDescent="0.25">
      <c r="B28" t="s">
        <v>39</v>
      </c>
      <c r="C28" s="2"/>
      <c r="D28" s="2"/>
      <c r="E28" s="2"/>
      <c r="F28" s="2"/>
      <c r="G28" s="7">
        <f t="shared" si="19"/>
        <v>0.12307692307692308</v>
      </c>
      <c r="H28" s="7">
        <f t="shared" si="21"/>
        <v>5.6947608200455635E-2</v>
      </c>
      <c r="I28" s="7">
        <f t="shared" si="20"/>
        <v>-4.7288503253796077E-2</v>
      </c>
      <c r="J28" s="7">
        <f t="shared" si="20"/>
        <v>7.943925233644844E-2</v>
      </c>
      <c r="K28" s="7">
        <f t="shared" si="20"/>
        <v>0.18721461187214627</v>
      </c>
      <c r="L28" s="7"/>
      <c r="M28" s="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</row>
    <row r="29" spans="2:255" x14ac:dyDescent="0.25">
      <c r="B29" t="s">
        <v>40</v>
      </c>
      <c r="C29" s="2"/>
      <c r="D29" s="2"/>
      <c r="E29" s="2"/>
      <c r="F29" s="2"/>
      <c r="G29" s="7">
        <f t="shared" si="19"/>
        <v>0.78</v>
      </c>
      <c r="H29" s="7">
        <f t="shared" si="21"/>
        <v>-1.005025125628134E-2</v>
      </c>
      <c r="I29" s="7">
        <f t="shared" si="20"/>
        <v>0.26616915422885556</v>
      </c>
      <c r="J29" s="7">
        <f t="shared" si="20"/>
        <v>0.62564102564102564</v>
      </c>
      <c r="K29" s="7">
        <f t="shared" si="20"/>
        <v>0.4606741573033708</v>
      </c>
      <c r="L29" s="7"/>
      <c r="M29" s="7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</row>
    <row r="30" spans="2:255" x14ac:dyDescent="0.25">
      <c r="B30" t="s">
        <v>41</v>
      </c>
      <c r="C30" s="2"/>
      <c r="D30" s="2"/>
      <c r="E30" s="2"/>
      <c r="F30" s="2"/>
      <c r="G30" s="7">
        <f t="shared" si="19"/>
        <v>-9.6256684491978661E-2</v>
      </c>
      <c r="H30" s="7">
        <f t="shared" si="21"/>
        <v>-0.13519313304721037</v>
      </c>
      <c r="I30" s="7">
        <f t="shared" si="20"/>
        <v>-2.3041474654377891E-2</v>
      </c>
      <c r="J30" s="7">
        <f t="shared" si="20"/>
        <v>-0.14982578397212543</v>
      </c>
      <c r="K30" s="7">
        <f t="shared" si="20"/>
        <v>3.5502958579881838E-2</v>
      </c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</row>
    <row r="31" spans="2:255" x14ac:dyDescent="0.25">
      <c r="B31" t="s">
        <v>42</v>
      </c>
      <c r="C31" s="2"/>
      <c r="D31" s="2"/>
      <c r="E31" s="2"/>
      <c r="F31" s="2"/>
      <c r="G31" s="7">
        <f t="shared" si="19"/>
        <v>0.13082437275985681</v>
      </c>
      <c r="H31" s="7">
        <f t="shared" si="21"/>
        <v>-5.0274223034734944E-2</v>
      </c>
      <c r="I31" s="7">
        <f t="shared" si="20"/>
        <v>7.3929961089493901E-3</v>
      </c>
      <c r="J31" s="7">
        <f t="shared" si="20"/>
        <v>0.15690607734806639</v>
      </c>
      <c r="K31" s="7">
        <f t="shared" si="20"/>
        <v>0.137876386687797</v>
      </c>
      <c r="L31" s="7"/>
      <c r="M31" s="7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</row>
    <row r="32" spans="2:255" x14ac:dyDescent="0.25">
      <c r="B32" t="s">
        <v>43</v>
      </c>
      <c r="C32" s="2"/>
      <c r="D32" s="2"/>
      <c r="E32" s="2"/>
      <c r="F32" s="2"/>
      <c r="G32" s="7">
        <f t="shared" si="19"/>
        <v>-0.40959409594095941</v>
      </c>
      <c r="H32" s="7">
        <f t="shared" si="21"/>
        <v>-0.15246913580246901</v>
      </c>
      <c r="I32" s="7">
        <f t="shared" si="20"/>
        <v>-7.3349633251833746E-2</v>
      </c>
      <c r="J32" s="7">
        <f t="shared" si="20"/>
        <v>-0.23188405797101441</v>
      </c>
      <c r="K32" s="7">
        <f t="shared" si="20"/>
        <v>0.11874999999999991</v>
      </c>
      <c r="L32" s="7"/>
      <c r="M32" s="7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</row>
    <row r="33" spans="2:255" x14ac:dyDescent="0.25">
      <c r="B33" t="s">
        <v>44</v>
      </c>
      <c r="C33" s="2"/>
      <c r="D33" s="2"/>
      <c r="E33" s="2"/>
      <c r="F33" s="2"/>
      <c r="G33" s="7">
        <f t="shared" si="19"/>
        <v>3.7368421052631584</v>
      </c>
      <c r="H33" s="7">
        <f t="shared" si="21"/>
        <v>1.7422680412371139</v>
      </c>
      <c r="I33" s="7">
        <f t="shared" si="20"/>
        <v>2.1276595744680993E-2</v>
      </c>
      <c r="J33" s="7">
        <f t="shared" si="20"/>
        <v>-0.14190687361419063</v>
      </c>
      <c r="K33" s="7">
        <f t="shared" si="20"/>
        <v>0.31111111111111112</v>
      </c>
      <c r="L33" s="7"/>
      <c r="M33" s="7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</row>
    <row r="34" spans="2:255" x14ac:dyDescent="0.25">
      <c r="B34" s="1" t="s">
        <v>45</v>
      </c>
      <c r="C34" s="6"/>
      <c r="D34" s="6"/>
      <c r="E34" s="6"/>
      <c r="F34" s="6"/>
      <c r="G34" s="8">
        <f t="shared" si="19"/>
        <v>3.8915094339622591E-2</v>
      </c>
      <c r="H34" s="8">
        <f t="shared" si="21"/>
        <v>-4.7314123087869087E-2</v>
      </c>
      <c r="I34" s="8">
        <f t="shared" si="20"/>
        <v>-3.279226102639754E-3</v>
      </c>
      <c r="J34" s="8">
        <f t="shared" si="20"/>
        <v>7.4301675977653803E-2</v>
      </c>
      <c r="K34" s="8">
        <f t="shared" si="20"/>
        <v>0.22360953461975042</v>
      </c>
      <c r="L34" s="8"/>
      <c r="M34" s="8"/>
      <c r="N34" s="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</row>
    <row r="35" spans="2:255" x14ac:dyDescent="0.25">
      <c r="B35" t="s">
        <v>46</v>
      </c>
      <c r="C35" s="7">
        <f t="shared" ref="C35:G35" si="22">+C13/C11</f>
        <v>0.65094339622641506</v>
      </c>
      <c r="D35" s="7">
        <f t="shared" si="22"/>
        <v>0.6385627890430452</v>
      </c>
      <c r="E35" s="7">
        <f t="shared" si="22"/>
        <v>0.73733398917855386</v>
      </c>
      <c r="F35" s="7">
        <f t="shared" si="22"/>
        <v>0.65083798882681565</v>
      </c>
      <c r="G35" s="7">
        <f t="shared" si="22"/>
        <v>0.59704880817253114</v>
      </c>
      <c r="H35" s="7">
        <f>+H13/H11</f>
        <v>0.61277072442120994</v>
      </c>
      <c r="I35" s="7">
        <f>+I13/I11</f>
        <v>0.74354334594505678</v>
      </c>
      <c r="J35" s="7">
        <f>+J13/J11</f>
        <v>0.7134685387415497</v>
      </c>
      <c r="K35" s="7">
        <f>+K13/K11</f>
        <v>0.61410018552875689</v>
      </c>
      <c r="L35" s="7"/>
      <c r="M35" s="7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</row>
    <row r="36" spans="2:255" x14ac:dyDescent="0.25">
      <c r="B36" t="s">
        <v>47</v>
      </c>
      <c r="C36" s="7">
        <f t="shared" ref="C36:G36" si="23">+C15/C11</f>
        <v>-1.1757075471698115</v>
      </c>
      <c r="D36" s="7">
        <f t="shared" si="23"/>
        <v>8.1821415866241178E-3</v>
      </c>
      <c r="E36" s="7">
        <f t="shared" si="23"/>
        <v>0.32595507460239381</v>
      </c>
      <c r="F36" s="7">
        <f t="shared" si="23"/>
        <v>6.4525139664804457E-2</v>
      </c>
      <c r="G36" s="7">
        <f t="shared" si="23"/>
        <v>-1.0998864926220207</v>
      </c>
      <c r="H36" s="7">
        <f>+H15/H11</f>
        <v>5.9746079163555737E-3</v>
      </c>
      <c r="I36" s="7">
        <f>+I15/I11</f>
        <v>0.33607501233755555</v>
      </c>
      <c r="J36" s="7">
        <f>+J15/J11</f>
        <v>0.14326573062922521</v>
      </c>
      <c r="K36" s="7">
        <f>+K15/K11</f>
        <v>-1.472170686456401</v>
      </c>
      <c r="L36" s="7"/>
      <c r="M36" s="7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</row>
    <row r="37" spans="2:255" x14ac:dyDescent="0.25">
      <c r="B37" t="s">
        <v>48</v>
      </c>
      <c r="C37" s="7">
        <f t="shared" ref="C37:G37" si="24">+C18/C17</f>
        <v>0.25569176882661993</v>
      </c>
      <c r="D37" s="7">
        <f t="shared" si="24"/>
        <v>1.3628318584070844</v>
      </c>
      <c r="E37" s="7">
        <f t="shared" si="24"/>
        <v>0.28586956521739137</v>
      </c>
      <c r="F37" s="7">
        <f t="shared" si="24"/>
        <v>0.55813953488372103</v>
      </c>
      <c r="G37" s="7">
        <f t="shared" si="24"/>
        <v>0.26073926073926074</v>
      </c>
      <c r="H37" s="7">
        <f>+H18/H17</f>
        <v>1.9130434782608758</v>
      </c>
      <c r="I37" s="7">
        <f>+I18/I17</f>
        <v>0.24421052631578946</v>
      </c>
      <c r="J37" s="7">
        <f>+J18/J17</f>
        <v>0.3858093126385807</v>
      </c>
      <c r="K37" s="7">
        <f>+K18/K17</f>
        <v>0.23522242535039609</v>
      </c>
      <c r="L37" s="7"/>
      <c r="M37" s="7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</row>
    <row r="38" spans="2:25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</row>
    <row r="39" spans="2:25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</row>
    <row r="40" spans="2:25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</row>
    <row r="41" spans="2:25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</row>
    <row r="42" spans="2:25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</row>
    <row r="43" spans="2:25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</row>
    <row r="44" spans="2:25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</row>
    <row r="45" spans="2:25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</row>
    <row r="46" spans="2:25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</row>
    <row r="47" spans="2:25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</row>
    <row r="48" spans="2:2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</row>
    <row r="49" spans="3:25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</row>
    <row r="50" spans="3:25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</row>
    <row r="51" spans="3:25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</row>
    <row r="52" spans="3:25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</row>
    <row r="53" spans="3:25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</row>
    <row r="54" spans="3:25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</row>
    <row r="55" spans="3:2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</row>
    <row r="56" spans="3:25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</row>
    <row r="57" spans="3:25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</row>
    <row r="58" spans="3:25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</row>
    <row r="59" spans="3:25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</row>
    <row r="60" spans="3:25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</row>
    <row r="61" spans="3:25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</row>
    <row r="62" spans="3:25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</row>
    <row r="63" spans="3:25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</row>
    <row r="64" spans="3:25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</row>
    <row r="65" spans="3:25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</row>
    <row r="66" spans="3:25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</row>
    <row r="67" spans="3:25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</row>
    <row r="68" spans="3:25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</row>
    <row r="69" spans="3:25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</row>
    <row r="70" spans="3:25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</row>
    <row r="71" spans="3:25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</row>
    <row r="72" spans="3:25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</row>
    <row r="73" spans="3:25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</row>
    <row r="74" spans="3:25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</row>
    <row r="75" spans="3:25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</row>
    <row r="76" spans="3:25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</row>
    <row r="77" spans="3:25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</row>
    <row r="78" spans="3:25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</row>
    <row r="79" spans="3:25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</row>
    <row r="80" spans="3:25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</row>
    <row r="81" spans="3:25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</row>
    <row r="82" spans="3:25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</row>
    <row r="83" spans="3:25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</row>
    <row r="84" spans="3:25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</row>
    <row r="85" spans="3:25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</row>
    <row r="86" spans="3:25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</row>
    <row r="87" spans="3:25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</row>
    <row r="88" spans="3:25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</row>
    <row r="89" spans="3:25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</row>
    <row r="90" spans="3:25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</row>
    <row r="91" spans="3:25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</row>
    <row r="92" spans="3:25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</row>
    <row r="93" spans="3:25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</row>
    <row r="94" spans="3:25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</row>
    <row r="95" spans="3:25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</row>
    <row r="96" spans="3:25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</row>
    <row r="97" spans="3:25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</row>
    <row r="98" spans="3:25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</row>
    <row r="99" spans="3:25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</row>
    <row r="100" spans="3:25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</row>
    <row r="101" spans="3:25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</row>
    <row r="102" spans="3:25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</row>
    <row r="103" spans="3:25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</row>
    <row r="104" spans="3:25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</row>
    <row r="105" spans="3:25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</row>
    <row r="106" spans="3:25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</row>
    <row r="107" spans="3:25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</row>
    <row r="108" spans="3:25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</row>
    <row r="109" spans="3:25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</row>
    <row r="110" spans="3:25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</row>
    <row r="111" spans="3:25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</row>
    <row r="112" spans="3:25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</row>
    <row r="113" spans="3:25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</row>
    <row r="114" spans="3:25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</row>
    <row r="115" spans="3:25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</row>
    <row r="116" spans="3:25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</row>
    <row r="117" spans="3:25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</row>
    <row r="118" spans="3:25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</row>
    <row r="119" spans="3:25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</row>
    <row r="120" spans="3:25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</row>
    <row r="121" spans="3:25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</row>
    <row r="122" spans="3:25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</row>
    <row r="123" spans="3:25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</row>
    <row r="124" spans="3:25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</row>
    <row r="125" spans="3:25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</row>
    <row r="126" spans="3:25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</row>
    <row r="127" spans="3:25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</row>
    <row r="128" spans="3:25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</row>
    <row r="129" spans="3:25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</row>
    <row r="130" spans="3:25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</row>
    <row r="131" spans="3:25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</row>
    <row r="132" spans="3:25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</row>
    <row r="133" spans="3:25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</row>
    <row r="134" spans="3:25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</row>
    <row r="135" spans="3:25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</row>
    <row r="136" spans="3:25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</row>
    <row r="137" spans="3:25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</row>
    <row r="138" spans="3:25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</row>
    <row r="139" spans="3:25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</row>
    <row r="140" spans="3:25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</row>
    <row r="141" spans="3:25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</row>
    <row r="142" spans="3:25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</row>
    <row r="143" spans="3:25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</row>
    <row r="144" spans="3:25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</row>
    <row r="145" spans="3:25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</row>
    <row r="146" spans="3:25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</row>
    <row r="147" spans="3:25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</row>
    <row r="148" spans="3:25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</row>
    <row r="149" spans="3:25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</row>
    <row r="150" spans="3:25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</row>
    <row r="151" spans="3:25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</row>
    <row r="152" spans="3:25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</row>
    <row r="153" spans="3:25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</row>
    <row r="154" spans="3:25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</row>
    <row r="155" spans="3:25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</row>
    <row r="156" spans="3:25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</row>
    <row r="157" spans="3:25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</row>
    <row r="158" spans="3:25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</row>
    <row r="159" spans="3:25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</row>
    <row r="160" spans="3:25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</row>
    <row r="161" spans="3:25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</row>
    <row r="162" spans="3:25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</row>
    <row r="163" spans="3:25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</row>
    <row r="164" spans="3:25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</row>
    <row r="165" spans="3:25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</row>
    <row r="166" spans="3:25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</row>
    <row r="167" spans="3:25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</row>
    <row r="168" spans="3:25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</row>
    <row r="169" spans="3:25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</row>
    <row r="170" spans="3:25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</row>
    <row r="171" spans="3:25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</row>
    <row r="172" spans="3:25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</row>
    <row r="173" spans="3:25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</row>
    <row r="174" spans="3:25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</row>
    <row r="175" spans="3:25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</row>
    <row r="176" spans="3:25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</row>
    <row r="177" spans="3:25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</row>
    <row r="178" spans="3:25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</row>
    <row r="179" spans="3:25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</row>
    <row r="180" spans="3:25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</row>
    <row r="181" spans="3:25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</row>
    <row r="182" spans="3:25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</row>
    <row r="183" spans="3:25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</row>
    <row r="184" spans="3:25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</row>
    <row r="185" spans="3:25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</row>
    <row r="186" spans="3:25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</row>
    <row r="187" spans="3:25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</row>
    <row r="188" spans="3:25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</row>
    <row r="189" spans="3:25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</row>
    <row r="190" spans="3:25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</row>
    <row r="191" spans="3:25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</row>
    <row r="192" spans="3:25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</row>
    <row r="193" spans="3:25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</row>
    <row r="194" spans="3:25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</row>
    <row r="195" spans="3:25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</row>
    <row r="196" spans="3:25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</row>
    <row r="197" spans="3:25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</row>
    <row r="198" spans="3:25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</row>
    <row r="199" spans="3:25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</row>
    <row r="200" spans="3:25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</row>
    <row r="201" spans="3:25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</row>
    <row r="202" spans="3:25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</row>
    <row r="203" spans="3:25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</row>
    <row r="204" spans="3:25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</row>
    <row r="205" spans="3:25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</row>
    <row r="206" spans="3:25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</row>
    <row r="207" spans="3:25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</row>
    <row r="208" spans="3:25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</row>
    <row r="209" spans="3:25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</row>
    <row r="210" spans="3:25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</row>
    <row r="211" spans="3:25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</row>
    <row r="212" spans="3:25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</row>
    <row r="213" spans="3:25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</row>
    <row r="214" spans="3:25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</row>
    <row r="215" spans="3:25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</row>
    <row r="216" spans="3:25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</row>
    <row r="217" spans="3:25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</row>
    <row r="218" spans="3:25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</row>
    <row r="219" spans="3:25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</row>
    <row r="220" spans="3:25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</row>
    <row r="221" spans="3:25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</row>
    <row r="222" spans="3:25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</row>
    <row r="223" spans="3:25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</row>
    <row r="224" spans="3:25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</row>
    <row r="225" spans="3:25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</row>
    <row r="226" spans="3:25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</row>
    <row r="227" spans="3:25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</row>
    <row r="228" spans="3:25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</row>
    <row r="229" spans="3:25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</row>
    <row r="230" spans="3:25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</row>
    <row r="231" spans="3:25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</row>
    <row r="232" spans="3:25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</row>
    <row r="233" spans="3:25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</row>
    <row r="234" spans="3:25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</row>
    <row r="235" spans="3:25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</row>
    <row r="236" spans="3:25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</row>
    <row r="237" spans="3:25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</row>
    <row r="238" spans="3:25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</row>
    <row r="239" spans="3:25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</row>
    <row r="240" spans="3:25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</row>
    <row r="241" spans="3:25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</row>
    <row r="242" spans="3:25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</row>
    <row r="243" spans="3:25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</row>
    <row r="244" spans="3:25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</row>
    <row r="245" spans="3:25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</row>
    <row r="246" spans="3:25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</row>
    <row r="247" spans="3:25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</row>
    <row r="248" spans="3:25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</row>
    <row r="249" spans="3:25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</row>
    <row r="250" spans="3:25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</row>
    <row r="251" spans="3:25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</row>
    <row r="252" spans="3:25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</row>
    <row r="253" spans="3:25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</row>
    <row r="254" spans="3:25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</row>
    <row r="255" spans="3:25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</row>
    <row r="256" spans="3:25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</row>
    <row r="257" spans="3:25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</row>
    <row r="258" spans="3:25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</row>
    <row r="259" spans="3:25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</row>
    <row r="260" spans="3:25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</row>
    <row r="261" spans="3:25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</row>
    <row r="262" spans="3:25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</row>
    <row r="263" spans="3:25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</row>
    <row r="264" spans="3:25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</row>
    <row r="265" spans="3:25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</row>
    <row r="266" spans="3:25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</row>
    <row r="267" spans="3:25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</row>
    <row r="268" spans="3:25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</row>
    <row r="269" spans="3:25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</row>
    <row r="270" spans="3:25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</row>
    <row r="271" spans="3:25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</row>
    <row r="272" spans="3:25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</row>
    <row r="273" spans="3:25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</row>
    <row r="274" spans="3:25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</row>
    <row r="275" spans="3:25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</row>
    <row r="276" spans="3:25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</row>
    <row r="277" spans="3:25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</row>
    <row r="278" spans="3:25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</row>
    <row r="279" spans="3:25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</row>
    <row r="280" spans="3:25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</row>
    <row r="281" spans="3:25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</row>
    <row r="282" spans="3:25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</row>
    <row r="283" spans="3:25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</row>
    <row r="284" spans="3:25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</row>
    <row r="285" spans="3:25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</row>
    <row r="286" spans="3:25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</row>
    <row r="287" spans="3:25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</row>
    <row r="288" spans="3:25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</row>
    <row r="289" spans="3:25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</row>
    <row r="290" spans="3:25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</row>
    <row r="291" spans="3:25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</row>
    <row r="292" spans="3:25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</row>
    <row r="293" spans="3:25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</row>
    <row r="294" spans="3:25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</row>
    <row r="295" spans="3:25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</row>
    <row r="296" spans="3:25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</row>
    <row r="297" spans="3:25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</row>
  </sheetData>
  <hyperlinks>
    <hyperlink ref="A1" location="Main!A1" display="Main" xr:uid="{A5ADC41E-D9B8-4155-B811-4449B7F49B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2025-02-04T13:24:20Z</dcterms:created>
  <dcterms:modified xsi:type="dcterms:W3CDTF">2025-08-11T16:17:23Z</dcterms:modified>
</cp:coreProperties>
</file>